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ATALIA\CONSOLIDADOS AÑO 2025\REM A y BS CONSOLIDADOS AÑO 2025\REM A\"/>
    </mc:Choice>
  </mc:AlternateContent>
  <xr:revisionPtr revIDLastSave="0" documentId="13_ncr:1_{777D4197-A665-4B5A-AA67-8C7F61C20287}" xr6:coauthVersionLast="47" xr6:coauthVersionMax="47" xr10:uidLastSave="{00000000-0000-0000-0000-000000000000}"/>
  <bookViews>
    <workbookView xWindow="-120" yWindow="-120" windowWidth="29040" windowHeight="15720" tabRatio="709" activeTab="12" xr2:uid="{00000000-000D-0000-FFFF-FFFF00000000}"/>
  </bookViews>
  <sheets>
    <sheet name="CONSOLIDADO" sheetId="1" r:id="rId1"/>
    <sheet name="ENERO" sheetId="2" r:id="rId2"/>
    <sheet name="FEBRERO" sheetId="3" r:id="rId3"/>
    <sheet name="MARZO" sheetId="4" r:id="rId4"/>
    <sheet name="ABRIL" sheetId="5" r:id="rId5"/>
    <sheet name="MAYO" sheetId="6" r:id="rId6"/>
    <sheet name="JUNIO" sheetId="7" r:id="rId7"/>
    <sheet name="JULIO" sheetId="8" r:id="rId8"/>
    <sheet name="AGOSTO" sheetId="9" r:id="rId9"/>
    <sheet name="SEPTIEMBRE" sheetId="10" r:id="rId10"/>
    <sheet name="OCTUBRE" sheetId="11" r:id="rId11"/>
    <sheet name="NOVIEMBRE" sheetId="12" r:id="rId12"/>
    <sheet name="DICIEMBRE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P274" i="13" l="1"/>
  <c r="CF274" i="13"/>
  <c r="E274" i="13"/>
  <c r="D274" i="13"/>
  <c r="CP273" i="13"/>
  <c r="CF273" i="13"/>
  <c r="CE273" i="13"/>
  <c r="E273" i="13"/>
  <c r="D273" i="13"/>
  <c r="CP272" i="13"/>
  <c r="CF272" i="13"/>
  <c r="CE272" i="13"/>
  <c r="E272" i="13"/>
  <c r="D272" i="13"/>
  <c r="CP271" i="13"/>
  <c r="CF271" i="13"/>
  <c r="E271" i="13"/>
  <c r="D271" i="13"/>
  <c r="E270" i="13"/>
  <c r="C270" i="13" s="1"/>
  <c r="D270" i="13"/>
  <c r="E265" i="13"/>
  <c r="D265" i="13"/>
  <c r="C265" i="13"/>
  <c r="E264" i="13"/>
  <c r="D264" i="13"/>
  <c r="C264" i="13" s="1"/>
  <c r="E263" i="13"/>
  <c r="D263" i="13"/>
  <c r="C263" i="13"/>
  <c r="E262" i="13"/>
  <c r="D262" i="13"/>
  <c r="C262" i="13"/>
  <c r="CA262" i="13" s="1"/>
  <c r="Q262" i="13" s="1"/>
  <c r="E261" i="13"/>
  <c r="D261" i="13"/>
  <c r="C261" i="13" s="1"/>
  <c r="E260" i="13"/>
  <c r="C260" i="13" s="1"/>
  <c r="CK260" i="13" s="1"/>
  <c r="D260" i="13"/>
  <c r="E255" i="13"/>
  <c r="D255" i="13"/>
  <c r="C255" i="13" s="1"/>
  <c r="E254" i="13"/>
  <c r="C254" i="13" s="1"/>
  <c r="D254" i="13"/>
  <c r="E253" i="13"/>
  <c r="D253" i="13"/>
  <c r="C253" i="13" s="1"/>
  <c r="E252" i="13"/>
  <c r="D252" i="13"/>
  <c r="C252" i="13" s="1"/>
  <c r="E251" i="13"/>
  <c r="C251" i="13" s="1"/>
  <c r="D251" i="13"/>
  <c r="E250" i="13"/>
  <c r="D250" i="13"/>
  <c r="C250" i="13"/>
  <c r="E249" i="13"/>
  <c r="D249" i="13"/>
  <c r="C249" i="13"/>
  <c r="E248" i="13"/>
  <c r="D248" i="13"/>
  <c r="C248" i="13"/>
  <c r="E247" i="13"/>
  <c r="D247" i="13"/>
  <c r="C247" i="13" s="1"/>
  <c r="E246" i="13"/>
  <c r="C246" i="13" s="1"/>
  <c r="D246" i="13"/>
  <c r="F232" i="13"/>
  <c r="E232" i="13"/>
  <c r="D232" i="13"/>
  <c r="C232" i="13"/>
  <c r="CL231" i="13"/>
  <c r="CK231" i="13"/>
  <c r="CB231" i="13"/>
  <c r="CA231" i="13"/>
  <c r="CL230" i="13"/>
  <c r="CK230" i="13"/>
  <c r="CB230" i="13"/>
  <c r="CA230" i="13"/>
  <c r="G230" i="13"/>
  <c r="J227" i="13"/>
  <c r="I227" i="13"/>
  <c r="F227" i="13"/>
  <c r="E227" i="13"/>
  <c r="CL226" i="13"/>
  <c r="CK226" i="13"/>
  <c r="CB226" i="13"/>
  <c r="K226" i="13" s="1"/>
  <c r="CA226" i="13"/>
  <c r="CL225" i="13"/>
  <c r="CK225" i="13"/>
  <c r="CB225" i="13"/>
  <c r="CA225" i="13"/>
  <c r="K225" i="13"/>
  <c r="CL224" i="13"/>
  <c r="CK224" i="13"/>
  <c r="CB224" i="13"/>
  <c r="CA224" i="13"/>
  <c r="K224" i="13"/>
  <c r="CL223" i="13"/>
  <c r="CK223" i="13"/>
  <c r="CB223" i="13"/>
  <c r="CA223" i="13"/>
  <c r="K223" i="13"/>
  <c r="J222" i="13"/>
  <c r="I222" i="13"/>
  <c r="H222" i="13"/>
  <c r="G222" i="13"/>
  <c r="F222" i="13"/>
  <c r="E222" i="13"/>
  <c r="CL221" i="13"/>
  <c r="CK221" i="13"/>
  <c r="CB221" i="13"/>
  <c r="CA221" i="13"/>
  <c r="K221" i="13" s="1"/>
  <c r="CL220" i="13"/>
  <c r="CK220" i="13"/>
  <c r="CB220" i="13"/>
  <c r="CA220" i="13"/>
  <c r="K220" i="13"/>
  <c r="CL219" i="13"/>
  <c r="CK219" i="13"/>
  <c r="CB219" i="13"/>
  <c r="CA219" i="13"/>
  <c r="K219" i="13" s="1"/>
  <c r="CK215" i="13"/>
  <c r="E215" i="13"/>
  <c r="D215" i="13"/>
  <c r="C215" i="13" s="1"/>
  <c r="E214" i="13"/>
  <c r="D214" i="13"/>
  <c r="C214" i="13" s="1"/>
  <c r="E213" i="13"/>
  <c r="C213" i="13" s="1"/>
  <c r="CA213" i="13" s="1"/>
  <c r="D213" i="13"/>
  <c r="AI208" i="13"/>
  <c r="AH208" i="13"/>
  <c r="AG208" i="13"/>
  <c r="AF208" i="13"/>
  <c r="AE208" i="13"/>
  <c r="AD208" i="13"/>
  <c r="AC208" i="13"/>
  <c r="AB208" i="13"/>
  <c r="AA208" i="13"/>
  <c r="Z208" i="13"/>
  <c r="Y208" i="13"/>
  <c r="X208" i="13"/>
  <c r="W208" i="13"/>
  <c r="V208" i="13"/>
  <c r="U208" i="13"/>
  <c r="T208" i="13"/>
  <c r="S208" i="13"/>
  <c r="R208" i="13"/>
  <c r="Q208" i="13"/>
  <c r="P208" i="13"/>
  <c r="O208" i="13"/>
  <c r="N208" i="13"/>
  <c r="M208" i="13"/>
  <c r="L208" i="13"/>
  <c r="K208" i="13"/>
  <c r="J208" i="13"/>
  <c r="I208" i="13"/>
  <c r="H208" i="13"/>
  <c r="G208" i="13"/>
  <c r="F208" i="13"/>
  <c r="CL207" i="13"/>
  <c r="CD207" i="13"/>
  <c r="CC207" i="13"/>
  <c r="CB207" i="13"/>
  <c r="CA207" i="13"/>
  <c r="E207" i="13"/>
  <c r="CN207" i="13" s="1"/>
  <c r="D207" i="13"/>
  <c r="CM207" i="13" s="1"/>
  <c r="C207" i="13"/>
  <c r="CP206" i="13"/>
  <c r="CO206" i="13"/>
  <c r="CN206" i="13"/>
  <c r="CM206" i="13"/>
  <c r="CL206" i="13"/>
  <c r="CK206" i="13"/>
  <c r="E206" i="13"/>
  <c r="CB206" i="13" s="1"/>
  <c r="D206" i="13"/>
  <c r="C206" i="13"/>
  <c r="S201" i="13"/>
  <c r="R201" i="13"/>
  <c r="Q201" i="13"/>
  <c r="P201" i="13"/>
  <c r="O201" i="13"/>
  <c r="N201" i="13"/>
  <c r="M201" i="13"/>
  <c r="L201" i="13"/>
  <c r="K201" i="13"/>
  <c r="J201" i="13"/>
  <c r="I201" i="13"/>
  <c r="H201" i="13"/>
  <c r="G201" i="13"/>
  <c r="E201" i="13" s="1"/>
  <c r="F201" i="13"/>
  <c r="CP200" i="13"/>
  <c r="CO200" i="13"/>
  <c r="E200" i="13"/>
  <c r="D200" i="13"/>
  <c r="C200" i="13"/>
  <c r="CE200" i="13" s="1"/>
  <c r="E199" i="13"/>
  <c r="D199" i="13"/>
  <c r="C199" i="13"/>
  <c r="CK199" i="13" s="1"/>
  <c r="U194" i="13"/>
  <c r="T194" i="13"/>
  <c r="S194" i="13"/>
  <c r="R194" i="13"/>
  <c r="Q194" i="13"/>
  <c r="P194" i="13"/>
  <c r="O194" i="13"/>
  <c r="N194" i="13"/>
  <c r="M194" i="13"/>
  <c r="L194" i="13"/>
  <c r="K194" i="13"/>
  <c r="J194" i="13"/>
  <c r="I194" i="13"/>
  <c r="H194" i="13"/>
  <c r="G194" i="13"/>
  <c r="F194" i="13"/>
  <c r="E194" i="13"/>
  <c r="D194" i="13"/>
  <c r="C194" i="13"/>
  <c r="E193" i="13"/>
  <c r="D193" i="13"/>
  <c r="E192" i="13"/>
  <c r="D192" i="13"/>
  <c r="C192" i="13" s="1"/>
  <c r="Q186" i="13"/>
  <c r="P186" i="13"/>
  <c r="O186" i="13"/>
  <c r="N186" i="13"/>
  <c r="M186" i="13"/>
  <c r="L186" i="13"/>
  <c r="K186" i="13"/>
  <c r="J186" i="13"/>
  <c r="I186" i="13"/>
  <c r="H186" i="13"/>
  <c r="G186" i="13"/>
  <c r="F186" i="13"/>
  <c r="D186" i="13"/>
  <c r="E185" i="13"/>
  <c r="C185" i="13" s="1"/>
  <c r="C186" i="13" s="1"/>
  <c r="D185" i="13"/>
  <c r="E184" i="13"/>
  <c r="C184" i="13" s="1"/>
  <c r="D184" i="13"/>
  <c r="E183" i="13"/>
  <c r="D183" i="13"/>
  <c r="C183" i="13"/>
  <c r="E178" i="13"/>
  <c r="D178" i="13"/>
  <c r="E177" i="13"/>
  <c r="D177" i="13"/>
  <c r="C177" i="13"/>
  <c r="E176" i="13"/>
  <c r="D176" i="13"/>
  <c r="C176" i="13"/>
  <c r="E175" i="13"/>
  <c r="D175" i="13"/>
  <c r="C175" i="13"/>
  <c r="E174" i="13"/>
  <c r="D174" i="13"/>
  <c r="C174" i="13"/>
  <c r="E173" i="13"/>
  <c r="D173" i="13"/>
  <c r="C173" i="13" s="1"/>
  <c r="E168" i="13"/>
  <c r="D168" i="13"/>
  <c r="C168" i="13"/>
  <c r="E167" i="13"/>
  <c r="C167" i="13" s="1"/>
  <c r="D167" i="13"/>
  <c r="E166" i="13"/>
  <c r="D166" i="13"/>
  <c r="C166" i="13"/>
  <c r="E165" i="13"/>
  <c r="D165" i="13"/>
  <c r="C165" i="13"/>
  <c r="E164" i="13"/>
  <c r="D164" i="13"/>
  <c r="C164" i="13" s="1"/>
  <c r="E163" i="13"/>
  <c r="D163" i="13"/>
  <c r="C163" i="13" s="1"/>
  <c r="CL157" i="13"/>
  <c r="CK157" i="13"/>
  <c r="CB157" i="13"/>
  <c r="CA157" i="13"/>
  <c r="AD157" i="13" s="1"/>
  <c r="CL156" i="13"/>
  <c r="CK156" i="13"/>
  <c r="CB156" i="13"/>
  <c r="CA156" i="13"/>
  <c r="AD156" i="13"/>
  <c r="CL155" i="13"/>
  <c r="CK155" i="13"/>
  <c r="CB155" i="13"/>
  <c r="CA155" i="13"/>
  <c r="AD155" i="13"/>
  <c r="CL154" i="13"/>
  <c r="CK154" i="13"/>
  <c r="CB154" i="13"/>
  <c r="CA154" i="13"/>
  <c r="AD154" i="13" s="1"/>
  <c r="CL153" i="13"/>
  <c r="CK153" i="13"/>
  <c r="CB153" i="13"/>
  <c r="CA153" i="13"/>
  <c r="AD153" i="13"/>
  <c r="AC152" i="13"/>
  <c r="AB152" i="13"/>
  <c r="AA152" i="13"/>
  <c r="Z152" i="13"/>
  <c r="Y152" i="13"/>
  <c r="X152" i="13"/>
  <c r="W152" i="13"/>
  <c r="V152" i="13"/>
  <c r="U152" i="13"/>
  <c r="T152" i="13"/>
  <c r="S152" i="13"/>
  <c r="R152" i="13"/>
  <c r="Q152" i="13"/>
  <c r="P152" i="13"/>
  <c r="O152" i="13"/>
  <c r="N152" i="13"/>
  <c r="M152" i="13"/>
  <c r="L152" i="13"/>
  <c r="K152" i="13"/>
  <c r="J152" i="13"/>
  <c r="I152" i="13"/>
  <c r="H152" i="13"/>
  <c r="G152" i="13"/>
  <c r="F152" i="13"/>
  <c r="E151" i="13"/>
  <c r="D151" i="13"/>
  <c r="C151" i="13" s="1"/>
  <c r="E150" i="13"/>
  <c r="C150" i="13" s="1"/>
  <c r="D150" i="13"/>
  <c r="CK149" i="13"/>
  <c r="CB149" i="13"/>
  <c r="CA149" i="13"/>
  <c r="AD149" i="13" s="1"/>
  <c r="E149" i="13"/>
  <c r="D149" i="13"/>
  <c r="C149" i="13"/>
  <c r="CL149" i="13" s="1"/>
  <c r="E148" i="13"/>
  <c r="D148" i="13"/>
  <c r="C148" i="13"/>
  <c r="E147" i="13"/>
  <c r="D147" i="13"/>
  <c r="C147" i="13" s="1"/>
  <c r="E146" i="13"/>
  <c r="D146" i="13"/>
  <c r="C146" i="13" s="1"/>
  <c r="CA146" i="13" s="1"/>
  <c r="CA145" i="13"/>
  <c r="E145" i="13"/>
  <c r="C145" i="13" s="1"/>
  <c r="D145" i="13"/>
  <c r="E144" i="13"/>
  <c r="D144" i="13"/>
  <c r="C144" i="13"/>
  <c r="CL144" i="13" s="1"/>
  <c r="E143" i="13"/>
  <c r="D143" i="13"/>
  <c r="C143" i="13"/>
  <c r="E142" i="13"/>
  <c r="D142" i="13"/>
  <c r="C142" i="13" s="1"/>
  <c r="CL141" i="13"/>
  <c r="E141" i="13"/>
  <c r="D141" i="13"/>
  <c r="C141" i="13" s="1"/>
  <c r="CK141" i="13" s="1"/>
  <c r="E140" i="13"/>
  <c r="C140" i="13" s="1"/>
  <c r="D140" i="13"/>
  <c r="E139" i="13"/>
  <c r="D139" i="13"/>
  <c r="C139" i="13" s="1"/>
  <c r="E138" i="13"/>
  <c r="D138" i="13"/>
  <c r="C138" i="13"/>
  <c r="E137" i="13"/>
  <c r="D137" i="13"/>
  <c r="C137" i="13"/>
  <c r="E136" i="13"/>
  <c r="D136" i="13"/>
  <c r="C136" i="13" s="1"/>
  <c r="CA136" i="13" s="1"/>
  <c r="CA135" i="13"/>
  <c r="E135" i="13"/>
  <c r="C135" i="13" s="1"/>
  <c r="D135" i="13"/>
  <c r="E134" i="13"/>
  <c r="C134" i="13" s="1"/>
  <c r="CL134" i="13" s="1"/>
  <c r="D134" i="13"/>
  <c r="E133" i="13"/>
  <c r="D133" i="13"/>
  <c r="C133" i="13"/>
  <c r="E132" i="13"/>
  <c r="D132" i="13"/>
  <c r="C132" i="13"/>
  <c r="CL132" i="13" s="1"/>
  <c r="CL131" i="13"/>
  <c r="CK131" i="13"/>
  <c r="CB131" i="13"/>
  <c r="CA131" i="13"/>
  <c r="AD131" i="13" s="1"/>
  <c r="E131" i="13"/>
  <c r="D131" i="13"/>
  <c r="C131" i="13" s="1"/>
  <c r="E130" i="13"/>
  <c r="C130" i="13" s="1"/>
  <c r="D130" i="13"/>
  <c r="E129" i="13"/>
  <c r="D129" i="13"/>
  <c r="C129" i="13"/>
  <c r="CL129" i="13" s="1"/>
  <c r="E128" i="13"/>
  <c r="D128" i="13"/>
  <c r="C128" i="13"/>
  <c r="E127" i="13"/>
  <c r="D127" i="13"/>
  <c r="C127" i="13"/>
  <c r="CL127" i="13" s="1"/>
  <c r="CL126" i="13"/>
  <c r="CK126" i="13"/>
  <c r="CB126" i="13"/>
  <c r="E126" i="13"/>
  <c r="D126" i="13"/>
  <c r="C126" i="13" s="1"/>
  <c r="CA126" i="13" s="1"/>
  <c r="E125" i="13"/>
  <c r="C125" i="13" s="1"/>
  <c r="D125" i="13"/>
  <c r="E124" i="13"/>
  <c r="D124" i="13"/>
  <c r="C124" i="13"/>
  <c r="CB123" i="13"/>
  <c r="E123" i="13"/>
  <c r="D123" i="13"/>
  <c r="C123" i="13"/>
  <c r="E122" i="13"/>
  <c r="D122" i="13"/>
  <c r="C122" i="13" s="1"/>
  <c r="E117" i="13"/>
  <c r="D117" i="13"/>
  <c r="C117" i="13" s="1"/>
  <c r="CL117" i="13" s="1"/>
  <c r="E116" i="13"/>
  <c r="C116" i="13" s="1"/>
  <c r="D116" i="13"/>
  <c r="E115" i="13"/>
  <c r="D115" i="13"/>
  <c r="C115" i="13" s="1"/>
  <c r="CL115" i="13" s="1"/>
  <c r="E114" i="13"/>
  <c r="D114" i="13"/>
  <c r="C114" i="13"/>
  <c r="E113" i="13"/>
  <c r="D113" i="13"/>
  <c r="C113" i="13" s="1"/>
  <c r="E112" i="13"/>
  <c r="D112" i="13"/>
  <c r="C112" i="13" s="1"/>
  <c r="CB112" i="13" s="1"/>
  <c r="E111" i="13"/>
  <c r="D111" i="13"/>
  <c r="C111" i="13"/>
  <c r="E110" i="13"/>
  <c r="D110" i="13"/>
  <c r="C110" i="13" s="1"/>
  <c r="E109" i="13"/>
  <c r="D109" i="13"/>
  <c r="C109" i="13"/>
  <c r="E108" i="13"/>
  <c r="D108" i="13"/>
  <c r="C108" i="13"/>
  <c r="E102" i="13"/>
  <c r="D102" i="13"/>
  <c r="D97" i="13" s="1"/>
  <c r="E101" i="13"/>
  <c r="C101" i="13" s="1"/>
  <c r="D101" i="13"/>
  <c r="E100" i="13"/>
  <c r="C100" i="13" s="1"/>
  <c r="D100" i="13"/>
  <c r="E99" i="13"/>
  <c r="D99" i="13"/>
  <c r="C99" i="13"/>
  <c r="E98" i="13"/>
  <c r="E97" i="13" s="1"/>
  <c r="D98" i="13"/>
  <c r="I97" i="13"/>
  <c r="H97" i="13"/>
  <c r="G97" i="13"/>
  <c r="F97" i="13"/>
  <c r="CK93" i="13"/>
  <c r="CA93" i="13"/>
  <c r="I93" i="13" s="1"/>
  <c r="CK92" i="13"/>
  <c r="CA92" i="13"/>
  <c r="I92" i="13" s="1"/>
  <c r="CK91" i="13"/>
  <c r="CA91" i="13"/>
  <c r="I91" i="13"/>
  <c r="CK90" i="13"/>
  <c r="CA90" i="13"/>
  <c r="I90" i="13"/>
  <c r="CO87" i="13"/>
  <c r="CN87" i="13"/>
  <c r="CM87" i="13"/>
  <c r="CL87" i="13"/>
  <c r="CK87" i="13"/>
  <c r="CE87" i="13"/>
  <c r="CD87" i="13"/>
  <c r="CC87" i="13"/>
  <c r="CB87" i="13"/>
  <c r="CA87" i="13"/>
  <c r="G87" i="13" s="1"/>
  <c r="CO86" i="13"/>
  <c r="CN86" i="13"/>
  <c r="CM86" i="13"/>
  <c r="CL86" i="13"/>
  <c r="CK86" i="13"/>
  <c r="CA86" i="13" s="1"/>
  <c r="G86" i="13" s="1"/>
  <c r="CE86" i="13"/>
  <c r="CD86" i="13"/>
  <c r="CC86" i="13"/>
  <c r="CB86" i="13"/>
  <c r="B79" i="13"/>
  <c r="CL74" i="13"/>
  <c r="CK74" i="13"/>
  <c r="D74" i="13"/>
  <c r="C74" i="13"/>
  <c r="B74" i="13" s="1"/>
  <c r="CB74" i="13" s="1"/>
  <c r="D73" i="13"/>
  <c r="C73" i="13"/>
  <c r="B73" i="13"/>
  <c r="D72" i="13"/>
  <c r="C72" i="13"/>
  <c r="B72" i="13"/>
  <c r="CA72" i="13" s="1"/>
  <c r="C67" i="13"/>
  <c r="CA67" i="13" s="1"/>
  <c r="C66" i="13"/>
  <c r="C65" i="13"/>
  <c r="CA65" i="13" s="1"/>
  <c r="CL64" i="13"/>
  <c r="CK64" i="13"/>
  <c r="CB64" i="13"/>
  <c r="CA64" i="13"/>
  <c r="M64" i="13"/>
  <c r="C64" i="13"/>
  <c r="CK63" i="13"/>
  <c r="C63" i="13"/>
  <c r="CL63" i="13" s="1"/>
  <c r="C62" i="13"/>
  <c r="CA62" i="13" s="1"/>
  <c r="CL61" i="13"/>
  <c r="CK61" i="13"/>
  <c r="CB61" i="13"/>
  <c r="C61" i="13"/>
  <c r="CA61" i="13" s="1"/>
  <c r="M61" i="13" s="1"/>
  <c r="CL57" i="13"/>
  <c r="CA57" i="13"/>
  <c r="D57" i="13"/>
  <c r="C57" i="13"/>
  <c r="B57" i="13"/>
  <c r="CK57" i="13" s="1"/>
  <c r="D56" i="13"/>
  <c r="C56" i="13"/>
  <c r="B56" i="13"/>
  <c r="CB56" i="13" s="1"/>
  <c r="CL55" i="13"/>
  <c r="CK55" i="13"/>
  <c r="CB55" i="13"/>
  <c r="K55" i="13" s="1"/>
  <c r="CA55" i="13"/>
  <c r="D55" i="13"/>
  <c r="C55" i="13"/>
  <c r="B55" i="13"/>
  <c r="J54" i="13"/>
  <c r="I54" i="13"/>
  <c r="H54" i="13"/>
  <c r="G54" i="13"/>
  <c r="F54" i="13"/>
  <c r="E54" i="13"/>
  <c r="C54" i="13" s="1"/>
  <c r="D54" i="13"/>
  <c r="D49" i="13"/>
  <c r="C49" i="13"/>
  <c r="B49" i="13"/>
  <c r="CL49" i="13" s="1"/>
  <c r="CB48" i="13"/>
  <c r="D48" i="13"/>
  <c r="C48" i="13"/>
  <c r="B48" i="13"/>
  <c r="D47" i="13"/>
  <c r="C47" i="13"/>
  <c r="B47" i="13" s="1"/>
  <c r="D46" i="13"/>
  <c r="C46" i="13"/>
  <c r="B46" i="13" s="1"/>
  <c r="CA41" i="13"/>
  <c r="E41" i="13"/>
  <c r="C41" i="13" s="1"/>
  <c r="D41" i="13"/>
  <c r="CL40" i="13"/>
  <c r="CK40" i="13"/>
  <c r="CB40" i="13"/>
  <c r="E40" i="13"/>
  <c r="D40" i="13"/>
  <c r="C40" i="13"/>
  <c r="CA40" i="13" s="1"/>
  <c r="T40" i="13" s="1"/>
  <c r="E39" i="13"/>
  <c r="D39" i="13"/>
  <c r="C39" i="13"/>
  <c r="CB39" i="13" s="1"/>
  <c r="E38" i="13"/>
  <c r="D38" i="13"/>
  <c r="C38" i="13"/>
  <c r="CK38" i="13" s="1"/>
  <c r="CL37" i="13"/>
  <c r="CK37" i="13"/>
  <c r="CB37" i="13"/>
  <c r="CA37" i="13"/>
  <c r="E37" i="13"/>
  <c r="D37" i="13"/>
  <c r="C37" i="13" s="1"/>
  <c r="E36" i="13"/>
  <c r="C36" i="13" s="1"/>
  <c r="D36" i="13"/>
  <c r="E35" i="13"/>
  <c r="D35" i="13"/>
  <c r="C35" i="13"/>
  <c r="CB34" i="13"/>
  <c r="E34" i="13"/>
  <c r="D34" i="13"/>
  <c r="C34" i="13"/>
  <c r="E33" i="13"/>
  <c r="D33" i="13"/>
  <c r="C33" i="13" s="1"/>
  <c r="CL33" i="13" s="1"/>
  <c r="E32" i="13"/>
  <c r="D32" i="13"/>
  <c r="C32" i="13" s="1"/>
  <c r="CL32" i="13" s="1"/>
  <c r="E31" i="13"/>
  <c r="C31" i="13" s="1"/>
  <c r="D31" i="13"/>
  <c r="E30" i="13"/>
  <c r="D30" i="13"/>
  <c r="C30" i="13" s="1"/>
  <c r="CK30" i="13" s="1"/>
  <c r="E29" i="13"/>
  <c r="D29" i="13"/>
  <c r="C29" i="13"/>
  <c r="E28" i="13"/>
  <c r="D28" i="13"/>
  <c r="C28" i="13"/>
  <c r="CL27" i="13"/>
  <c r="CK27" i="13"/>
  <c r="CB27" i="13"/>
  <c r="CA27" i="13"/>
  <c r="T27" i="13" s="1"/>
  <c r="E27" i="13"/>
  <c r="D27" i="13"/>
  <c r="C27" i="13" s="1"/>
  <c r="E26" i="13"/>
  <c r="C26" i="13" s="1"/>
  <c r="D26" i="13"/>
  <c r="E25" i="13"/>
  <c r="D25" i="13"/>
  <c r="C25" i="13"/>
  <c r="CL25" i="13" s="1"/>
  <c r="E24" i="13"/>
  <c r="D24" i="13"/>
  <c r="C24" i="13"/>
  <c r="E23" i="13"/>
  <c r="D23" i="13"/>
  <c r="C23" i="13"/>
  <c r="CL23" i="13" s="1"/>
  <c r="CL22" i="13"/>
  <c r="E22" i="13"/>
  <c r="D22" i="13"/>
  <c r="C22" i="13" s="1"/>
  <c r="CK22" i="13" s="1"/>
  <c r="E21" i="13"/>
  <c r="C21" i="13" s="1"/>
  <c r="D21" i="13"/>
  <c r="E20" i="13"/>
  <c r="D20" i="13"/>
  <c r="C20" i="13"/>
  <c r="CL20" i="13" s="1"/>
  <c r="E15" i="13"/>
  <c r="D15" i="13"/>
  <c r="C15" i="13"/>
  <c r="E14" i="13"/>
  <c r="D14" i="13"/>
  <c r="C14" i="13" s="1"/>
  <c r="E13" i="13"/>
  <c r="D13" i="13"/>
  <c r="C13" i="13"/>
  <c r="A5" i="13"/>
  <c r="A4" i="13"/>
  <c r="A3" i="13"/>
  <c r="A2" i="13"/>
  <c r="CP274" i="12"/>
  <c r="CF274" i="12"/>
  <c r="CE274" i="12"/>
  <c r="E274" i="12"/>
  <c r="C274" i="12" s="1"/>
  <c r="D274" i="12"/>
  <c r="CP273" i="12"/>
  <c r="CF273" i="12"/>
  <c r="CE273" i="12"/>
  <c r="CC273" i="12"/>
  <c r="CB273" i="12"/>
  <c r="E273" i="12"/>
  <c r="C273" i="12" s="1"/>
  <c r="D273" i="12"/>
  <c r="CP272" i="12"/>
  <c r="CF272" i="12"/>
  <c r="CE272" i="12"/>
  <c r="E272" i="12"/>
  <c r="C272" i="12" s="1"/>
  <c r="D272" i="12"/>
  <c r="CP271" i="12"/>
  <c r="CF271" i="12"/>
  <c r="CE271" i="12"/>
  <c r="CC271" i="12"/>
  <c r="CB271" i="12"/>
  <c r="E271" i="12"/>
  <c r="C271" i="12" s="1"/>
  <c r="D271" i="12"/>
  <c r="E270" i="12"/>
  <c r="C270" i="12" s="1"/>
  <c r="D270" i="12"/>
  <c r="E265" i="12"/>
  <c r="D265" i="12"/>
  <c r="C265" i="12"/>
  <c r="E264" i="12"/>
  <c r="D264" i="12"/>
  <c r="C264" i="12" s="1"/>
  <c r="E263" i="12"/>
  <c r="D263" i="12"/>
  <c r="C263" i="12"/>
  <c r="CK262" i="12"/>
  <c r="CA262" i="12"/>
  <c r="Q262" i="12"/>
  <c r="E262" i="12"/>
  <c r="D262" i="12"/>
  <c r="C262" i="12"/>
  <c r="E261" i="12"/>
  <c r="D261" i="12"/>
  <c r="C261" i="12"/>
  <c r="CK261" i="12" s="1"/>
  <c r="E260" i="12"/>
  <c r="D260" i="12"/>
  <c r="C260" i="12" s="1"/>
  <c r="E255" i="12"/>
  <c r="D255" i="12"/>
  <c r="C255" i="12" s="1"/>
  <c r="E254" i="12"/>
  <c r="D254" i="12"/>
  <c r="C254" i="12" s="1"/>
  <c r="E253" i="12"/>
  <c r="D253" i="12"/>
  <c r="C253" i="12" s="1"/>
  <c r="E252" i="12"/>
  <c r="D252" i="12"/>
  <c r="C252" i="12" s="1"/>
  <c r="E251" i="12"/>
  <c r="D251" i="12"/>
  <c r="C251" i="12"/>
  <c r="E250" i="12"/>
  <c r="D250" i="12"/>
  <c r="C250" i="12"/>
  <c r="E249" i="12"/>
  <c r="D249" i="12"/>
  <c r="C249" i="12"/>
  <c r="E248" i="12"/>
  <c r="D248" i="12"/>
  <c r="C248" i="12" s="1"/>
  <c r="E247" i="12"/>
  <c r="C247" i="12" s="1"/>
  <c r="D247" i="12"/>
  <c r="E246" i="12"/>
  <c r="C246" i="12" s="1"/>
  <c r="D246" i="12"/>
  <c r="F232" i="12"/>
  <c r="E232" i="12"/>
  <c r="D232" i="12"/>
  <c r="C232" i="12"/>
  <c r="CL231" i="12"/>
  <c r="CK231" i="12"/>
  <c r="CB231" i="12"/>
  <c r="CA231" i="12"/>
  <c r="CL230" i="12"/>
  <c r="CK230" i="12"/>
  <c r="CB230" i="12"/>
  <c r="G230" i="12" s="1"/>
  <c r="CA230" i="12"/>
  <c r="J227" i="12"/>
  <c r="I227" i="12"/>
  <c r="F227" i="12"/>
  <c r="E227" i="12"/>
  <c r="CL226" i="12"/>
  <c r="CK226" i="12"/>
  <c r="CB226" i="12"/>
  <c r="K226" i="12" s="1"/>
  <c r="CA226" i="12"/>
  <c r="CL225" i="12"/>
  <c r="CK225" i="12"/>
  <c r="CB225" i="12"/>
  <c r="CA225" i="12"/>
  <c r="K225" i="12"/>
  <c r="CL224" i="12"/>
  <c r="CK224" i="12"/>
  <c r="CB224" i="12"/>
  <c r="CA224" i="12"/>
  <c r="K224" i="12"/>
  <c r="CL223" i="12"/>
  <c r="CK223" i="12"/>
  <c r="CB223" i="12"/>
  <c r="CA223" i="12"/>
  <c r="K223" i="12"/>
  <c r="J222" i="12"/>
  <c r="I222" i="12"/>
  <c r="H222" i="12"/>
  <c r="G222" i="12"/>
  <c r="F222" i="12"/>
  <c r="E222" i="12"/>
  <c r="CL221" i="12"/>
  <c r="CK221" i="12"/>
  <c r="CB221" i="12"/>
  <c r="CA221" i="12"/>
  <c r="K221" i="12" s="1"/>
  <c r="CL220" i="12"/>
  <c r="CK220" i="12"/>
  <c r="CB220" i="12"/>
  <c r="CA220" i="12"/>
  <c r="K220" i="12"/>
  <c r="CL219" i="12"/>
  <c r="CK219" i="12"/>
  <c r="CB219" i="12"/>
  <c r="CA219" i="12"/>
  <c r="K219" i="12"/>
  <c r="E215" i="12"/>
  <c r="D215" i="12"/>
  <c r="C215" i="12"/>
  <c r="E214" i="12"/>
  <c r="D214" i="12"/>
  <c r="C214" i="12" s="1"/>
  <c r="E213" i="12"/>
  <c r="C213" i="12" s="1"/>
  <c r="D213" i="12"/>
  <c r="AI208" i="12"/>
  <c r="AH208" i="12"/>
  <c r="AG208" i="12"/>
  <c r="AF208" i="12"/>
  <c r="AE208" i="12"/>
  <c r="AD208" i="12"/>
  <c r="AC208" i="12"/>
  <c r="AB208" i="12"/>
  <c r="AA208" i="12"/>
  <c r="Z208" i="12"/>
  <c r="Y208" i="12"/>
  <c r="X208" i="12"/>
  <c r="W208" i="12"/>
  <c r="V208" i="12"/>
  <c r="U208" i="12"/>
  <c r="T208" i="12"/>
  <c r="S208" i="12"/>
  <c r="R208" i="12"/>
  <c r="Q208" i="12"/>
  <c r="P208" i="12"/>
  <c r="O208" i="12"/>
  <c r="N208" i="12"/>
  <c r="M208" i="12"/>
  <c r="L208" i="12"/>
  <c r="K208" i="12"/>
  <c r="J208" i="12"/>
  <c r="I208" i="12"/>
  <c r="H208" i="12"/>
  <c r="G208" i="12"/>
  <c r="F208" i="12"/>
  <c r="E208" i="12"/>
  <c r="D208" i="12"/>
  <c r="C208" i="12" s="1"/>
  <c r="CN207" i="12"/>
  <c r="CM207" i="12"/>
  <c r="CL207" i="12"/>
  <c r="CD207" i="12"/>
  <c r="CB207" i="12"/>
  <c r="CA207" i="12"/>
  <c r="E207" i="12"/>
  <c r="D207" i="12"/>
  <c r="CK207" i="12" s="1"/>
  <c r="C207" i="12"/>
  <c r="CN206" i="12"/>
  <c r="E206" i="12"/>
  <c r="CD206" i="12" s="1"/>
  <c r="D206" i="12"/>
  <c r="C206" i="12" s="1"/>
  <c r="S201" i="12"/>
  <c r="R201" i="12"/>
  <c r="Q201" i="12"/>
  <c r="P201" i="12"/>
  <c r="O201" i="12"/>
  <c r="N201" i="12"/>
  <c r="M201" i="12"/>
  <c r="L201" i="12"/>
  <c r="K201" i="12"/>
  <c r="J201" i="12"/>
  <c r="I201" i="12"/>
  <c r="H201" i="12"/>
  <c r="G201" i="12"/>
  <c r="E201" i="12" s="1"/>
  <c r="F201" i="12"/>
  <c r="CO200" i="12"/>
  <c r="CN200" i="12"/>
  <c r="CF200" i="12"/>
  <c r="CD200" i="12"/>
  <c r="E200" i="12"/>
  <c r="D200" i="12"/>
  <c r="C200" i="12" s="1"/>
  <c r="E199" i="12"/>
  <c r="C199" i="12" s="1"/>
  <c r="CB199" i="12" s="1"/>
  <c r="D199" i="12"/>
  <c r="U194" i="12"/>
  <c r="T194" i="12"/>
  <c r="S194" i="12"/>
  <c r="R194" i="12"/>
  <c r="Q194" i="12"/>
  <c r="P194" i="12"/>
  <c r="O194" i="12"/>
  <c r="N194" i="12"/>
  <c r="M194" i="12"/>
  <c r="L194" i="12"/>
  <c r="K194" i="12"/>
  <c r="J194" i="12"/>
  <c r="I194" i="12"/>
  <c r="H194" i="12"/>
  <c r="G194" i="12"/>
  <c r="F194" i="12"/>
  <c r="E194" i="12"/>
  <c r="D194" i="12"/>
  <c r="E193" i="12"/>
  <c r="D193" i="12"/>
  <c r="C193" i="12"/>
  <c r="E192" i="12"/>
  <c r="D192" i="12"/>
  <c r="C192" i="12" s="1"/>
  <c r="Q186" i="12"/>
  <c r="P186" i="12"/>
  <c r="O186" i="12"/>
  <c r="N186" i="12"/>
  <c r="M186" i="12"/>
  <c r="L186" i="12"/>
  <c r="K186" i="12"/>
  <c r="J186" i="12"/>
  <c r="I186" i="12"/>
  <c r="H186" i="12"/>
  <c r="G186" i="12"/>
  <c r="F186" i="12"/>
  <c r="E186" i="12"/>
  <c r="E185" i="12"/>
  <c r="D185" i="12"/>
  <c r="C185" i="12"/>
  <c r="E184" i="12"/>
  <c r="C184" i="12" s="1"/>
  <c r="D184" i="12"/>
  <c r="E183" i="12"/>
  <c r="D183" i="12"/>
  <c r="D186" i="12" s="1"/>
  <c r="C183" i="12"/>
  <c r="E178" i="12"/>
  <c r="D178" i="12"/>
  <c r="C178" i="12" s="1"/>
  <c r="E177" i="12"/>
  <c r="D177" i="12"/>
  <c r="C177" i="12"/>
  <c r="E176" i="12"/>
  <c r="C176" i="12" s="1"/>
  <c r="D176" i="12"/>
  <c r="E175" i="12"/>
  <c r="D175" i="12"/>
  <c r="C175" i="12"/>
  <c r="E174" i="12"/>
  <c r="D174" i="12"/>
  <c r="C174" i="12" s="1"/>
  <c r="E173" i="12"/>
  <c r="D173" i="12"/>
  <c r="C173" i="12"/>
  <c r="E168" i="12"/>
  <c r="D168" i="12"/>
  <c r="C168" i="12"/>
  <c r="E167" i="12"/>
  <c r="C167" i="12" s="1"/>
  <c r="D167" i="12"/>
  <c r="E166" i="12"/>
  <c r="D166" i="12"/>
  <c r="C166" i="12"/>
  <c r="E165" i="12"/>
  <c r="D165" i="12"/>
  <c r="C165" i="12" s="1"/>
  <c r="E164" i="12"/>
  <c r="D164" i="12"/>
  <c r="C164" i="12"/>
  <c r="E163" i="12"/>
  <c r="D163" i="12"/>
  <c r="C163" i="12" s="1"/>
  <c r="CL157" i="12"/>
  <c r="CK157" i="12"/>
  <c r="CB157" i="12"/>
  <c r="CA157" i="12"/>
  <c r="AD157" i="12"/>
  <c r="CL156" i="12"/>
  <c r="CK156" i="12"/>
  <c r="CB156" i="12"/>
  <c r="CA156" i="12"/>
  <c r="AD156" i="12"/>
  <c r="CL155" i="12"/>
  <c r="CK155" i="12"/>
  <c r="CB155" i="12"/>
  <c r="AD155" i="12" s="1"/>
  <c r="CA155" i="12"/>
  <c r="CL154" i="12"/>
  <c r="CK154" i="12"/>
  <c r="CB154" i="12"/>
  <c r="CA154" i="12"/>
  <c r="CL153" i="12"/>
  <c r="CK153" i="12"/>
  <c r="CB153" i="12"/>
  <c r="CA153" i="12"/>
  <c r="AD153" i="12"/>
  <c r="AC152" i="12"/>
  <c r="AB152" i="12"/>
  <c r="AA152" i="12"/>
  <c r="Z152" i="12"/>
  <c r="Y152" i="12"/>
  <c r="X152" i="12"/>
  <c r="W152" i="12"/>
  <c r="V152" i="12"/>
  <c r="U152" i="12"/>
  <c r="T152" i="12"/>
  <c r="S152" i="12"/>
  <c r="R152" i="12"/>
  <c r="Q152" i="12"/>
  <c r="P152" i="12"/>
  <c r="O152" i="12"/>
  <c r="N152" i="12"/>
  <c r="M152" i="12"/>
  <c r="L152" i="12"/>
  <c r="K152" i="12"/>
  <c r="J152" i="12"/>
  <c r="I152" i="12"/>
  <c r="H152" i="12"/>
  <c r="G152" i="12"/>
  <c r="F152" i="12"/>
  <c r="E151" i="12"/>
  <c r="D151" i="12"/>
  <c r="C151" i="12" s="1"/>
  <c r="E150" i="12"/>
  <c r="C150" i="12" s="1"/>
  <c r="D150" i="12"/>
  <c r="CL149" i="12"/>
  <c r="CK149" i="12"/>
  <c r="CB149" i="12"/>
  <c r="CA149" i="12"/>
  <c r="AD149" i="12"/>
  <c r="E149" i="12"/>
  <c r="D149" i="12"/>
  <c r="C149" i="12"/>
  <c r="CL148" i="12"/>
  <c r="CK148" i="12"/>
  <c r="E148" i="12"/>
  <c r="D148" i="12"/>
  <c r="C148" i="12"/>
  <c r="CB148" i="12" s="1"/>
  <c r="E147" i="12"/>
  <c r="D147" i="12"/>
  <c r="C147" i="12" s="1"/>
  <c r="CL146" i="12"/>
  <c r="E146" i="12"/>
  <c r="D146" i="12"/>
  <c r="C146" i="12" s="1"/>
  <c r="E145" i="12"/>
  <c r="C145" i="12" s="1"/>
  <c r="D145" i="12"/>
  <c r="CL144" i="12"/>
  <c r="CK144" i="12"/>
  <c r="CB144" i="12"/>
  <c r="CA144" i="12"/>
  <c r="AD144" i="12" s="1"/>
  <c r="E144" i="12"/>
  <c r="D144" i="12"/>
  <c r="C144" i="12"/>
  <c r="CL143" i="12"/>
  <c r="CK143" i="12"/>
  <c r="E143" i="12"/>
  <c r="D143" i="12"/>
  <c r="C143" i="12"/>
  <c r="CB143" i="12" s="1"/>
  <c r="CK142" i="12"/>
  <c r="E142" i="12"/>
  <c r="D142" i="12"/>
  <c r="C142" i="12"/>
  <c r="E141" i="12"/>
  <c r="D141" i="12"/>
  <c r="C141" i="12" s="1"/>
  <c r="E140" i="12"/>
  <c r="C140" i="12" s="1"/>
  <c r="D140" i="12"/>
  <c r="CL139" i="12"/>
  <c r="CK139" i="12"/>
  <c r="CB139" i="12"/>
  <c r="CA139" i="12"/>
  <c r="AD139" i="12"/>
  <c r="E139" i="12"/>
  <c r="D139" i="12"/>
  <c r="C139" i="12"/>
  <c r="CL138" i="12"/>
  <c r="CK138" i="12"/>
  <c r="E138" i="12"/>
  <c r="D138" i="12"/>
  <c r="C138" i="12"/>
  <c r="CB138" i="12" s="1"/>
  <c r="E137" i="12"/>
  <c r="D137" i="12"/>
  <c r="C137" i="12"/>
  <c r="E136" i="12"/>
  <c r="D136" i="12"/>
  <c r="C136" i="12" s="1"/>
  <c r="E135" i="12"/>
  <c r="C135" i="12" s="1"/>
  <c r="D135" i="12"/>
  <c r="CL134" i="12"/>
  <c r="CK134" i="12"/>
  <c r="CB134" i="12"/>
  <c r="CA134" i="12"/>
  <c r="AD134" i="12" s="1"/>
  <c r="E134" i="12"/>
  <c r="D134" i="12"/>
  <c r="C134" i="12"/>
  <c r="CL133" i="12"/>
  <c r="CK133" i="12"/>
  <c r="E133" i="12"/>
  <c r="D133" i="12"/>
  <c r="C133" i="12"/>
  <c r="CB133" i="12" s="1"/>
  <c r="E132" i="12"/>
  <c r="D132" i="12"/>
  <c r="D152" i="12" s="1"/>
  <c r="C132" i="12"/>
  <c r="E131" i="12"/>
  <c r="D131" i="12"/>
  <c r="E130" i="12"/>
  <c r="C130" i="12" s="1"/>
  <c r="D130" i="12"/>
  <c r="CL129" i="12"/>
  <c r="CK129" i="12"/>
  <c r="CB129" i="12"/>
  <c r="CA129" i="12"/>
  <c r="AD129" i="12"/>
  <c r="E129" i="12"/>
  <c r="D129" i="12"/>
  <c r="C129" i="12"/>
  <c r="CL128" i="12"/>
  <c r="CK128" i="12"/>
  <c r="E128" i="12"/>
  <c r="D128" i="12"/>
  <c r="C128" i="12"/>
  <c r="CB128" i="12" s="1"/>
  <c r="E127" i="12"/>
  <c r="D127" i="12"/>
  <c r="C127" i="12" s="1"/>
  <c r="E126" i="12"/>
  <c r="D126" i="12"/>
  <c r="C126" i="12" s="1"/>
  <c r="E125" i="12"/>
  <c r="C125" i="12" s="1"/>
  <c r="D125" i="12"/>
  <c r="CL124" i="12"/>
  <c r="CK124" i="12"/>
  <c r="CB124" i="12"/>
  <c r="CA124" i="12"/>
  <c r="AD124" i="12"/>
  <c r="E124" i="12"/>
  <c r="D124" i="12"/>
  <c r="C124" i="12"/>
  <c r="CL123" i="12"/>
  <c r="CK123" i="12"/>
  <c r="E123" i="12"/>
  <c r="D123" i="12"/>
  <c r="C123" i="12"/>
  <c r="CB123" i="12" s="1"/>
  <c r="E122" i="12"/>
  <c r="D122" i="12"/>
  <c r="C122" i="12"/>
  <c r="CL117" i="12"/>
  <c r="E117" i="12"/>
  <c r="D117" i="12"/>
  <c r="C117" i="12" s="1"/>
  <c r="E116" i="12"/>
  <c r="C116" i="12" s="1"/>
  <c r="D116" i="12"/>
  <c r="CL115" i="12"/>
  <c r="CK115" i="12"/>
  <c r="CB115" i="12"/>
  <c r="CA115" i="12"/>
  <c r="X115" i="12" s="1"/>
  <c r="E115" i="12"/>
  <c r="D115" i="12"/>
  <c r="C115" i="12"/>
  <c r="CL114" i="12"/>
  <c r="CK114" i="12"/>
  <c r="E114" i="12"/>
  <c r="D114" i="12"/>
  <c r="C114" i="12"/>
  <c r="CB114" i="12" s="1"/>
  <c r="CL113" i="12"/>
  <c r="CK113" i="12"/>
  <c r="E113" i="12"/>
  <c r="D113" i="12"/>
  <c r="C113" i="12"/>
  <c r="E112" i="12"/>
  <c r="D112" i="12"/>
  <c r="C112" i="12" s="1"/>
  <c r="E111" i="12"/>
  <c r="D111" i="12"/>
  <c r="C111" i="12"/>
  <c r="E110" i="12"/>
  <c r="D110" i="12"/>
  <c r="C110" i="12" s="1"/>
  <c r="E109" i="12"/>
  <c r="D109" i="12"/>
  <c r="C109" i="12"/>
  <c r="E108" i="12"/>
  <c r="D108" i="12"/>
  <c r="C108" i="12"/>
  <c r="E102" i="12"/>
  <c r="C102" i="12" s="1"/>
  <c r="D102" i="12"/>
  <c r="E101" i="12"/>
  <c r="D101" i="12"/>
  <c r="C101" i="12"/>
  <c r="E100" i="12"/>
  <c r="C100" i="12" s="1"/>
  <c r="D100" i="12"/>
  <c r="E99" i="12"/>
  <c r="D99" i="12"/>
  <c r="C99" i="12"/>
  <c r="E98" i="12"/>
  <c r="D98" i="12"/>
  <c r="I97" i="12"/>
  <c r="H97" i="12"/>
  <c r="G97" i="12"/>
  <c r="F97" i="12"/>
  <c r="E97" i="12"/>
  <c r="D97" i="12"/>
  <c r="CK93" i="12"/>
  <c r="CA93" i="12"/>
  <c r="I93" i="12"/>
  <c r="CK92" i="12"/>
  <c r="CA92" i="12"/>
  <c r="I92" i="12" s="1"/>
  <c r="CK91" i="12"/>
  <c r="CA91" i="12"/>
  <c r="I91" i="12"/>
  <c r="CK90" i="12"/>
  <c r="CA90" i="12"/>
  <c r="I90" i="12"/>
  <c r="CO87" i="12"/>
  <c r="CN87" i="12"/>
  <c r="CM87" i="12"/>
  <c r="CC87" i="12" s="1"/>
  <c r="CL87" i="12"/>
  <c r="CB87" i="12" s="1"/>
  <c r="CK87" i="12"/>
  <c r="CA87" i="12" s="1"/>
  <c r="CE87" i="12"/>
  <c r="CD87" i="12"/>
  <c r="G87" i="12"/>
  <c r="CO86" i="12"/>
  <c r="CE86" i="12" s="1"/>
  <c r="CN86" i="12"/>
  <c r="CM86" i="12"/>
  <c r="CL86" i="12"/>
  <c r="CK86" i="12"/>
  <c r="CA86" i="12" s="1"/>
  <c r="CD86" i="12"/>
  <c r="CC86" i="12"/>
  <c r="CB86" i="12"/>
  <c r="B79" i="12"/>
  <c r="CL74" i="12"/>
  <c r="CK74" i="12"/>
  <c r="CB74" i="12"/>
  <c r="D74" i="12"/>
  <c r="C74" i="12"/>
  <c r="B74" i="12"/>
  <c r="CA74" i="12" s="1"/>
  <c r="K74" i="12" s="1"/>
  <c r="D73" i="12"/>
  <c r="C73" i="12"/>
  <c r="B73" i="12"/>
  <c r="CL73" i="12" s="1"/>
  <c r="CL72" i="12"/>
  <c r="CA72" i="12"/>
  <c r="D72" i="12"/>
  <c r="C72" i="12"/>
  <c r="B72" i="12"/>
  <c r="CB67" i="12"/>
  <c r="CA67" i="12"/>
  <c r="M67" i="12"/>
  <c r="C67" i="12"/>
  <c r="CL67" i="12" s="1"/>
  <c r="C66" i="12"/>
  <c r="CL65" i="12"/>
  <c r="CA65" i="12"/>
  <c r="C65" i="12"/>
  <c r="C64" i="12"/>
  <c r="CK64" i="12" s="1"/>
  <c r="CL63" i="12"/>
  <c r="C63" i="12"/>
  <c r="CK63" i="12" s="1"/>
  <c r="C62" i="12"/>
  <c r="CK62" i="12" s="1"/>
  <c r="CL61" i="12"/>
  <c r="CK61" i="12"/>
  <c r="CB61" i="12"/>
  <c r="CA61" i="12"/>
  <c r="M61" i="12" s="1"/>
  <c r="C61" i="12"/>
  <c r="CL57" i="12"/>
  <c r="CK57" i="12"/>
  <c r="CB57" i="12"/>
  <c r="D57" i="12"/>
  <c r="C57" i="12"/>
  <c r="B57" i="12"/>
  <c r="CA57" i="12" s="1"/>
  <c r="D56" i="12"/>
  <c r="C56" i="12"/>
  <c r="B56" i="12"/>
  <c r="D55" i="12"/>
  <c r="C55" i="12"/>
  <c r="B55" i="12" s="1"/>
  <c r="J54" i="12"/>
  <c r="I54" i="12"/>
  <c r="H54" i="12"/>
  <c r="G54" i="12"/>
  <c r="F54" i="12"/>
  <c r="E54" i="12"/>
  <c r="C54" i="12" s="1"/>
  <c r="D54" i="12"/>
  <c r="CL49" i="12"/>
  <c r="CK49" i="12"/>
  <c r="CB49" i="12"/>
  <c r="CA49" i="12"/>
  <c r="S49" i="12" s="1"/>
  <c r="D49" i="12"/>
  <c r="C49" i="12"/>
  <c r="B49" i="12"/>
  <c r="CL48" i="12"/>
  <c r="CK48" i="12"/>
  <c r="D48" i="12"/>
  <c r="C48" i="12"/>
  <c r="B48" i="12"/>
  <c r="CB48" i="12" s="1"/>
  <c r="D47" i="12"/>
  <c r="C47" i="12"/>
  <c r="B47" i="12"/>
  <c r="D46" i="12"/>
  <c r="C46" i="12"/>
  <c r="E41" i="12"/>
  <c r="C41" i="12" s="1"/>
  <c r="D41" i="12"/>
  <c r="CL40" i="12"/>
  <c r="CK40" i="12"/>
  <c r="CB40" i="12"/>
  <c r="CA40" i="12"/>
  <c r="T40" i="12"/>
  <c r="E40" i="12"/>
  <c r="D40" i="12"/>
  <c r="C40" i="12"/>
  <c r="CL39" i="12"/>
  <c r="CK39" i="12"/>
  <c r="E39" i="12"/>
  <c r="D39" i="12"/>
  <c r="C39" i="12"/>
  <c r="CB39" i="12" s="1"/>
  <c r="E38" i="12"/>
  <c r="D38" i="12"/>
  <c r="C38" i="12" s="1"/>
  <c r="E37" i="12"/>
  <c r="D37" i="12"/>
  <c r="C37" i="12" s="1"/>
  <c r="E36" i="12"/>
  <c r="C36" i="12" s="1"/>
  <c r="D36" i="12"/>
  <c r="CL35" i="12"/>
  <c r="CK35" i="12"/>
  <c r="CB35" i="12"/>
  <c r="CA35" i="12"/>
  <c r="T35" i="12"/>
  <c r="E35" i="12"/>
  <c r="D35" i="12"/>
  <c r="C35" i="12"/>
  <c r="CL34" i="12"/>
  <c r="CK34" i="12"/>
  <c r="E34" i="12"/>
  <c r="D34" i="12"/>
  <c r="C34" i="12"/>
  <c r="CB34" i="12" s="1"/>
  <c r="E33" i="12"/>
  <c r="D33" i="12"/>
  <c r="C33" i="12"/>
  <c r="CL32" i="12"/>
  <c r="E32" i="12"/>
  <c r="D32" i="12"/>
  <c r="C32" i="12" s="1"/>
  <c r="E31" i="12"/>
  <c r="C31" i="12" s="1"/>
  <c r="D31" i="12"/>
  <c r="CL30" i="12"/>
  <c r="CK30" i="12"/>
  <c r="CB30" i="12"/>
  <c r="CA30" i="12"/>
  <c r="T30" i="12" s="1"/>
  <c r="E30" i="12"/>
  <c r="D30" i="12"/>
  <c r="C30" i="12"/>
  <c r="CL29" i="12"/>
  <c r="CK29" i="12"/>
  <c r="E29" i="12"/>
  <c r="D29" i="12"/>
  <c r="C29" i="12"/>
  <c r="CB29" i="12" s="1"/>
  <c r="CL28" i="12"/>
  <c r="CK28" i="12"/>
  <c r="E28" i="12"/>
  <c r="D28" i="12"/>
  <c r="C28" i="12"/>
  <c r="E27" i="12"/>
  <c r="D27" i="12"/>
  <c r="C27" i="12" s="1"/>
  <c r="CL27" i="12" s="1"/>
  <c r="E26" i="12"/>
  <c r="C26" i="12" s="1"/>
  <c r="D26" i="12"/>
  <c r="CL25" i="12"/>
  <c r="CK25" i="12"/>
  <c r="CB25" i="12"/>
  <c r="CA25" i="12"/>
  <c r="T25" i="12"/>
  <c r="E25" i="12"/>
  <c r="D25" i="12"/>
  <c r="C25" i="12"/>
  <c r="CL24" i="12"/>
  <c r="E24" i="12"/>
  <c r="D24" i="12"/>
  <c r="C24" i="12"/>
  <c r="E23" i="12"/>
  <c r="D23" i="12"/>
  <c r="C23" i="12" s="1"/>
  <c r="E22" i="12"/>
  <c r="D22" i="12"/>
  <c r="E21" i="12"/>
  <c r="C21" i="12" s="1"/>
  <c r="D21" i="12"/>
  <c r="CL20" i="12"/>
  <c r="CK20" i="12"/>
  <c r="CB20" i="12"/>
  <c r="T20" i="12" s="1"/>
  <c r="CA20" i="12"/>
  <c r="E20" i="12"/>
  <c r="D20" i="12"/>
  <c r="C20" i="12"/>
  <c r="E15" i="12"/>
  <c r="D15" i="12"/>
  <c r="C15" i="12" s="1"/>
  <c r="E14" i="12"/>
  <c r="D14" i="12"/>
  <c r="C14" i="12"/>
  <c r="E13" i="12"/>
  <c r="D13" i="12"/>
  <c r="C13" i="12"/>
  <c r="A5" i="12"/>
  <c r="A4" i="12"/>
  <c r="A3" i="12"/>
  <c r="A2" i="12"/>
  <c r="CP274" i="11"/>
  <c r="CF274" i="11"/>
  <c r="E274" i="11"/>
  <c r="D274" i="11"/>
  <c r="C274" i="11" s="1"/>
  <c r="CP273" i="11"/>
  <c r="CF273" i="11"/>
  <c r="E273" i="11"/>
  <c r="CO273" i="11" s="1"/>
  <c r="D273" i="11"/>
  <c r="C273" i="11" s="1"/>
  <c r="CP272" i="11"/>
  <c r="CF272" i="11"/>
  <c r="E272" i="11"/>
  <c r="D272" i="11"/>
  <c r="C272" i="11" s="1"/>
  <c r="CB272" i="11" s="1"/>
  <c r="CP271" i="11"/>
  <c r="CF271" i="11"/>
  <c r="E271" i="11"/>
  <c r="CO271" i="11" s="1"/>
  <c r="D271" i="11"/>
  <c r="C271" i="11" s="1"/>
  <c r="CC271" i="11" s="1"/>
  <c r="E270" i="11"/>
  <c r="D270" i="11"/>
  <c r="C270" i="11"/>
  <c r="E265" i="11"/>
  <c r="D265" i="11"/>
  <c r="C265" i="11"/>
  <c r="E264" i="11"/>
  <c r="D264" i="11"/>
  <c r="C264" i="11" s="1"/>
  <c r="E263" i="11"/>
  <c r="D263" i="11"/>
  <c r="C263" i="11"/>
  <c r="E262" i="11"/>
  <c r="D262" i="11"/>
  <c r="C262" i="11"/>
  <c r="CK262" i="11" s="1"/>
  <c r="E261" i="11"/>
  <c r="D261" i="11"/>
  <c r="C261" i="11"/>
  <c r="CK261" i="11" s="1"/>
  <c r="CK260" i="11"/>
  <c r="CA260" i="11"/>
  <c r="Q260" i="11" s="1"/>
  <c r="E260" i="11"/>
  <c r="D260" i="11"/>
  <c r="C260" i="11"/>
  <c r="E255" i="11"/>
  <c r="D255" i="11"/>
  <c r="C255" i="11"/>
  <c r="E254" i="11"/>
  <c r="D254" i="11"/>
  <c r="C254" i="11"/>
  <c r="E253" i="11"/>
  <c r="D253" i="11"/>
  <c r="E252" i="11"/>
  <c r="D252" i="11"/>
  <c r="C252" i="11"/>
  <c r="E251" i="11"/>
  <c r="D251" i="11"/>
  <c r="C251" i="11"/>
  <c r="E250" i="11"/>
  <c r="C250" i="11" s="1"/>
  <c r="D250" i="11"/>
  <c r="E249" i="11"/>
  <c r="D249" i="11"/>
  <c r="C249" i="11"/>
  <c r="E248" i="11"/>
  <c r="D248" i="11"/>
  <c r="C248" i="11"/>
  <c r="E247" i="11"/>
  <c r="D247" i="11"/>
  <c r="C247" i="11"/>
  <c r="E246" i="11"/>
  <c r="D246" i="11"/>
  <c r="C246" i="11" s="1"/>
  <c r="F232" i="11"/>
  <c r="E232" i="11"/>
  <c r="D232" i="11"/>
  <c r="C232" i="11"/>
  <c r="CL231" i="11"/>
  <c r="CK231" i="11"/>
  <c r="CB231" i="11"/>
  <c r="CA231" i="11"/>
  <c r="G231" i="11" s="1"/>
  <c r="CL230" i="11"/>
  <c r="CK230" i="11"/>
  <c r="CB230" i="11"/>
  <c r="CA230" i="11"/>
  <c r="G230" i="11"/>
  <c r="J227" i="11"/>
  <c r="I227" i="11"/>
  <c r="F227" i="11"/>
  <c r="E227" i="11"/>
  <c r="CL226" i="11"/>
  <c r="CK226" i="11"/>
  <c r="CB226" i="11"/>
  <c r="CA226" i="11"/>
  <c r="K226" i="11"/>
  <c r="CL225" i="11"/>
  <c r="CK225" i="11"/>
  <c r="CB225" i="11"/>
  <c r="K225" i="11" s="1"/>
  <c r="CA225" i="11"/>
  <c r="CL224" i="11"/>
  <c r="CK224" i="11"/>
  <c r="CB224" i="11"/>
  <c r="CA224" i="11"/>
  <c r="K224" i="11"/>
  <c r="CL223" i="11"/>
  <c r="CK223" i="11"/>
  <c r="CB223" i="11"/>
  <c r="CA223" i="11"/>
  <c r="K223" i="11"/>
  <c r="J222" i="11"/>
  <c r="I222" i="11"/>
  <c r="H222" i="11"/>
  <c r="G222" i="11"/>
  <c r="F222" i="11"/>
  <c r="E222" i="11"/>
  <c r="CL221" i="11"/>
  <c r="CK221" i="11"/>
  <c r="CB221" i="11"/>
  <c r="CA221" i="11"/>
  <c r="K221" i="11" s="1"/>
  <c r="CL220" i="11"/>
  <c r="CK220" i="11"/>
  <c r="CB220" i="11"/>
  <c r="CA220" i="11"/>
  <c r="K220" i="11" s="1"/>
  <c r="CL219" i="11"/>
  <c r="CK219" i="11"/>
  <c r="CB219" i="11"/>
  <c r="CA219" i="11"/>
  <c r="K219" i="11"/>
  <c r="E215" i="11"/>
  <c r="D215" i="11"/>
  <c r="C215" i="11" s="1"/>
  <c r="E214" i="11"/>
  <c r="C214" i="11" s="1"/>
  <c r="D214" i="11"/>
  <c r="CL213" i="11"/>
  <c r="CK213" i="11"/>
  <c r="CB213" i="11"/>
  <c r="CA213" i="11"/>
  <c r="AG213" i="11" s="1"/>
  <c r="E213" i="11"/>
  <c r="D213" i="11"/>
  <c r="C213" i="11"/>
  <c r="AI208" i="11"/>
  <c r="AH208" i="11"/>
  <c r="AG208" i="11"/>
  <c r="AF208" i="11"/>
  <c r="AE208" i="11"/>
  <c r="AD208" i="11"/>
  <c r="AC208" i="11"/>
  <c r="AB208" i="11"/>
  <c r="AA208" i="11"/>
  <c r="Z208" i="11"/>
  <c r="Y208" i="11"/>
  <c r="X208" i="11"/>
  <c r="W208" i="11"/>
  <c r="V208" i="11"/>
  <c r="U208" i="11"/>
  <c r="T208" i="11"/>
  <c r="S208" i="11"/>
  <c r="R208" i="11"/>
  <c r="Q208" i="11"/>
  <c r="P208" i="11"/>
  <c r="O208" i="11"/>
  <c r="N208" i="11"/>
  <c r="M208" i="11"/>
  <c r="L208" i="11"/>
  <c r="K208" i="11"/>
  <c r="J208" i="11"/>
  <c r="I208" i="11"/>
  <c r="H208" i="11"/>
  <c r="G208" i="11"/>
  <c r="F208" i="11"/>
  <c r="E208" i="11"/>
  <c r="C208" i="11" s="1"/>
  <c r="D208" i="11"/>
  <c r="CP207" i="11"/>
  <c r="CO207" i="11"/>
  <c r="CN207" i="11"/>
  <c r="CD207" i="11"/>
  <c r="E207" i="11"/>
  <c r="CL207" i="11" s="1"/>
  <c r="D207" i="11"/>
  <c r="CM207" i="11" s="1"/>
  <c r="C207" i="11"/>
  <c r="CF207" i="11" s="1"/>
  <c r="CN206" i="11"/>
  <c r="CM206" i="11"/>
  <c r="CL206" i="11"/>
  <c r="CK206" i="11"/>
  <c r="CA206" i="11"/>
  <c r="E206" i="11"/>
  <c r="CD206" i="11" s="1"/>
  <c r="D206" i="11"/>
  <c r="CC206" i="11" s="1"/>
  <c r="S201" i="11"/>
  <c r="R201" i="11"/>
  <c r="Q201" i="11"/>
  <c r="P201" i="11"/>
  <c r="O201" i="11"/>
  <c r="N201" i="11"/>
  <c r="M201" i="11"/>
  <c r="L201" i="11"/>
  <c r="K201" i="11"/>
  <c r="J201" i="11"/>
  <c r="D201" i="11" s="1"/>
  <c r="I201" i="11"/>
  <c r="E201" i="11" s="1"/>
  <c r="H201" i="11"/>
  <c r="G201" i="11"/>
  <c r="F201" i="11"/>
  <c r="E200" i="11"/>
  <c r="C200" i="11" s="1"/>
  <c r="D200" i="11"/>
  <c r="E199" i="11"/>
  <c r="D199" i="11"/>
  <c r="C199" i="11"/>
  <c r="U194" i="11"/>
  <c r="E194" i="11" s="1"/>
  <c r="T194" i="11"/>
  <c r="D194" i="11" s="1"/>
  <c r="C194" i="11" s="1"/>
  <c r="S194" i="11"/>
  <c r="R194" i="11"/>
  <c r="Q194" i="11"/>
  <c r="P194" i="11"/>
  <c r="O194" i="11"/>
  <c r="N194" i="11"/>
  <c r="M194" i="11"/>
  <c r="L194" i="11"/>
  <c r="K194" i="11"/>
  <c r="J194" i="11"/>
  <c r="I194" i="11"/>
  <c r="H194" i="11"/>
  <c r="G194" i="11"/>
  <c r="F194" i="11"/>
  <c r="E193" i="11"/>
  <c r="D193" i="11"/>
  <c r="C193" i="11"/>
  <c r="E192" i="11"/>
  <c r="D192" i="11"/>
  <c r="C192" i="11"/>
  <c r="Q186" i="11"/>
  <c r="P186" i="11"/>
  <c r="O186" i="11"/>
  <c r="N186" i="11"/>
  <c r="M186" i="11"/>
  <c r="L186" i="11"/>
  <c r="K186" i="11"/>
  <c r="J186" i="11"/>
  <c r="I186" i="11"/>
  <c r="H186" i="11"/>
  <c r="G186" i="11"/>
  <c r="F186" i="11"/>
  <c r="E185" i="11"/>
  <c r="E186" i="11" s="1"/>
  <c r="D185" i="11"/>
  <c r="C185" i="11" s="1"/>
  <c r="C186" i="11" s="1"/>
  <c r="E184" i="11"/>
  <c r="D184" i="11"/>
  <c r="C184" i="11"/>
  <c r="E183" i="11"/>
  <c r="D183" i="11"/>
  <c r="C183" i="11"/>
  <c r="E178" i="11"/>
  <c r="D178" i="11"/>
  <c r="C178" i="11" s="1"/>
  <c r="E177" i="11"/>
  <c r="D177" i="11"/>
  <c r="C177" i="11"/>
  <c r="E176" i="11"/>
  <c r="D176" i="11"/>
  <c r="C176" i="11"/>
  <c r="E175" i="11"/>
  <c r="D175" i="11"/>
  <c r="C175" i="11"/>
  <c r="E174" i="11"/>
  <c r="C174" i="11" s="1"/>
  <c r="D174" i="11"/>
  <c r="E173" i="11"/>
  <c r="D173" i="11"/>
  <c r="C173" i="11"/>
  <c r="E168" i="11"/>
  <c r="D168" i="11"/>
  <c r="C168" i="11" s="1"/>
  <c r="E167" i="11"/>
  <c r="D167" i="11"/>
  <c r="C167" i="11"/>
  <c r="E166" i="11"/>
  <c r="D166" i="11"/>
  <c r="C166" i="11"/>
  <c r="E165" i="11"/>
  <c r="D165" i="11"/>
  <c r="C165" i="11"/>
  <c r="E164" i="11"/>
  <c r="D164" i="11"/>
  <c r="C164" i="11"/>
  <c r="E163" i="11"/>
  <c r="D163" i="11"/>
  <c r="C163" i="11"/>
  <c r="CL157" i="11"/>
  <c r="CK157" i="11"/>
  <c r="CB157" i="11"/>
  <c r="CA157" i="11"/>
  <c r="AD157" i="11" s="1"/>
  <c r="CL156" i="11"/>
  <c r="CK156" i="11"/>
  <c r="CB156" i="11"/>
  <c r="CA156" i="11"/>
  <c r="AD156" i="11"/>
  <c r="CL155" i="11"/>
  <c r="CK155" i="11"/>
  <c r="CB155" i="11"/>
  <c r="CA155" i="11"/>
  <c r="AD155" i="11"/>
  <c r="CL154" i="11"/>
  <c r="CK154" i="11"/>
  <c r="CB154" i="11"/>
  <c r="CA154" i="11"/>
  <c r="AD154" i="11"/>
  <c r="CL153" i="11"/>
  <c r="CK153" i="11"/>
  <c r="CB153" i="11"/>
  <c r="CA153" i="11"/>
  <c r="AD153" i="11" s="1"/>
  <c r="AC152" i="11"/>
  <c r="AB152" i="11"/>
  <c r="AA152" i="11"/>
  <c r="Z152" i="11"/>
  <c r="Y152" i="11"/>
  <c r="X152" i="11"/>
  <c r="W152" i="11"/>
  <c r="V152" i="11"/>
  <c r="U152" i="11"/>
  <c r="T152" i="11"/>
  <c r="S152" i="11"/>
  <c r="R152" i="11"/>
  <c r="Q152" i="11"/>
  <c r="P152" i="11"/>
  <c r="O152" i="11"/>
  <c r="N152" i="11"/>
  <c r="M152" i="11"/>
  <c r="L152" i="11"/>
  <c r="K152" i="11"/>
  <c r="J152" i="11"/>
  <c r="I152" i="11"/>
  <c r="H152" i="11"/>
  <c r="G152" i="11"/>
  <c r="F152" i="11"/>
  <c r="CL151" i="11"/>
  <c r="CK151" i="11"/>
  <c r="CB151" i="11"/>
  <c r="CA151" i="11"/>
  <c r="AD151" i="11"/>
  <c r="E151" i="11"/>
  <c r="D151" i="11"/>
  <c r="C151" i="11"/>
  <c r="CB150" i="11"/>
  <c r="CA150" i="11"/>
  <c r="AD150" i="11" s="1"/>
  <c r="E150" i="11"/>
  <c r="D150" i="11"/>
  <c r="C150" i="11"/>
  <c r="CK150" i="11" s="1"/>
  <c r="E149" i="11"/>
  <c r="D149" i="11"/>
  <c r="C149" i="11"/>
  <c r="CL149" i="11" s="1"/>
  <c r="CL148" i="11"/>
  <c r="E148" i="11"/>
  <c r="D148" i="11"/>
  <c r="C148" i="11"/>
  <c r="CK148" i="11" s="1"/>
  <c r="E147" i="11"/>
  <c r="D147" i="11"/>
  <c r="C147" i="11"/>
  <c r="CL146" i="11"/>
  <c r="CK146" i="11"/>
  <c r="CB146" i="11"/>
  <c r="CA146" i="11"/>
  <c r="AD146" i="11" s="1"/>
  <c r="E146" i="11"/>
  <c r="D146" i="11"/>
  <c r="C146" i="11"/>
  <c r="CB145" i="11"/>
  <c r="CA145" i="11"/>
  <c r="AD145" i="11" s="1"/>
  <c r="E145" i="11"/>
  <c r="D145" i="11"/>
  <c r="C145" i="11"/>
  <c r="CL145" i="11" s="1"/>
  <c r="E144" i="11"/>
  <c r="D144" i="11"/>
  <c r="C144" i="11"/>
  <c r="CL144" i="11" s="1"/>
  <c r="CL143" i="11"/>
  <c r="E143" i="11"/>
  <c r="D143" i="11"/>
  <c r="C143" i="11"/>
  <c r="CK143" i="11" s="1"/>
  <c r="E142" i="11"/>
  <c r="D142" i="11"/>
  <c r="C142" i="11"/>
  <c r="CL141" i="11"/>
  <c r="CK141" i="11"/>
  <c r="CB141" i="11"/>
  <c r="CA141" i="11"/>
  <c r="AD141" i="11"/>
  <c r="E141" i="11"/>
  <c r="D141" i="11"/>
  <c r="C141" i="11"/>
  <c r="CB140" i="11"/>
  <c r="CA140" i="11"/>
  <c r="AD140" i="11" s="1"/>
  <c r="E140" i="11"/>
  <c r="D140" i="11"/>
  <c r="C140" i="11"/>
  <c r="CL140" i="11" s="1"/>
  <c r="CK139" i="11"/>
  <c r="CB139" i="11"/>
  <c r="CA139" i="11"/>
  <c r="AD139" i="11"/>
  <c r="E139" i="11"/>
  <c r="D139" i="11"/>
  <c r="C139" i="11"/>
  <c r="CL139" i="11" s="1"/>
  <c r="CL138" i="11"/>
  <c r="E138" i="11"/>
  <c r="D138" i="11"/>
  <c r="C138" i="11"/>
  <c r="CK138" i="11" s="1"/>
  <c r="E137" i="11"/>
  <c r="D137" i="11"/>
  <c r="C137" i="11"/>
  <c r="CL136" i="11"/>
  <c r="CK136" i="11"/>
  <c r="CB136" i="11"/>
  <c r="CA136" i="11"/>
  <c r="AD136" i="11"/>
  <c r="E136" i="11"/>
  <c r="D136" i="11"/>
  <c r="C136" i="11"/>
  <c r="CB135" i="11"/>
  <c r="CA135" i="11"/>
  <c r="AD135" i="11" s="1"/>
  <c r="E135" i="11"/>
  <c r="D135" i="11"/>
  <c r="C135" i="11"/>
  <c r="CL135" i="11" s="1"/>
  <c r="E134" i="11"/>
  <c r="D134" i="11"/>
  <c r="C134" i="11"/>
  <c r="CL134" i="11" s="1"/>
  <c r="CL133" i="11"/>
  <c r="E133" i="11"/>
  <c r="D133" i="11"/>
  <c r="C133" i="11"/>
  <c r="CK133" i="11" s="1"/>
  <c r="E132" i="11"/>
  <c r="D132" i="11"/>
  <c r="C132" i="11"/>
  <c r="CL131" i="11"/>
  <c r="CK131" i="11"/>
  <c r="CB131" i="11"/>
  <c r="AD131" i="11" s="1"/>
  <c r="CA131" i="11"/>
  <c r="E131" i="11"/>
  <c r="D131" i="11"/>
  <c r="C131" i="11"/>
  <c r="CB130" i="11"/>
  <c r="CA130" i="11"/>
  <c r="AD130" i="11" s="1"/>
  <c r="E130" i="11"/>
  <c r="D130" i="11"/>
  <c r="C130" i="11"/>
  <c r="CK130" i="11" s="1"/>
  <c r="E129" i="11"/>
  <c r="D129" i="11"/>
  <c r="C129" i="11"/>
  <c r="CL129" i="11" s="1"/>
  <c r="CL128" i="11"/>
  <c r="E128" i="11"/>
  <c r="D128" i="11"/>
  <c r="C128" i="11"/>
  <c r="CK128" i="11" s="1"/>
  <c r="E127" i="11"/>
  <c r="D127" i="11"/>
  <c r="C127" i="11"/>
  <c r="CL126" i="11"/>
  <c r="CK126" i="11"/>
  <c r="CB126" i="11"/>
  <c r="CA126" i="11"/>
  <c r="AD126" i="11"/>
  <c r="E126" i="11"/>
  <c r="D126" i="11"/>
  <c r="C126" i="11"/>
  <c r="CB125" i="11"/>
  <c r="CA125" i="11"/>
  <c r="AD125" i="11" s="1"/>
  <c r="E125" i="11"/>
  <c r="D125" i="11"/>
  <c r="C125" i="11"/>
  <c r="CK125" i="11" s="1"/>
  <c r="CK124" i="11"/>
  <c r="CB124" i="11"/>
  <c r="CA124" i="11"/>
  <c r="AD124" i="11" s="1"/>
  <c r="E124" i="11"/>
  <c r="D124" i="11"/>
  <c r="C124" i="11"/>
  <c r="CL124" i="11" s="1"/>
  <c r="CL123" i="11"/>
  <c r="E123" i="11"/>
  <c r="D123" i="11"/>
  <c r="C123" i="11"/>
  <c r="CK123" i="11" s="1"/>
  <c r="E122" i="11"/>
  <c r="E152" i="11" s="1"/>
  <c r="D122" i="11"/>
  <c r="D152" i="11" s="1"/>
  <c r="CL117" i="11"/>
  <c r="CK117" i="11"/>
  <c r="CB117" i="11"/>
  <c r="CA117" i="11"/>
  <c r="X117" i="11"/>
  <c r="E117" i="11"/>
  <c r="D117" i="11"/>
  <c r="C117" i="11"/>
  <c r="CB116" i="11"/>
  <c r="CA116" i="11"/>
  <c r="X116" i="11" s="1"/>
  <c r="E116" i="11"/>
  <c r="D116" i="11"/>
  <c r="C116" i="11"/>
  <c r="CL116" i="11" s="1"/>
  <c r="E115" i="11"/>
  <c r="D115" i="11"/>
  <c r="C115" i="11" s="1"/>
  <c r="CL114" i="11"/>
  <c r="E114" i="11"/>
  <c r="D114" i="11"/>
  <c r="C114" i="11"/>
  <c r="CK114" i="11" s="1"/>
  <c r="E113" i="11"/>
  <c r="D113" i="11"/>
  <c r="C113" i="11"/>
  <c r="CL112" i="11"/>
  <c r="CK112" i="11"/>
  <c r="CB112" i="11"/>
  <c r="CA112" i="11"/>
  <c r="X112" i="11"/>
  <c r="E112" i="11"/>
  <c r="D112" i="11"/>
  <c r="C112" i="11"/>
  <c r="E111" i="11"/>
  <c r="D111" i="11"/>
  <c r="C111" i="11"/>
  <c r="E110" i="11"/>
  <c r="C110" i="11" s="1"/>
  <c r="D110" i="11"/>
  <c r="E109" i="11"/>
  <c r="D109" i="11"/>
  <c r="C109" i="11"/>
  <c r="E108" i="11"/>
  <c r="D108" i="11"/>
  <c r="C108" i="11"/>
  <c r="E102" i="11"/>
  <c r="E97" i="11" s="1"/>
  <c r="D102" i="11"/>
  <c r="D97" i="11" s="1"/>
  <c r="C102" i="11"/>
  <c r="C97" i="11" s="1"/>
  <c r="E101" i="11"/>
  <c r="D101" i="11"/>
  <c r="C101" i="11" s="1"/>
  <c r="E100" i="11"/>
  <c r="D100" i="11"/>
  <c r="C100" i="11"/>
  <c r="E99" i="11"/>
  <c r="D99" i="11"/>
  <c r="C99" i="11"/>
  <c r="E98" i="11"/>
  <c r="D98" i="11"/>
  <c r="C98" i="11" s="1"/>
  <c r="I97" i="11"/>
  <c r="H97" i="11"/>
  <c r="G97" i="11"/>
  <c r="F97" i="11"/>
  <c r="CK93" i="11"/>
  <c r="CA93" i="11"/>
  <c r="I93" i="11"/>
  <c r="CK92" i="11"/>
  <c r="CA92" i="11"/>
  <c r="I92" i="11"/>
  <c r="CK91" i="11"/>
  <c r="CA91" i="11"/>
  <c r="I91" i="11"/>
  <c r="CK90" i="11"/>
  <c r="CA90" i="11"/>
  <c r="I90" i="11"/>
  <c r="CO87" i="11"/>
  <c r="CN87" i="11"/>
  <c r="CM87" i="11"/>
  <c r="CL87" i="11"/>
  <c r="CK87" i="11"/>
  <c r="CE87" i="11"/>
  <c r="CD87" i="11"/>
  <c r="CC87" i="11"/>
  <c r="CB87" i="11"/>
  <c r="CA87" i="11"/>
  <c r="G87" i="11"/>
  <c r="CO86" i="11"/>
  <c r="CN86" i="11"/>
  <c r="CM86" i="11"/>
  <c r="CL86" i="11"/>
  <c r="CK86" i="11"/>
  <c r="CA86" i="11" s="1"/>
  <c r="G86" i="11" s="1"/>
  <c r="CE86" i="11"/>
  <c r="CD86" i="11"/>
  <c r="CC86" i="11"/>
  <c r="CB86" i="11"/>
  <c r="B79" i="11"/>
  <c r="D74" i="11"/>
  <c r="C74" i="11"/>
  <c r="B74" i="11"/>
  <c r="CB74" i="11" s="1"/>
  <c r="D73" i="11"/>
  <c r="C73" i="11"/>
  <c r="B73" i="11" s="1"/>
  <c r="D72" i="11"/>
  <c r="C72" i="11"/>
  <c r="B72" i="11"/>
  <c r="CL67" i="11"/>
  <c r="CK67" i="11"/>
  <c r="CB67" i="11"/>
  <c r="CA67" i="11"/>
  <c r="M67" i="11" s="1"/>
  <c r="C67" i="11"/>
  <c r="CK66" i="11"/>
  <c r="CB66" i="11"/>
  <c r="CA66" i="11"/>
  <c r="M66" i="11"/>
  <c r="C66" i="11"/>
  <c r="CL66" i="11" s="1"/>
  <c r="C65" i="11"/>
  <c r="CL64" i="11"/>
  <c r="CK64" i="11"/>
  <c r="CB64" i="11"/>
  <c r="CA64" i="11"/>
  <c r="M64" i="11" s="1"/>
  <c r="C64" i="11"/>
  <c r="C63" i="11"/>
  <c r="CL63" i="11" s="1"/>
  <c r="C62" i="11"/>
  <c r="CL62" i="11" s="1"/>
  <c r="C61" i="11"/>
  <c r="CL61" i="11" s="1"/>
  <c r="CL57" i="11"/>
  <c r="CK57" i="11"/>
  <c r="D57" i="11"/>
  <c r="C57" i="11"/>
  <c r="B57" i="11"/>
  <c r="CB57" i="11" s="1"/>
  <c r="D56" i="11"/>
  <c r="C56" i="11"/>
  <c r="B56" i="11"/>
  <c r="CL55" i="11"/>
  <c r="CK55" i="11"/>
  <c r="D55" i="11"/>
  <c r="C55" i="11"/>
  <c r="B55" i="11" s="1"/>
  <c r="CB55" i="11" s="1"/>
  <c r="J54" i="11"/>
  <c r="I54" i="11"/>
  <c r="H54" i="11"/>
  <c r="G54" i="11"/>
  <c r="C54" i="11" s="1"/>
  <c r="F54" i="11"/>
  <c r="D54" i="11" s="1"/>
  <c r="E54" i="11"/>
  <c r="D49" i="11"/>
  <c r="C49" i="11"/>
  <c r="B49" i="11"/>
  <c r="CL49" i="11" s="1"/>
  <c r="CL48" i="11"/>
  <c r="D48" i="11"/>
  <c r="C48" i="11"/>
  <c r="B48" i="11"/>
  <c r="CK48" i="11" s="1"/>
  <c r="D47" i="11"/>
  <c r="C47" i="11"/>
  <c r="B47" i="11"/>
  <c r="CL46" i="11"/>
  <c r="CK46" i="11"/>
  <c r="CB46" i="11"/>
  <c r="CA46" i="11"/>
  <c r="S46" i="11"/>
  <c r="D46" i="11"/>
  <c r="C46" i="11"/>
  <c r="B46" i="11"/>
  <c r="CB41" i="11"/>
  <c r="CA41" i="11"/>
  <c r="T41" i="11" s="1"/>
  <c r="E41" i="11"/>
  <c r="D41" i="11"/>
  <c r="C41" i="11"/>
  <c r="CL41" i="11" s="1"/>
  <c r="CK40" i="11"/>
  <c r="CB40" i="11"/>
  <c r="E40" i="11"/>
  <c r="D40" i="11"/>
  <c r="C40" i="11"/>
  <c r="CL40" i="11" s="1"/>
  <c r="CL39" i="11"/>
  <c r="E39" i="11"/>
  <c r="D39" i="11"/>
  <c r="C39" i="11"/>
  <c r="CK39" i="11" s="1"/>
  <c r="E38" i="11"/>
  <c r="D38" i="11"/>
  <c r="C38" i="11"/>
  <c r="CL37" i="11"/>
  <c r="CK37" i="11"/>
  <c r="CB37" i="11"/>
  <c r="CA37" i="11"/>
  <c r="T37" i="11"/>
  <c r="E37" i="11"/>
  <c r="D37" i="11"/>
  <c r="C37" i="11"/>
  <c r="CB36" i="11"/>
  <c r="CA36" i="11"/>
  <c r="T36" i="11" s="1"/>
  <c r="E36" i="11"/>
  <c r="D36" i="11"/>
  <c r="C36" i="11"/>
  <c r="CK36" i="11" s="1"/>
  <c r="E35" i="11"/>
  <c r="D35" i="11"/>
  <c r="C35" i="11"/>
  <c r="CL35" i="11" s="1"/>
  <c r="CL34" i="11"/>
  <c r="E34" i="11"/>
  <c r="D34" i="11"/>
  <c r="C34" i="11"/>
  <c r="CK34" i="11" s="1"/>
  <c r="E33" i="11"/>
  <c r="D33" i="11"/>
  <c r="C33" i="11"/>
  <c r="CL32" i="11"/>
  <c r="CK32" i="11"/>
  <c r="CB32" i="11"/>
  <c r="CA32" i="11"/>
  <c r="T32" i="11"/>
  <c r="E32" i="11"/>
  <c r="D32" i="11"/>
  <c r="C32" i="11"/>
  <c r="CB31" i="11"/>
  <c r="CA31" i="11"/>
  <c r="T31" i="11" s="1"/>
  <c r="E31" i="11"/>
  <c r="D31" i="11"/>
  <c r="C31" i="11"/>
  <c r="CL31" i="11" s="1"/>
  <c r="E30" i="11"/>
  <c r="D30" i="11"/>
  <c r="C30" i="11"/>
  <c r="CL30" i="11" s="1"/>
  <c r="CL29" i="11"/>
  <c r="E29" i="11"/>
  <c r="D29" i="11"/>
  <c r="C29" i="11"/>
  <c r="CK29" i="11" s="1"/>
  <c r="E28" i="11"/>
  <c r="D28" i="11"/>
  <c r="C28" i="11"/>
  <c r="CL27" i="11"/>
  <c r="CK27" i="11"/>
  <c r="CB27" i="11"/>
  <c r="CA27" i="11"/>
  <c r="T27" i="11" s="1"/>
  <c r="E27" i="11"/>
  <c r="D27" i="11"/>
  <c r="C27" i="11"/>
  <c r="CB26" i="11"/>
  <c r="CA26" i="11"/>
  <c r="T26" i="11" s="1"/>
  <c r="E26" i="11"/>
  <c r="D26" i="11"/>
  <c r="C26" i="11"/>
  <c r="CL26" i="11" s="1"/>
  <c r="CK25" i="11"/>
  <c r="E25" i="11"/>
  <c r="D25" i="11"/>
  <c r="C25" i="11"/>
  <c r="CL25" i="11" s="1"/>
  <c r="CL24" i="11"/>
  <c r="E24" i="11"/>
  <c r="D24" i="11"/>
  <c r="C24" i="11"/>
  <c r="CK24" i="11" s="1"/>
  <c r="E23" i="11"/>
  <c r="D23" i="11"/>
  <c r="C23" i="11"/>
  <c r="CL22" i="11"/>
  <c r="CK22" i="11"/>
  <c r="CB22" i="11"/>
  <c r="CA22" i="11"/>
  <c r="T22" i="11"/>
  <c r="E22" i="11"/>
  <c r="D22" i="11"/>
  <c r="C22" i="11"/>
  <c r="CB21" i="11"/>
  <c r="CA21" i="11"/>
  <c r="T21" i="11" s="1"/>
  <c r="E21" i="11"/>
  <c r="D21" i="11"/>
  <c r="C21" i="11"/>
  <c r="CL21" i="11" s="1"/>
  <c r="E20" i="11"/>
  <c r="D20" i="11"/>
  <c r="C20" i="11"/>
  <c r="CL20" i="11" s="1"/>
  <c r="E15" i="11"/>
  <c r="D15" i="11"/>
  <c r="C15" i="11" s="1"/>
  <c r="E14" i="11"/>
  <c r="D14" i="11"/>
  <c r="C14" i="11"/>
  <c r="E13" i="11"/>
  <c r="D13" i="11"/>
  <c r="C13" i="11" s="1"/>
  <c r="A5" i="11"/>
  <c r="A4" i="11"/>
  <c r="A3" i="11"/>
  <c r="A2" i="11"/>
  <c r="CP274" i="10"/>
  <c r="CF274" i="10"/>
  <c r="E274" i="10"/>
  <c r="CO274" i="10" s="1"/>
  <c r="D274" i="10"/>
  <c r="C274" i="10" s="1"/>
  <c r="CM274" i="10" s="1"/>
  <c r="CP273" i="10"/>
  <c r="CO273" i="10"/>
  <c r="CN273" i="10"/>
  <c r="CM273" i="10"/>
  <c r="CL273" i="10"/>
  <c r="CF273" i="10"/>
  <c r="E273" i="10"/>
  <c r="CE273" i="10" s="1"/>
  <c r="D273" i="10"/>
  <c r="C273" i="10" s="1"/>
  <c r="CD273" i="10" s="1"/>
  <c r="CP272" i="10"/>
  <c r="CO272" i="10"/>
  <c r="CN272" i="10"/>
  <c r="CM272" i="10"/>
  <c r="CL272" i="10"/>
  <c r="CK272" i="10"/>
  <c r="CF272" i="10"/>
  <c r="CE272" i="10"/>
  <c r="CD272" i="10"/>
  <c r="CC272" i="10"/>
  <c r="E272" i="10"/>
  <c r="D272" i="10"/>
  <c r="C272" i="10" s="1"/>
  <c r="CP271" i="10"/>
  <c r="CF271" i="10"/>
  <c r="E271" i="10"/>
  <c r="CO271" i="10" s="1"/>
  <c r="D271" i="10"/>
  <c r="C271" i="10" s="1"/>
  <c r="E270" i="10"/>
  <c r="D270" i="10"/>
  <c r="C270" i="10"/>
  <c r="E265" i="10"/>
  <c r="D265" i="10"/>
  <c r="C265" i="10"/>
  <c r="E264" i="10"/>
  <c r="D264" i="10"/>
  <c r="C264" i="10" s="1"/>
  <c r="E263" i="10"/>
  <c r="D263" i="10"/>
  <c r="C263" i="10"/>
  <c r="E262" i="10"/>
  <c r="D262" i="10"/>
  <c r="C262" i="10"/>
  <c r="CA262" i="10" s="1"/>
  <c r="Q262" i="10" s="1"/>
  <c r="E261" i="10"/>
  <c r="D261" i="10"/>
  <c r="C261" i="10"/>
  <c r="E260" i="10"/>
  <c r="C260" i="10" s="1"/>
  <c r="CK260" i="10" s="1"/>
  <c r="D260" i="10"/>
  <c r="E255" i="10"/>
  <c r="D255" i="10"/>
  <c r="C255" i="10"/>
  <c r="E254" i="10"/>
  <c r="D254" i="10"/>
  <c r="C254" i="10"/>
  <c r="E253" i="10"/>
  <c r="D253" i="10"/>
  <c r="C253" i="10" s="1"/>
  <c r="E252" i="10"/>
  <c r="D252" i="10"/>
  <c r="C252" i="10"/>
  <c r="E251" i="10"/>
  <c r="D251" i="10"/>
  <c r="C251" i="10"/>
  <c r="E250" i="10"/>
  <c r="D250" i="10"/>
  <c r="C250" i="10" s="1"/>
  <c r="E249" i="10"/>
  <c r="D249" i="10"/>
  <c r="C249" i="10"/>
  <c r="E248" i="10"/>
  <c r="D248" i="10"/>
  <c r="C248" i="10"/>
  <c r="E247" i="10"/>
  <c r="D247" i="10"/>
  <c r="C247" i="10"/>
  <c r="E246" i="10"/>
  <c r="D246" i="10"/>
  <c r="C246" i="10" s="1"/>
  <c r="F232" i="10"/>
  <c r="E232" i="10"/>
  <c r="D232" i="10"/>
  <c r="C232" i="10"/>
  <c r="CL231" i="10"/>
  <c r="CK231" i="10"/>
  <c r="CB231" i="10"/>
  <c r="G231" i="10" s="1"/>
  <c r="CA231" i="10"/>
  <c r="CL230" i="10"/>
  <c r="CK230" i="10"/>
  <c r="CB230" i="10"/>
  <c r="CA230" i="10"/>
  <c r="G230" i="10"/>
  <c r="J227" i="10"/>
  <c r="I227" i="10"/>
  <c r="F227" i="10"/>
  <c r="E227" i="10"/>
  <c r="CL226" i="10"/>
  <c r="CK226" i="10"/>
  <c r="CB226" i="10"/>
  <c r="CA226" i="10"/>
  <c r="K226" i="10"/>
  <c r="CL225" i="10"/>
  <c r="CK225" i="10"/>
  <c r="CB225" i="10"/>
  <c r="CA225" i="10"/>
  <c r="K225" i="10"/>
  <c r="CL224" i="10"/>
  <c r="CK224" i="10"/>
  <c r="CB224" i="10"/>
  <c r="CA224" i="10"/>
  <c r="K224" i="10"/>
  <c r="CL223" i="10"/>
  <c r="CK223" i="10"/>
  <c r="CB223" i="10"/>
  <c r="CA223" i="10"/>
  <c r="K223" i="10"/>
  <c r="J222" i="10"/>
  <c r="I222" i="10"/>
  <c r="H222" i="10"/>
  <c r="G222" i="10"/>
  <c r="F222" i="10"/>
  <c r="E222" i="10"/>
  <c r="CL221" i="10"/>
  <c r="CK221" i="10"/>
  <c r="CB221" i="10"/>
  <c r="CA221" i="10"/>
  <c r="K221" i="10" s="1"/>
  <c r="CL220" i="10"/>
  <c r="CK220" i="10"/>
  <c r="CB220" i="10"/>
  <c r="CA220" i="10"/>
  <c r="K220" i="10"/>
  <c r="CL219" i="10"/>
  <c r="CK219" i="10"/>
  <c r="CB219" i="10"/>
  <c r="CA219" i="10"/>
  <c r="K219" i="10" s="1"/>
  <c r="E215" i="10"/>
  <c r="D215" i="10"/>
  <c r="C215" i="10"/>
  <c r="E214" i="10"/>
  <c r="D214" i="10"/>
  <c r="C214" i="10"/>
  <c r="CL213" i="10"/>
  <c r="E213" i="10"/>
  <c r="D213" i="10"/>
  <c r="C213" i="10"/>
  <c r="CA213" i="10" s="1"/>
  <c r="AI208" i="10"/>
  <c r="AH208" i="10"/>
  <c r="AG208" i="10"/>
  <c r="AF208" i="10"/>
  <c r="AE208" i="10"/>
  <c r="AD208" i="10"/>
  <c r="AC208" i="10"/>
  <c r="AB208" i="10"/>
  <c r="AA208" i="10"/>
  <c r="Z208" i="10"/>
  <c r="Y208" i="10"/>
  <c r="X208" i="10"/>
  <c r="W208" i="10"/>
  <c r="V208" i="10"/>
  <c r="U208" i="10"/>
  <c r="T208" i="10"/>
  <c r="S208" i="10"/>
  <c r="R208" i="10"/>
  <c r="Q208" i="10"/>
  <c r="P208" i="10"/>
  <c r="O208" i="10"/>
  <c r="N208" i="10"/>
  <c r="M208" i="10"/>
  <c r="L208" i="10"/>
  <c r="K208" i="10"/>
  <c r="J208" i="10"/>
  <c r="I208" i="10"/>
  <c r="H208" i="10"/>
  <c r="G208" i="10"/>
  <c r="F208" i="10"/>
  <c r="CP207" i="10"/>
  <c r="CO207" i="10"/>
  <c r="CD207" i="10"/>
  <c r="CC207" i="10"/>
  <c r="CB207" i="10"/>
  <c r="CA207" i="10"/>
  <c r="E207" i="10"/>
  <c r="CN207" i="10" s="1"/>
  <c r="D207" i="10"/>
  <c r="CK207" i="10" s="1"/>
  <c r="C207" i="10"/>
  <c r="CF207" i="10" s="1"/>
  <c r="E206" i="10"/>
  <c r="CD206" i="10" s="1"/>
  <c r="D206" i="10"/>
  <c r="CC206" i="10" s="1"/>
  <c r="S201" i="10"/>
  <c r="R201" i="10"/>
  <c r="Q201" i="10"/>
  <c r="P201" i="10"/>
  <c r="O201" i="10"/>
  <c r="N201" i="10"/>
  <c r="M201" i="10"/>
  <c r="L201" i="10"/>
  <c r="K201" i="10"/>
  <c r="J201" i="10"/>
  <c r="I201" i="10"/>
  <c r="H201" i="10"/>
  <c r="G201" i="10"/>
  <c r="F201" i="10"/>
  <c r="E201" i="10"/>
  <c r="D201" i="10"/>
  <c r="C201" i="10"/>
  <c r="CP200" i="10"/>
  <c r="CO200" i="10"/>
  <c r="CN200" i="10"/>
  <c r="CL200" i="10"/>
  <c r="CK200" i="10"/>
  <c r="CF200" i="10"/>
  <c r="CE200" i="10"/>
  <c r="CD200" i="10"/>
  <c r="CC200" i="10"/>
  <c r="CB200" i="10"/>
  <c r="CA200" i="10"/>
  <c r="T200" i="10"/>
  <c r="E200" i="10"/>
  <c r="D200" i="10"/>
  <c r="C200" i="10"/>
  <c r="CM200" i="10" s="1"/>
  <c r="CO199" i="10"/>
  <c r="CN199" i="10"/>
  <c r="CM199" i="10"/>
  <c r="CL199" i="10"/>
  <c r="CK199" i="10"/>
  <c r="CF199" i="10"/>
  <c r="CB199" i="10"/>
  <c r="E199" i="10"/>
  <c r="D199" i="10"/>
  <c r="C199" i="10"/>
  <c r="U194" i="10"/>
  <c r="T194" i="10"/>
  <c r="S194" i="10"/>
  <c r="R194" i="10"/>
  <c r="Q194" i="10"/>
  <c r="P194" i="10"/>
  <c r="O194" i="10"/>
  <c r="N194" i="10"/>
  <c r="M194" i="10"/>
  <c r="L194" i="10"/>
  <c r="D194" i="10" s="1"/>
  <c r="K194" i="10"/>
  <c r="J194" i="10"/>
  <c r="I194" i="10"/>
  <c r="H194" i="10"/>
  <c r="G194" i="10"/>
  <c r="E194" i="10" s="1"/>
  <c r="F194" i="10"/>
  <c r="E193" i="10"/>
  <c r="D193" i="10"/>
  <c r="C193" i="10" s="1"/>
  <c r="E192" i="10"/>
  <c r="D192" i="10"/>
  <c r="C192" i="10"/>
  <c r="Q186" i="10"/>
  <c r="P186" i="10"/>
  <c r="O186" i="10"/>
  <c r="N186" i="10"/>
  <c r="M186" i="10"/>
  <c r="L186" i="10"/>
  <c r="K186" i="10"/>
  <c r="J186" i="10"/>
  <c r="I186" i="10"/>
  <c r="H186" i="10"/>
  <c r="G186" i="10"/>
  <c r="F186" i="10"/>
  <c r="E185" i="10"/>
  <c r="D185" i="10"/>
  <c r="C185" i="10" s="1"/>
  <c r="E184" i="10"/>
  <c r="D184" i="10"/>
  <c r="C184" i="10"/>
  <c r="E183" i="10"/>
  <c r="E186" i="10" s="1"/>
  <c r="D183" i="10"/>
  <c r="D186" i="10" s="1"/>
  <c r="C183" i="10"/>
  <c r="C186" i="10" s="1"/>
  <c r="E178" i="10"/>
  <c r="D178" i="10"/>
  <c r="C178" i="10" s="1"/>
  <c r="E177" i="10"/>
  <c r="D177" i="10"/>
  <c r="C177" i="10"/>
  <c r="E176" i="10"/>
  <c r="D176" i="10"/>
  <c r="C176" i="10"/>
  <c r="E175" i="10"/>
  <c r="D175" i="10"/>
  <c r="C175" i="10"/>
  <c r="E174" i="10"/>
  <c r="D174" i="10"/>
  <c r="C174" i="10"/>
  <c r="E173" i="10"/>
  <c r="D173" i="10"/>
  <c r="C173" i="10"/>
  <c r="E168" i="10"/>
  <c r="D168" i="10"/>
  <c r="C168" i="10"/>
  <c r="E167" i="10"/>
  <c r="C167" i="10" s="1"/>
  <c r="D167" i="10"/>
  <c r="E166" i="10"/>
  <c r="D166" i="10"/>
  <c r="C166" i="10"/>
  <c r="E165" i="10"/>
  <c r="D165" i="10"/>
  <c r="C165" i="10"/>
  <c r="E164" i="10"/>
  <c r="D164" i="10"/>
  <c r="E163" i="10"/>
  <c r="D163" i="10"/>
  <c r="C163" i="10"/>
  <c r="CL157" i="10"/>
  <c r="CK157" i="10"/>
  <c r="CB157" i="10"/>
  <c r="CA157" i="10"/>
  <c r="AD157" i="10"/>
  <c r="CL156" i="10"/>
  <c r="CK156" i="10"/>
  <c r="CB156" i="10"/>
  <c r="CA156" i="10"/>
  <c r="AD156" i="10"/>
  <c r="CL155" i="10"/>
  <c r="CK155" i="10"/>
  <c r="CB155" i="10"/>
  <c r="CA155" i="10"/>
  <c r="AD155" i="10"/>
  <c r="CL154" i="10"/>
  <c r="CK154" i="10"/>
  <c r="CB154" i="10"/>
  <c r="CA154" i="10"/>
  <c r="AD154" i="10"/>
  <c r="CL153" i="10"/>
  <c r="CK153" i="10"/>
  <c r="CB153" i="10"/>
  <c r="CA153" i="10"/>
  <c r="AD153" i="10"/>
  <c r="AC152" i="10"/>
  <c r="AB152" i="10"/>
  <c r="AA152" i="10"/>
  <c r="Z152" i="10"/>
  <c r="Y152" i="10"/>
  <c r="X152" i="10"/>
  <c r="W152" i="10"/>
  <c r="V152" i="10"/>
  <c r="U152" i="10"/>
  <c r="T152" i="10"/>
  <c r="S152" i="10"/>
  <c r="R152" i="10"/>
  <c r="Q152" i="10"/>
  <c r="P152" i="10"/>
  <c r="O152" i="10"/>
  <c r="N152" i="10"/>
  <c r="M152" i="10"/>
  <c r="L152" i="10"/>
  <c r="K152" i="10"/>
  <c r="J152" i="10"/>
  <c r="I152" i="10"/>
  <c r="H152" i="10"/>
  <c r="G152" i="10"/>
  <c r="F152" i="10"/>
  <c r="CL151" i="10"/>
  <c r="CK151" i="10"/>
  <c r="CB151" i="10"/>
  <c r="CA151" i="10"/>
  <c r="E151" i="10"/>
  <c r="D151" i="10"/>
  <c r="C151" i="10"/>
  <c r="E150" i="10"/>
  <c r="C150" i="10" s="1"/>
  <c r="CA150" i="10" s="1"/>
  <c r="D150" i="10"/>
  <c r="E149" i="10"/>
  <c r="D149" i="10"/>
  <c r="C149" i="10"/>
  <c r="CL149" i="10" s="1"/>
  <c r="E148" i="10"/>
  <c r="D148" i="10"/>
  <c r="C148" i="10" s="1"/>
  <c r="E147" i="10"/>
  <c r="D147" i="10"/>
  <c r="C147" i="10"/>
  <c r="CL146" i="10"/>
  <c r="CK146" i="10"/>
  <c r="CB146" i="10"/>
  <c r="CA146" i="10"/>
  <c r="AD146" i="10" s="1"/>
  <c r="E146" i="10"/>
  <c r="D146" i="10"/>
  <c r="C146" i="10"/>
  <c r="E145" i="10"/>
  <c r="C145" i="10" s="1"/>
  <c r="CA145" i="10" s="1"/>
  <c r="D145" i="10"/>
  <c r="E144" i="10"/>
  <c r="D144" i="10"/>
  <c r="C144" i="10"/>
  <c r="CL144" i="10" s="1"/>
  <c r="E143" i="10"/>
  <c r="D143" i="10"/>
  <c r="C143" i="10"/>
  <c r="E142" i="10"/>
  <c r="D142" i="10"/>
  <c r="C142" i="10"/>
  <c r="CL141" i="10"/>
  <c r="CK141" i="10"/>
  <c r="CB141" i="10"/>
  <c r="CA141" i="10"/>
  <c r="E141" i="10"/>
  <c r="D141" i="10"/>
  <c r="C141" i="10"/>
  <c r="E140" i="10"/>
  <c r="C140" i="10" s="1"/>
  <c r="CA140" i="10" s="1"/>
  <c r="D140" i="10"/>
  <c r="E139" i="10"/>
  <c r="D139" i="10"/>
  <c r="C139" i="10"/>
  <c r="CL139" i="10" s="1"/>
  <c r="E138" i="10"/>
  <c r="D138" i="10"/>
  <c r="C138" i="10" s="1"/>
  <c r="E137" i="10"/>
  <c r="D137" i="10"/>
  <c r="C137" i="10"/>
  <c r="CL136" i="10"/>
  <c r="CK136" i="10"/>
  <c r="CB136" i="10"/>
  <c r="CA136" i="10"/>
  <c r="AD136" i="10" s="1"/>
  <c r="E136" i="10"/>
  <c r="D136" i="10"/>
  <c r="C136" i="10"/>
  <c r="E135" i="10"/>
  <c r="C135" i="10" s="1"/>
  <c r="CB135" i="10" s="1"/>
  <c r="D135" i="10"/>
  <c r="E134" i="10"/>
  <c r="D134" i="10"/>
  <c r="C134" i="10"/>
  <c r="CL134" i="10" s="1"/>
  <c r="E133" i="10"/>
  <c r="D133" i="10"/>
  <c r="C133" i="10"/>
  <c r="E132" i="10"/>
  <c r="D132" i="10"/>
  <c r="C132" i="10"/>
  <c r="CK132" i="10" s="1"/>
  <c r="CL131" i="10"/>
  <c r="CK131" i="10"/>
  <c r="CB131" i="10"/>
  <c r="CA131" i="10"/>
  <c r="E131" i="10"/>
  <c r="D131" i="10"/>
  <c r="C131" i="10"/>
  <c r="E130" i="10"/>
  <c r="C130" i="10" s="1"/>
  <c r="CA130" i="10" s="1"/>
  <c r="D130" i="10"/>
  <c r="E129" i="10"/>
  <c r="D129" i="10"/>
  <c r="C129" i="10"/>
  <c r="CL129" i="10" s="1"/>
  <c r="E128" i="10"/>
  <c r="D128" i="10"/>
  <c r="C128" i="10" s="1"/>
  <c r="E127" i="10"/>
  <c r="D127" i="10"/>
  <c r="C127" i="10"/>
  <c r="CL126" i="10"/>
  <c r="CK126" i="10"/>
  <c r="CB126" i="10"/>
  <c r="CA126" i="10"/>
  <c r="AD126" i="10" s="1"/>
  <c r="E126" i="10"/>
  <c r="D126" i="10"/>
  <c r="C126" i="10"/>
  <c r="E125" i="10"/>
  <c r="C125" i="10" s="1"/>
  <c r="CA125" i="10" s="1"/>
  <c r="D125" i="10"/>
  <c r="E124" i="10"/>
  <c r="D124" i="10"/>
  <c r="C124" i="10"/>
  <c r="CL124" i="10" s="1"/>
  <c r="E123" i="10"/>
  <c r="D123" i="10"/>
  <c r="C123" i="10"/>
  <c r="E122" i="10"/>
  <c r="E152" i="10" s="1"/>
  <c r="D122" i="10"/>
  <c r="D152" i="10" s="1"/>
  <c r="C122" i="10"/>
  <c r="CK122" i="10" s="1"/>
  <c r="CL117" i="10"/>
  <c r="CK117" i="10"/>
  <c r="CB117" i="10"/>
  <c r="CA117" i="10"/>
  <c r="E117" i="10"/>
  <c r="D117" i="10"/>
  <c r="C117" i="10"/>
  <c r="E116" i="10"/>
  <c r="C116" i="10" s="1"/>
  <c r="CB116" i="10" s="1"/>
  <c r="D116" i="10"/>
  <c r="E115" i="10"/>
  <c r="D115" i="10"/>
  <c r="C115" i="10"/>
  <c r="CL115" i="10" s="1"/>
  <c r="E114" i="10"/>
  <c r="D114" i="10"/>
  <c r="C114" i="10" s="1"/>
  <c r="E113" i="10"/>
  <c r="D113" i="10"/>
  <c r="C113" i="10"/>
  <c r="CL112" i="10"/>
  <c r="CK112" i="10"/>
  <c r="CB112" i="10"/>
  <c r="CA112" i="10"/>
  <c r="X112" i="10" s="1"/>
  <c r="E112" i="10"/>
  <c r="D112" i="10"/>
  <c r="C112" i="10"/>
  <c r="E111" i="10"/>
  <c r="D111" i="10"/>
  <c r="C111" i="10"/>
  <c r="E110" i="10"/>
  <c r="D110" i="10"/>
  <c r="C110" i="10"/>
  <c r="E109" i="10"/>
  <c r="D109" i="10"/>
  <c r="C109" i="10"/>
  <c r="E108" i="10"/>
  <c r="D108" i="10"/>
  <c r="C108" i="10"/>
  <c r="E102" i="10"/>
  <c r="D102" i="10"/>
  <c r="C102" i="10"/>
  <c r="E101" i="10"/>
  <c r="D101" i="10"/>
  <c r="C101" i="10" s="1"/>
  <c r="E100" i="10"/>
  <c r="D100" i="10"/>
  <c r="C100" i="10"/>
  <c r="E99" i="10"/>
  <c r="D99" i="10"/>
  <c r="C99" i="10"/>
  <c r="E98" i="10"/>
  <c r="E97" i="10" s="1"/>
  <c r="D98" i="10"/>
  <c r="C98" i="10" s="1"/>
  <c r="C97" i="10" s="1"/>
  <c r="I97" i="10"/>
  <c r="H97" i="10"/>
  <c r="G97" i="10"/>
  <c r="F97" i="10"/>
  <c r="CK93" i="10"/>
  <c r="CA93" i="10"/>
  <c r="I93" i="10" s="1"/>
  <c r="CK92" i="10"/>
  <c r="CA92" i="10"/>
  <c r="I92" i="10"/>
  <c r="CK91" i="10"/>
  <c r="CA91" i="10"/>
  <c r="I91" i="10"/>
  <c r="CK90" i="10"/>
  <c r="CA90" i="10"/>
  <c r="I90" i="10"/>
  <c r="CO87" i="10"/>
  <c r="CN87" i="10"/>
  <c r="CM87" i="10"/>
  <c r="CC87" i="10" s="1"/>
  <c r="CL87" i="10"/>
  <c r="CK87" i="10"/>
  <c r="CE87" i="10"/>
  <c r="CD87" i="10"/>
  <c r="CB87" i="10"/>
  <c r="CA87" i="10"/>
  <c r="CO86" i="10"/>
  <c r="CN86" i="10"/>
  <c r="CM86" i="10"/>
  <c r="CL86" i="10"/>
  <c r="CK86" i="10"/>
  <c r="CA86" i="10" s="1"/>
  <c r="CE86" i="10"/>
  <c r="CD86" i="10"/>
  <c r="CC86" i="10"/>
  <c r="CB86" i="10"/>
  <c r="B79" i="10"/>
  <c r="CL74" i="10"/>
  <c r="CK74" i="10"/>
  <c r="CB74" i="10"/>
  <c r="D74" i="10"/>
  <c r="C74" i="10"/>
  <c r="B74" i="10" s="1"/>
  <c r="CA74" i="10" s="1"/>
  <c r="K74" i="10" s="1"/>
  <c r="D73" i="10"/>
  <c r="C73" i="10"/>
  <c r="B73" i="10"/>
  <c r="D72" i="10"/>
  <c r="C72" i="10"/>
  <c r="B72" i="10"/>
  <c r="CA72" i="10" s="1"/>
  <c r="CL67" i="10"/>
  <c r="CK67" i="10"/>
  <c r="CB67" i="10"/>
  <c r="C67" i="10"/>
  <c r="CA67" i="10" s="1"/>
  <c r="M67" i="10" s="1"/>
  <c r="CK66" i="10"/>
  <c r="C66" i="10"/>
  <c r="CL66" i="10" s="1"/>
  <c r="C65" i="10"/>
  <c r="CL65" i="10" s="1"/>
  <c r="CL64" i="10"/>
  <c r="CK64" i="10"/>
  <c r="CB64" i="10"/>
  <c r="CA64" i="10"/>
  <c r="M64" i="10"/>
  <c r="C64" i="10"/>
  <c r="C63" i="10"/>
  <c r="CA63" i="10" s="1"/>
  <c r="CL62" i="10"/>
  <c r="CK62" i="10"/>
  <c r="CB62" i="10"/>
  <c r="C62" i="10"/>
  <c r="CA62" i="10" s="1"/>
  <c r="C61" i="10"/>
  <c r="CL61" i="10" s="1"/>
  <c r="D57" i="10"/>
  <c r="C57" i="10"/>
  <c r="B57" i="10"/>
  <c r="D56" i="10"/>
  <c r="C56" i="10"/>
  <c r="B56" i="10"/>
  <c r="CA56" i="10" s="1"/>
  <c r="CL55" i="10"/>
  <c r="CK55" i="10"/>
  <c r="CB55" i="10"/>
  <c r="CA55" i="10"/>
  <c r="K55" i="10" s="1"/>
  <c r="D55" i="10"/>
  <c r="C55" i="10"/>
  <c r="B55" i="10"/>
  <c r="J54" i="10"/>
  <c r="I54" i="10"/>
  <c r="H54" i="10"/>
  <c r="G54" i="10"/>
  <c r="F54" i="10"/>
  <c r="E54" i="10"/>
  <c r="C54" i="10" s="1"/>
  <c r="D54" i="10"/>
  <c r="D49" i="10"/>
  <c r="C49" i="10"/>
  <c r="B49" i="10"/>
  <c r="CB49" i="10" s="1"/>
  <c r="D48" i="10"/>
  <c r="C48" i="10"/>
  <c r="B48" i="10"/>
  <c r="D47" i="10"/>
  <c r="C47" i="10"/>
  <c r="B47" i="10"/>
  <c r="CL47" i="10" s="1"/>
  <c r="CL46" i="10"/>
  <c r="CK46" i="10"/>
  <c r="CB46" i="10"/>
  <c r="CA46" i="10"/>
  <c r="S46" i="10" s="1"/>
  <c r="D46" i="10"/>
  <c r="C46" i="10"/>
  <c r="B46" i="10"/>
  <c r="CL41" i="10"/>
  <c r="CK41" i="10"/>
  <c r="CB41" i="10"/>
  <c r="E41" i="10"/>
  <c r="C41" i="10" s="1"/>
  <c r="CA41" i="10" s="1"/>
  <c r="T41" i="10" s="1"/>
  <c r="D41" i="10"/>
  <c r="E40" i="10"/>
  <c r="D40" i="10"/>
  <c r="C40" i="10"/>
  <c r="CL40" i="10" s="1"/>
  <c r="E39" i="10"/>
  <c r="D39" i="10"/>
  <c r="C39" i="10"/>
  <c r="E38" i="10"/>
  <c r="D38" i="10"/>
  <c r="C38" i="10" s="1"/>
  <c r="CL37" i="10"/>
  <c r="CK37" i="10"/>
  <c r="CB37" i="10"/>
  <c r="CA37" i="10"/>
  <c r="T37" i="10" s="1"/>
  <c r="E37" i="10"/>
  <c r="D37" i="10"/>
  <c r="C37" i="10"/>
  <c r="E36" i="10"/>
  <c r="C36" i="10" s="1"/>
  <c r="CA36" i="10" s="1"/>
  <c r="D36" i="10"/>
  <c r="CL35" i="10"/>
  <c r="CK35" i="10"/>
  <c r="CB35" i="10"/>
  <c r="CA35" i="10"/>
  <c r="T35" i="10" s="1"/>
  <c r="E35" i="10"/>
  <c r="D35" i="10"/>
  <c r="C35" i="10"/>
  <c r="E34" i="10"/>
  <c r="D34" i="10"/>
  <c r="C34" i="10"/>
  <c r="E33" i="10"/>
  <c r="D33" i="10"/>
  <c r="C33" i="10"/>
  <c r="CL32" i="10"/>
  <c r="CK32" i="10"/>
  <c r="CB32" i="10"/>
  <c r="CA32" i="10"/>
  <c r="T32" i="10" s="1"/>
  <c r="E32" i="10"/>
  <c r="D32" i="10"/>
  <c r="C32" i="10"/>
  <c r="E31" i="10"/>
  <c r="C31" i="10" s="1"/>
  <c r="CL31" i="10" s="1"/>
  <c r="D31" i="10"/>
  <c r="E30" i="10"/>
  <c r="D30" i="10"/>
  <c r="C30" i="10"/>
  <c r="CB30" i="10" s="1"/>
  <c r="E29" i="10"/>
  <c r="D29" i="10"/>
  <c r="C29" i="10"/>
  <c r="E28" i="10"/>
  <c r="D28" i="10"/>
  <c r="C28" i="10"/>
  <c r="CL27" i="10"/>
  <c r="CK27" i="10"/>
  <c r="CB27" i="10"/>
  <c r="CA27" i="10"/>
  <c r="T27" i="10" s="1"/>
  <c r="E27" i="10"/>
  <c r="D27" i="10"/>
  <c r="C27" i="10"/>
  <c r="E26" i="10"/>
  <c r="C26" i="10" s="1"/>
  <c r="CL26" i="10" s="1"/>
  <c r="D26" i="10"/>
  <c r="E25" i="10"/>
  <c r="D25" i="10"/>
  <c r="C25" i="10"/>
  <c r="CL25" i="10" s="1"/>
  <c r="E24" i="10"/>
  <c r="D24" i="10"/>
  <c r="C24" i="10"/>
  <c r="E23" i="10"/>
  <c r="D23" i="10"/>
  <c r="C23" i="10"/>
  <c r="CL22" i="10"/>
  <c r="CK22" i="10"/>
  <c r="CB22" i="10"/>
  <c r="CA22" i="10"/>
  <c r="E22" i="10"/>
  <c r="D22" i="10"/>
  <c r="C22" i="10"/>
  <c r="E21" i="10"/>
  <c r="C21" i="10" s="1"/>
  <c r="CL21" i="10" s="1"/>
  <c r="D21" i="10"/>
  <c r="E20" i="10"/>
  <c r="D20" i="10"/>
  <c r="C20" i="10"/>
  <c r="CB20" i="10" s="1"/>
  <c r="E15" i="10"/>
  <c r="D15" i="10"/>
  <c r="C15" i="10"/>
  <c r="E14" i="10"/>
  <c r="D14" i="10"/>
  <c r="C14" i="10"/>
  <c r="E13" i="10"/>
  <c r="D13" i="10"/>
  <c r="C13" i="10"/>
  <c r="A5" i="10"/>
  <c r="A4" i="10"/>
  <c r="A3" i="10"/>
  <c r="A2" i="10"/>
  <c r="CO274" i="9"/>
  <c r="E274" i="9"/>
  <c r="CE274" i="9" s="1"/>
  <c r="D274" i="9"/>
  <c r="CP273" i="9"/>
  <c r="CF273" i="9"/>
  <c r="CE273" i="9"/>
  <c r="E273" i="9"/>
  <c r="CO273" i="9" s="1"/>
  <c r="D273" i="9"/>
  <c r="C273" i="9"/>
  <c r="CL273" i="9" s="1"/>
  <c r="CO272" i="9"/>
  <c r="CE272" i="9"/>
  <c r="E272" i="9"/>
  <c r="D272" i="9"/>
  <c r="CP271" i="9"/>
  <c r="CO271" i="9"/>
  <c r="CF271" i="9"/>
  <c r="CE271" i="9"/>
  <c r="CB271" i="9"/>
  <c r="E271" i="9"/>
  <c r="D271" i="9"/>
  <c r="C271" i="9"/>
  <c r="E270" i="9"/>
  <c r="C270" i="9" s="1"/>
  <c r="D270" i="9"/>
  <c r="E265" i="9"/>
  <c r="C265" i="9" s="1"/>
  <c r="D265" i="9"/>
  <c r="E264" i="9"/>
  <c r="D264" i="9"/>
  <c r="E263" i="9"/>
  <c r="D263" i="9"/>
  <c r="C263" i="9"/>
  <c r="E262" i="9"/>
  <c r="D262" i="9"/>
  <c r="E261" i="9"/>
  <c r="D261" i="9"/>
  <c r="C261" i="9"/>
  <c r="CA261" i="9" s="1"/>
  <c r="Q261" i="9" s="1"/>
  <c r="E260" i="9"/>
  <c r="C260" i="9" s="1"/>
  <c r="D260" i="9"/>
  <c r="E255" i="9"/>
  <c r="D255" i="9"/>
  <c r="E254" i="9"/>
  <c r="C254" i="9" s="1"/>
  <c r="D254" i="9"/>
  <c r="E253" i="9"/>
  <c r="D253" i="9"/>
  <c r="C253" i="9" s="1"/>
  <c r="E252" i="9"/>
  <c r="D252" i="9"/>
  <c r="E251" i="9"/>
  <c r="D251" i="9"/>
  <c r="E250" i="9"/>
  <c r="D250" i="9"/>
  <c r="C250" i="9"/>
  <c r="E249" i="9"/>
  <c r="D249" i="9"/>
  <c r="C249" i="9"/>
  <c r="E248" i="9"/>
  <c r="C248" i="9" s="1"/>
  <c r="D248" i="9"/>
  <c r="E247" i="9"/>
  <c r="D247" i="9"/>
  <c r="E246" i="9"/>
  <c r="C246" i="9" s="1"/>
  <c r="D246" i="9"/>
  <c r="F232" i="9"/>
  <c r="E232" i="9"/>
  <c r="D232" i="9"/>
  <c r="C232" i="9"/>
  <c r="CL231" i="9"/>
  <c r="CK231" i="9"/>
  <c r="CB231" i="9"/>
  <c r="CA231" i="9"/>
  <c r="CL230" i="9"/>
  <c r="CK230" i="9"/>
  <c r="CB230" i="9"/>
  <c r="G230" i="9" s="1"/>
  <c r="CA230" i="9"/>
  <c r="J227" i="9"/>
  <c r="I227" i="9"/>
  <c r="F227" i="9"/>
  <c r="E227" i="9"/>
  <c r="CL226" i="9"/>
  <c r="CK226" i="9"/>
  <c r="CB226" i="9"/>
  <c r="CA226" i="9"/>
  <c r="K226" i="9" s="1"/>
  <c r="CL225" i="9"/>
  <c r="CK225" i="9"/>
  <c r="CB225" i="9"/>
  <c r="CA225" i="9"/>
  <c r="K225" i="9"/>
  <c r="CL224" i="9"/>
  <c r="CK224" i="9"/>
  <c r="CB224" i="9"/>
  <c r="CA224" i="9"/>
  <c r="CL223" i="9"/>
  <c r="CK223" i="9"/>
  <c r="CB223" i="9"/>
  <c r="CA223" i="9"/>
  <c r="J222" i="9"/>
  <c r="I222" i="9"/>
  <c r="H222" i="9"/>
  <c r="G222" i="9"/>
  <c r="F222" i="9"/>
  <c r="E222" i="9"/>
  <c r="CL221" i="9"/>
  <c r="CK221" i="9"/>
  <c r="CB221" i="9"/>
  <c r="CA221" i="9"/>
  <c r="CL220" i="9"/>
  <c r="CK220" i="9"/>
  <c r="CB220" i="9"/>
  <c r="K220" i="9" s="1"/>
  <c r="CA220" i="9"/>
  <c r="CL219" i="9"/>
  <c r="CK219" i="9"/>
  <c r="CB219" i="9"/>
  <c r="K219" i="9" s="1"/>
  <c r="CA219" i="9"/>
  <c r="CL215" i="9"/>
  <c r="E215" i="9"/>
  <c r="D215" i="9"/>
  <c r="C215" i="9"/>
  <c r="E214" i="9"/>
  <c r="D214" i="9"/>
  <c r="C214" i="9"/>
  <c r="CL214" i="9" s="1"/>
  <c r="E213" i="9"/>
  <c r="C213" i="9" s="1"/>
  <c r="CL213" i="9" s="1"/>
  <c r="D213" i="9"/>
  <c r="AI208" i="9"/>
  <c r="AH208" i="9"/>
  <c r="AG208" i="9"/>
  <c r="AF208" i="9"/>
  <c r="AE208" i="9"/>
  <c r="AD208" i="9"/>
  <c r="AC208" i="9"/>
  <c r="AB208" i="9"/>
  <c r="AA208" i="9"/>
  <c r="Z208" i="9"/>
  <c r="Y208" i="9"/>
  <c r="X208" i="9"/>
  <c r="W208" i="9"/>
  <c r="V208" i="9"/>
  <c r="U208" i="9"/>
  <c r="T208" i="9"/>
  <c r="S208" i="9"/>
  <c r="R208" i="9"/>
  <c r="Q208" i="9"/>
  <c r="P208" i="9"/>
  <c r="O208" i="9"/>
  <c r="N208" i="9"/>
  <c r="M208" i="9"/>
  <c r="L208" i="9"/>
  <c r="K208" i="9"/>
  <c r="J208" i="9"/>
  <c r="I208" i="9"/>
  <c r="H208" i="9"/>
  <c r="G208" i="9"/>
  <c r="F208" i="9"/>
  <c r="E207" i="9"/>
  <c r="CL207" i="9" s="1"/>
  <c r="D207" i="9"/>
  <c r="CA207" i="9" s="1"/>
  <c r="C207" i="9"/>
  <c r="CF207" i="9" s="1"/>
  <c r="E206" i="9"/>
  <c r="CL206" i="9" s="1"/>
  <c r="D206" i="9"/>
  <c r="S201" i="9"/>
  <c r="R201" i="9"/>
  <c r="Q201" i="9"/>
  <c r="P201" i="9"/>
  <c r="O201" i="9"/>
  <c r="N201" i="9"/>
  <c r="D201" i="9" s="1"/>
  <c r="M201" i="9"/>
  <c r="E201" i="9" s="1"/>
  <c r="L201" i="9"/>
  <c r="K201" i="9"/>
  <c r="J201" i="9"/>
  <c r="I201" i="9"/>
  <c r="H201" i="9"/>
  <c r="G201" i="9"/>
  <c r="F201" i="9"/>
  <c r="E200" i="9"/>
  <c r="D200" i="9"/>
  <c r="E199" i="9"/>
  <c r="D199" i="9"/>
  <c r="U194" i="9"/>
  <c r="T194" i="9"/>
  <c r="S194" i="9"/>
  <c r="R194" i="9"/>
  <c r="Q194" i="9"/>
  <c r="P194" i="9"/>
  <c r="O194" i="9"/>
  <c r="N194" i="9"/>
  <c r="M194" i="9"/>
  <c r="L194" i="9"/>
  <c r="K194" i="9"/>
  <c r="J194" i="9"/>
  <c r="I194" i="9"/>
  <c r="H194" i="9"/>
  <c r="G194" i="9"/>
  <c r="E194" i="9" s="1"/>
  <c r="F194" i="9"/>
  <c r="D194" i="9" s="1"/>
  <c r="E193" i="9"/>
  <c r="D193" i="9"/>
  <c r="C193" i="9" s="1"/>
  <c r="E192" i="9"/>
  <c r="C192" i="9" s="1"/>
  <c r="D192" i="9"/>
  <c r="Q186" i="9"/>
  <c r="P186" i="9"/>
  <c r="O186" i="9"/>
  <c r="N186" i="9"/>
  <c r="M186" i="9"/>
  <c r="L186" i="9"/>
  <c r="K186" i="9"/>
  <c r="J186" i="9"/>
  <c r="I186" i="9"/>
  <c r="H186" i="9"/>
  <c r="G186" i="9"/>
  <c r="F186" i="9"/>
  <c r="D186" i="9"/>
  <c r="E185" i="9"/>
  <c r="D185" i="9"/>
  <c r="E184" i="9"/>
  <c r="D184" i="9"/>
  <c r="C184" i="9"/>
  <c r="E183" i="9"/>
  <c r="D183" i="9"/>
  <c r="C183" i="9" s="1"/>
  <c r="E178" i="9"/>
  <c r="D178" i="9"/>
  <c r="E177" i="9"/>
  <c r="D177" i="9"/>
  <c r="C177" i="9" s="1"/>
  <c r="E176" i="9"/>
  <c r="D176" i="9"/>
  <c r="C176" i="9" s="1"/>
  <c r="E175" i="9"/>
  <c r="D175" i="9"/>
  <c r="E174" i="9"/>
  <c r="D174" i="9"/>
  <c r="C174" i="9" s="1"/>
  <c r="E173" i="9"/>
  <c r="D173" i="9"/>
  <c r="C173" i="9" s="1"/>
  <c r="E168" i="9"/>
  <c r="D168" i="9"/>
  <c r="C168" i="9"/>
  <c r="E167" i="9"/>
  <c r="C167" i="9" s="1"/>
  <c r="D167" i="9"/>
  <c r="E166" i="9"/>
  <c r="D166" i="9"/>
  <c r="E165" i="9"/>
  <c r="D165" i="9"/>
  <c r="C165" i="9"/>
  <c r="E164" i="9"/>
  <c r="D164" i="9"/>
  <c r="E163" i="9"/>
  <c r="D163" i="9"/>
  <c r="C163" i="9"/>
  <c r="CL157" i="9"/>
  <c r="CK157" i="9"/>
  <c r="CB157" i="9"/>
  <c r="CA157" i="9"/>
  <c r="AD157" i="9" s="1"/>
  <c r="CL156" i="9"/>
  <c r="CK156" i="9"/>
  <c r="CB156" i="9"/>
  <c r="CA156" i="9"/>
  <c r="CL155" i="9"/>
  <c r="CK155" i="9"/>
  <c r="CB155" i="9"/>
  <c r="CA155" i="9"/>
  <c r="CL154" i="9"/>
  <c r="CK154" i="9"/>
  <c r="CB154" i="9"/>
  <c r="CA154" i="9"/>
  <c r="CL153" i="9"/>
  <c r="CK153" i="9"/>
  <c r="CB153" i="9"/>
  <c r="AD153" i="9" s="1"/>
  <c r="CA153" i="9"/>
  <c r="AC152" i="9"/>
  <c r="AB152" i="9"/>
  <c r="AA152" i="9"/>
  <c r="Z152" i="9"/>
  <c r="Y152" i="9"/>
  <c r="X152" i="9"/>
  <c r="W152" i="9"/>
  <c r="V152" i="9"/>
  <c r="U152" i="9"/>
  <c r="T152" i="9"/>
  <c r="S152" i="9"/>
  <c r="R152" i="9"/>
  <c r="Q152" i="9"/>
  <c r="P152" i="9"/>
  <c r="O152" i="9"/>
  <c r="N152" i="9"/>
  <c r="M152" i="9"/>
  <c r="L152" i="9"/>
  <c r="K152" i="9"/>
  <c r="J152" i="9"/>
  <c r="I152" i="9"/>
  <c r="H152" i="9"/>
  <c r="G152" i="9"/>
  <c r="F152" i="9"/>
  <c r="E151" i="9"/>
  <c r="D151" i="9"/>
  <c r="C151" i="9"/>
  <c r="CB151" i="9" s="1"/>
  <c r="E150" i="9"/>
  <c r="D150" i="9"/>
  <c r="C150" i="9"/>
  <c r="CA150" i="9" s="1"/>
  <c r="E149" i="9"/>
  <c r="D149" i="9"/>
  <c r="E148" i="9"/>
  <c r="D148" i="9"/>
  <c r="C148" i="9"/>
  <c r="CA148" i="9" s="1"/>
  <c r="E147" i="9"/>
  <c r="D147" i="9"/>
  <c r="C147" i="9"/>
  <c r="CB147" i="9" s="1"/>
  <c r="E146" i="9"/>
  <c r="D146" i="9"/>
  <c r="E145" i="9"/>
  <c r="D145" i="9"/>
  <c r="E144" i="9"/>
  <c r="D144" i="9"/>
  <c r="C144" i="9" s="1"/>
  <c r="CA144" i="9" s="1"/>
  <c r="E143" i="9"/>
  <c r="D143" i="9"/>
  <c r="C143" i="9"/>
  <c r="CB143" i="9" s="1"/>
  <c r="E142" i="9"/>
  <c r="C142" i="9" s="1"/>
  <c r="D142" i="9"/>
  <c r="E141" i="9"/>
  <c r="D141" i="9"/>
  <c r="E140" i="9"/>
  <c r="D140" i="9"/>
  <c r="E139" i="9"/>
  <c r="D139" i="9"/>
  <c r="C139" i="9" s="1"/>
  <c r="E138" i="9"/>
  <c r="D138" i="9"/>
  <c r="C138" i="9"/>
  <c r="CA138" i="9" s="1"/>
  <c r="E137" i="9"/>
  <c r="C137" i="9" s="1"/>
  <c r="CK137" i="9" s="1"/>
  <c r="D137" i="9"/>
  <c r="E136" i="9"/>
  <c r="D136" i="9"/>
  <c r="E135" i="9"/>
  <c r="D135" i="9"/>
  <c r="C135" i="9" s="1"/>
  <c r="E134" i="9"/>
  <c r="D134" i="9"/>
  <c r="C134" i="9"/>
  <c r="CA134" i="9" s="1"/>
  <c r="E133" i="9"/>
  <c r="D133" i="9"/>
  <c r="E132" i="9"/>
  <c r="C132" i="9" s="1"/>
  <c r="CA132" i="9" s="1"/>
  <c r="D132" i="9"/>
  <c r="E131" i="9"/>
  <c r="D131" i="9"/>
  <c r="C131" i="9" s="1"/>
  <c r="E130" i="9"/>
  <c r="D130" i="9"/>
  <c r="E129" i="9"/>
  <c r="D129" i="9"/>
  <c r="E128" i="9"/>
  <c r="D128" i="9"/>
  <c r="C128" i="9"/>
  <c r="CA128" i="9" s="1"/>
  <c r="E127" i="9"/>
  <c r="D127" i="9"/>
  <c r="C127" i="9"/>
  <c r="CB127" i="9" s="1"/>
  <c r="E126" i="9"/>
  <c r="C126" i="9" s="1"/>
  <c r="D126" i="9"/>
  <c r="E125" i="9"/>
  <c r="D125" i="9"/>
  <c r="E124" i="9"/>
  <c r="C124" i="9" s="1"/>
  <c r="D124" i="9"/>
  <c r="E123" i="9"/>
  <c r="D123" i="9"/>
  <c r="C123" i="9" s="1"/>
  <c r="E122" i="9"/>
  <c r="D122" i="9"/>
  <c r="E117" i="9"/>
  <c r="D117" i="9"/>
  <c r="C117" i="9" s="1"/>
  <c r="CB117" i="9" s="1"/>
  <c r="E116" i="9"/>
  <c r="D116" i="9"/>
  <c r="C116" i="9" s="1"/>
  <c r="CB116" i="9" s="1"/>
  <c r="E115" i="9"/>
  <c r="D115" i="9"/>
  <c r="C115" i="9" s="1"/>
  <c r="E114" i="9"/>
  <c r="D114" i="9"/>
  <c r="C114" i="9" s="1"/>
  <c r="CB114" i="9" s="1"/>
  <c r="E113" i="9"/>
  <c r="D113" i="9"/>
  <c r="E112" i="9"/>
  <c r="D112" i="9"/>
  <c r="C112" i="9"/>
  <c r="E111" i="9"/>
  <c r="C111" i="9" s="1"/>
  <c r="D111" i="9"/>
  <c r="E110" i="9"/>
  <c r="D110" i="9"/>
  <c r="E109" i="9"/>
  <c r="D109" i="9"/>
  <c r="E108" i="9"/>
  <c r="D108" i="9"/>
  <c r="E102" i="9"/>
  <c r="D102" i="9"/>
  <c r="C102" i="9"/>
  <c r="E101" i="9"/>
  <c r="D101" i="9"/>
  <c r="C101" i="9" s="1"/>
  <c r="E100" i="9"/>
  <c r="D100" i="9"/>
  <c r="C100" i="9" s="1"/>
  <c r="E99" i="9"/>
  <c r="C99" i="9" s="1"/>
  <c r="D99" i="9"/>
  <c r="E98" i="9"/>
  <c r="D98" i="9"/>
  <c r="C98" i="9" s="1"/>
  <c r="I97" i="9"/>
  <c r="H97" i="9"/>
  <c r="G97" i="9"/>
  <c r="F97" i="9"/>
  <c r="CK93" i="9"/>
  <c r="CA93" i="9"/>
  <c r="I93" i="9" s="1"/>
  <c r="CK92" i="9"/>
  <c r="CA92" i="9"/>
  <c r="I92" i="9" s="1"/>
  <c r="CK91" i="9"/>
  <c r="CA91" i="9"/>
  <c r="I91" i="9"/>
  <c r="CK90" i="9"/>
  <c r="CA90" i="9"/>
  <c r="I90" i="9" s="1"/>
  <c r="CO87" i="9"/>
  <c r="CE87" i="9" s="1"/>
  <c r="CN87" i="9"/>
  <c r="CD87" i="9" s="1"/>
  <c r="CM87" i="9"/>
  <c r="CC87" i="9" s="1"/>
  <c r="CL87" i="9"/>
  <c r="CB87" i="9" s="1"/>
  <c r="CK87" i="9"/>
  <c r="CA87" i="9"/>
  <c r="CO86" i="9"/>
  <c r="CE86" i="9" s="1"/>
  <c r="CN86" i="9"/>
  <c r="CD86" i="9" s="1"/>
  <c r="CM86" i="9"/>
  <c r="CC86" i="9" s="1"/>
  <c r="CL86" i="9"/>
  <c r="CB86" i="9" s="1"/>
  <c r="CK86" i="9"/>
  <c r="CA86" i="9"/>
  <c r="B79" i="9"/>
  <c r="D74" i="9"/>
  <c r="C74" i="9"/>
  <c r="B74" i="9" s="1"/>
  <c r="D73" i="9"/>
  <c r="C73" i="9"/>
  <c r="D72" i="9"/>
  <c r="C72" i="9"/>
  <c r="B72" i="9" s="1"/>
  <c r="C67" i="9"/>
  <c r="CL67" i="9" s="1"/>
  <c r="CA66" i="9"/>
  <c r="C66" i="9"/>
  <c r="CB66" i="9" s="1"/>
  <c r="C65" i="9"/>
  <c r="CL65" i="9" s="1"/>
  <c r="CA64" i="9"/>
  <c r="C64" i="9"/>
  <c r="CB64" i="9" s="1"/>
  <c r="C63" i="9"/>
  <c r="CL63" i="9" s="1"/>
  <c r="CA62" i="9"/>
  <c r="M62" i="9" s="1"/>
  <c r="C62" i="9"/>
  <c r="CB62" i="9" s="1"/>
  <c r="C61" i="9"/>
  <c r="CL61" i="9" s="1"/>
  <c r="D57" i="9"/>
  <c r="C57" i="9"/>
  <c r="B57" i="9"/>
  <c r="CB57" i="9" s="1"/>
  <c r="D56" i="9"/>
  <c r="C56" i="9"/>
  <c r="B56" i="9"/>
  <c r="CB56" i="9" s="1"/>
  <c r="D55" i="9"/>
  <c r="B55" i="9" s="1"/>
  <c r="C55" i="9"/>
  <c r="J54" i="9"/>
  <c r="I54" i="9"/>
  <c r="H54" i="9"/>
  <c r="D54" i="9" s="1"/>
  <c r="G54" i="9"/>
  <c r="F54" i="9"/>
  <c r="E54" i="9"/>
  <c r="C54" i="9"/>
  <c r="D49" i="9"/>
  <c r="C49" i="9"/>
  <c r="D48" i="9"/>
  <c r="C48" i="9"/>
  <c r="B48" i="9" s="1"/>
  <c r="CB48" i="9" s="1"/>
  <c r="D47" i="9"/>
  <c r="C47" i="9"/>
  <c r="B47" i="9" s="1"/>
  <c r="D46" i="9"/>
  <c r="C46" i="9"/>
  <c r="B46" i="9" s="1"/>
  <c r="E41" i="9"/>
  <c r="D41" i="9"/>
  <c r="C41" i="9" s="1"/>
  <c r="CB41" i="9" s="1"/>
  <c r="E40" i="9"/>
  <c r="D40" i="9"/>
  <c r="E39" i="9"/>
  <c r="D39" i="9"/>
  <c r="C39" i="9" s="1"/>
  <c r="E38" i="9"/>
  <c r="D38" i="9"/>
  <c r="C38" i="9" s="1"/>
  <c r="E37" i="9"/>
  <c r="D37" i="9"/>
  <c r="E36" i="9"/>
  <c r="D36" i="9"/>
  <c r="C36" i="9" s="1"/>
  <c r="CB36" i="9" s="1"/>
  <c r="E35" i="9"/>
  <c r="D35" i="9"/>
  <c r="C35" i="9" s="1"/>
  <c r="E34" i="9"/>
  <c r="D34" i="9"/>
  <c r="C34" i="9" s="1"/>
  <c r="CB34" i="9" s="1"/>
  <c r="E33" i="9"/>
  <c r="D33" i="9"/>
  <c r="C33" i="9" s="1"/>
  <c r="CB33" i="9" s="1"/>
  <c r="E32" i="9"/>
  <c r="D32" i="9"/>
  <c r="E31" i="9"/>
  <c r="D31" i="9"/>
  <c r="E30" i="9"/>
  <c r="D30" i="9"/>
  <c r="C30" i="9" s="1"/>
  <c r="CB30" i="9" s="1"/>
  <c r="E29" i="9"/>
  <c r="D29" i="9"/>
  <c r="C29" i="9" s="1"/>
  <c r="CB29" i="9" s="1"/>
  <c r="E28" i="9"/>
  <c r="D28" i="9"/>
  <c r="C28" i="9" s="1"/>
  <c r="CB28" i="9" s="1"/>
  <c r="E27" i="9"/>
  <c r="D27" i="9"/>
  <c r="C27" i="9" s="1"/>
  <c r="CB27" i="9" s="1"/>
  <c r="E26" i="9"/>
  <c r="D26" i="9"/>
  <c r="C26" i="9" s="1"/>
  <c r="E25" i="9"/>
  <c r="D25" i="9"/>
  <c r="E24" i="9"/>
  <c r="D24" i="9"/>
  <c r="C24" i="9" s="1"/>
  <c r="CB24" i="9" s="1"/>
  <c r="E23" i="9"/>
  <c r="D23" i="9"/>
  <c r="C23" i="9" s="1"/>
  <c r="CB23" i="9" s="1"/>
  <c r="E22" i="9"/>
  <c r="D22" i="9"/>
  <c r="E21" i="9"/>
  <c r="D21" i="9"/>
  <c r="C21" i="9" s="1"/>
  <c r="CB21" i="9" s="1"/>
  <c r="E20" i="9"/>
  <c r="D20" i="9"/>
  <c r="C20" i="9" s="1"/>
  <c r="CB20" i="9" s="1"/>
  <c r="E15" i="9"/>
  <c r="C15" i="9" s="1"/>
  <c r="D15" i="9"/>
  <c r="E14" i="9"/>
  <c r="D14" i="9"/>
  <c r="C14" i="9" s="1"/>
  <c r="E13" i="9"/>
  <c r="C13" i="9" s="1"/>
  <c r="D13" i="9"/>
  <c r="A5" i="9"/>
  <c r="A4" i="9"/>
  <c r="A3" i="9"/>
  <c r="A2" i="9"/>
  <c r="CB142" i="13" l="1"/>
  <c r="CA142" i="13"/>
  <c r="AD142" i="13" s="1"/>
  <c r="CL142" i="13"/>
  <c r="CK142" i="13"/>
  <c r="T41" i="13"/>
  <c r="K72" i="13"/>
  <c r="AD146" i="13"/>
  <c r="CL139" i="13"/>
  <c r="CK139" i="13"/>
  <c r="CB139" i="13"/>
  <c r="CA139" i="13"/>
  <c r="CB147" i="13"/>
  <c r="CA147" i="13"/>
  <c r="AD147" i="13" s="1"/>
  <c r="CL147" i="13"/>
  <c r="CK147" i="13"/>
  <c r="CB28" i="13"/>
  <c r="CA28" i="13"/>
  <c r="T28" i="13" s="1"/>
  <c r="CL28" i="13"/>
  <c r="CK28" i="13"/>
  <c r="CL130" i="13"/>
  <c r="CK130" i="13"/>
  <c r="CB130" i="13"/>
  <c r="CB62" i="13"/>
  <c r="M62" i="13"/>
  <c r="CK134" i="13"/>
  <c r="CK151" i="13"/>
  <c r="CB151" i="13"/>
  <c r="CA151" i="13"/>
  <c r="AD151" i="13" s="1"/>
  <c r="CL151" i="13"/>
  <c r="CK33" i="13"/>
  <c r="CB146" i="13"/>
  <c r="D201" i="13"/>
  <c r="C201" i="13" s="1"/>
  <c r="CK23" i="13"/>
  <c r="CK62" i="13"/>
  <c r="CA115" i="13"/>
  <c r="X115" i="13" s="1"/>
  <c r="CA130" i="13"/>
  <c r="AD130" i="13" s="1"/>
  <c r="CL135" i="13"/>
  <c r="CK135" i="13"/>
  <c r="CB135" i="13"/>
  <c r="AD135" i="13" s="1"/>
  <c r="CK146" i="13"/>
  <c r="CF207" i="13"/>
  <c r="CE207" i="13"/>
  <c r="CP207" i="13"/>
  <c r="CO207" i="13"/>
  <c r="CK214" i="13"/>
  <c r="CB214" i="13"/>
  <c r="CA214" i="13"/>
  <c r="AG214" i="13" s="1"/>
  <c r="CL214" i="13"/>
  <c r="CL34" i="13"/>
  <c r="CK34" i="13"/>
  <c r="CA34" i="13"/>
  <c r="T34" i="13" s="1"/>
  <c r="CL62" i="13"/>
  <c r="CB115" i="13"/>
  <c r="AD126" i="13"/>
  <c r="CL146" i="13"/>
  <c r="E152" i="13"/>
  <c r="CL24" i="13"/>
  <c r="CK24" i="13"/>
  <c r="CA24" i="13"/>
  <c r="T24" i="13" s="1"/>
  <c r="CB24" i="13"/>
  <c r="CK115" i="13"/>
  <c r="CL215" i="13"/>
  <c r="CB215" i="13"/>
  <c r="CA215" i="13"/>
  <c r="AG215" i="13" s="1"/>
  <c r="CA30" i="13"/>
  <c r="CA20" i="13"/>
  <c r="CB30" i="13"/>
  <c r="CB49" i="13"/>
  <c r="CA112" i="13"/>
  <c r="X112" i="13" s="1"/>
  <c r="CB122" i="13"/>
  <c r="CA122" i="13"/>
  <c r="C152" i="13"/>
  <c r="CL138" i="13"/>
  <c r="CK138" i="13"/>
  <c r="CA138" i="13"/>
  <c r="AD138" i="13" s="1"/>
  <c r="CB199" i="13"/>
  <c r="CA260" i="13"/>
  <c r="Q260" i="13" s="1"/>
  <c r="CB33" i="13"/>
  <c r="CA33" i="13"/>
  <c r="T33" i="13" s="1"/>
  <c r="C271" i="13"/>
  <c r="CO271" i="13"/>
  <c r="CE271" i="13"/>
  <c r="CK261" i="13"/>
  <c r="CA261" i="13"/>
  <c r="Q261" i="13" s="1"/>
  <c r="CK20" i="13"/>
  <c r="CL30" i="13"/>
  <c r="CK112" i="13"/>
  <c r="CK122" i="13"/>
  <c r="C272" i="13"/>
  <c r="CO272" i="13"/>
  <c r="C274" i="13"/>
  <c r="CO274" i="13"/>
  <c r="CE274" i="13"/>
  <c r="CL46" i="13"/>
  <c r="CK46" i="13"/>
  <c r="CB46" i="13"/>
  <c r="CB67" i="13"/>
  <c r="M67" i="13" s="1"/>
  <c r="CK67" i="13"/>
  <c r="CL150" i="13"/>
  <c r="CK150" i="13"/>
  <c r="CB150" i="13"/>
  <c r="CB23" i="13"/>
  <c r="CA23" i="13"/>
  <c r="CB38" i="13"/>
  <c r="CA38" i="13"/>
  <c r="T38" i="13" s="1"/>
  <c r="CL38" i="13"/>
  <c r="CA46" i="13"/>
  <c r="CL67" i="13"/>
  <c r="CL124" i="13"/>
  <c r="CB124" i="13"/>
  <c r="CA124" i="13"/>
  <c r="AD124" i="13" s="1"/>
  <c r="CK124" i="13"/>
  <c r="CA134" i="13"/>
  <c r="AD134" i="13" s="1"/>
  <c r="CB47" i="13"/>
  <c r="CA47" i="13"/>
  <c r="S47" i="13" s="1"/>
  <c r="CL47" i="13"/>
  <c r="CK47" i="13"/>
  <c r="CK72" i="13"/>
  <c r="CB72" i="13"/>
  <c r="CL72" i="13"/>
  <c r="D152" i="13"/>
  <c r="CB134" i="13"/>
  <c r="CA150" i="13"/>
  <c r="AD150" i="13" s="1"/>
  <c r="CP199" i="13"/>
  <c r="CO199" i="13"/>
  <c r="CN199" i="13"/>
  <c r="CM199" i="13"/>
  <c r="CE199" i="13"/>
  <c r="CD199" i="13"/>
  <c r="CC199" i="13"/>
  <c r="CL35" i="13"/>
  <c r="CA35" i="13"/>
  <c r="CK35" i="13"/>
  <c r="CB35" i="13"/>
  <c r="CA56" i="13"/>
  <c r="K56" i="13" s="1"/>
  <c r="CK56" i="13"/>
  <c r="CL56" i="13"/>
  <c r="CL116" i="13"/>
  <c r="CK116" i="13"/>
  <c r="CB116" i="13"/>
  <c r="CA116" i="13"/>
  <c r="X116" i="13" s="1"/>
  <c r="CB127" i="13"/>
  <c r="CA127" i="13"/>
  <c r="AD127" i="13" s="1"/>
  <c r="CA49" i="13"/>
  <c r="CL143" i="13"/>
  <c r="CK143" i="13"/>
  <c r="CA143" i="13"/>
  <c r="AD143" i="13" s="1"/>
  <c r="CB143" i="13"/>
  <c r="E186" i="13"/>
  <c r="CA199" i="13"/>
  <c r="CL26" i="13"/>
  <c r="CK26" i="13"/>
  <c r="CB26" i="13"/>
  <c r="CK49" i="13"/>
  <c r="CK127" i="13"/>
  <c r="CF199" i="13"/>
  <c r="CA26" i="13"/>
  <c r="CL41" i="13"/>
  <c r="CK41" i="13"/>
  <c r="CB41" i="13"/>
  <c r="CL112" i="13"/>
  <c r="CL122" i="13"/>
  <c r="CL128" i="13"/>
  <c r="CK128" i="13"/>
  <c r="CA128" i="13"/>
  <c r="CB128" i="13"/>
  <c r="CB138" i="13"/>
  <c r="CL199" i="13"/>
  <c r="AD145" i="13"/>
  <c r="CB20" i="13"/>
  <c r="CL31" i="13"/>
  <c r="CK31" i="13"/>
  <c r="CB31" i="13"/>
  <c r="CA31" i="13"/>
  <c r="T31" i="13" s="1"/>
  <c r="T37" i="13"/>
  <c r="C102" i="13"/>
  <c r="CB113" i="13"/>
  <c r="CA113" i="13"/>
  <c r="X113" i="13" s="1"/>
  <c r="CL113" i="13"/>
  <c r="CK113" i="13"/>
  <c r="CL123" i="13"/>
  <c r="CK123" i="13"/>
  <c r="CA123" i="13"/>
  <c r="AD123" i="13" s="1"/>
  <c r="CL73" i="13"/>
  <c r="CB73" i="13"/>
  <c r="CA73" i="13"/>
  <c r="K73" i="13" s="1"/>
  <c r="CL21" i="13"/>
  <c r="CK21" i="13"/>
  <c r="CB21" i="13"/>
  <c r="B54" i="13"/>
  <c r="CK132" i="13"/>
  <c r="CB136" i="13"/>
  <c r="AD136" i="13" s="1"/>
  <c r="CL140" i="13"/>
  <c r="CK140" i="13"/>
  <c r="CB140" i="13"/>
  <c r="CL148" i="13"/>
  <c r="CK148" i="13"/>
  <c r="CA148" i="13"/>
  <c r="CK213" i="13"/>
  <c r="CA32" i="13"/>
  <c r="T32" i="13" s="1"/>
  <c r="CA117" i="13"/>
  <c r="CK136" i="13"/>
  <c r="C178" i="13"/>
  <c r="CA200" i="13"/>
  <c r="CL213" i="13"/>
  <c r="CK73" i="13"/>
  <c r="CB117" i="13"/>
  <c r="CL125" i="13"/>
  <c r="CK125" i="13"/>
  <c r="CB125" i="13"/>
  <c r="CL133" i="13"/>
  <c r="CK133" i="13"/>
  <c r="CA133" i="13"/>
  <c r="AD133" i="13" s="1"/>
  <c r="CL136" i="13"/>
  <c r="CA140" i="13"/>
  <c r="CA144" i="13"/>
  <c r="AD144" i="13" s="1"/>
  <c r="CB200" i="13"/>
  <c r="C273" i="13"/>
  <c r="CO273" i="13"/>
  <c r="CA22" i="13"/>
  <c r="CK25" i="13"/>
  <c r="CB129" i="13"/>
  <c r="CB133" i="13"/>
  <c r="CA141" i="13"/>
  <c r="CC206" i="13"/>
  <c r="CA206" i="13"/>
  <c r="D208" i="13"/>
  <c r="C208" i="13" s="1"/>
  <c r="CB132" i="13"/>
  <c r="CA132" i="13"/>
  <c r="AD132" i="13" s="1"/>
  <c r="CM200" i="13"/>
  <c r="CL200" i="13"/>
  <c r="CK200" i="13"/>
  <c r="AJ207" i="13"/>
  <c r="CB213" i="13"/>
  <c r="AG213" i="13" s="1"/>
  <c r="G231" i="13"/>
  <c r="CA21" i="13"/>
  <c r="CB32" i="13"/>
  <c r="CA25" i="13"/>
  <c r="T25" i="13" s="1"/>
  <c r="CL29" i="13"/>
  <c r="CK29" i="13"/>
  <c r="CA29" i="13"/>
  <c r="CK32" i="13"/>
  <c r="K57" i="13"/>
  <c r="CK65" i="13"/>
  <c r="CB65" i="13"/>
  <c r="M65" i="13" s="1"/>
  <c r="CL114" i="13"/>
  <c r="CK114" i="13"/>
  <c r="CA114" i="13"/>
  <c r="CK117" i="13"/>
  <c r="CB137" i="13"/>
  <c r="CA137" i="13"/>
  <c r="AD137" i="13" s="1"/>
  <c r="CB144" i="13"/>
  <c r="CB148" i="13"/>
  <c r="CC200" i="13"/>
  <c r="CB25" i="13"/>
  <c r="CL36" i="13"/>
  <c r="CK36" i="13"/>
  <c r="CB36" i="13"/>
  <c r="CA125" i="13"/>
  <c r="CA129" i="13"/>
  <c r="AD129" i="13" s="1"/>
  <c r="CK144" i="13"/>
  <c r="CD200" i="13"/>
  <c r="CF206" i="13"/>
  <c r="CE206" i="13"/>
  <c r="CK262" i="13"/>
  <c r="CB22" i="13"/>
  <c r="CB29" i="13"/>
  <c r="CA36" i="13"/>
  <c r="T36" i="13" s="1"/>
  <c r="CL65" i="13"/>
  <c r="CA74" i="13"/>
  <c r="K74" i="13" s="1"/>
  <c r="CB114" i="13"/>
  <c r="CK129" i="13"/>
  <c r="CK137" i="13"/>
  <c r="CB141" i="13"/>
  <c r="CL145" i="13"/>
  <c r="CK145" i="13"/>
  <c r="CB145" i="13"/>
  <c r="CF200" i="13"/>
  <c r="E208" i="13"/>
  <c r="CL39" i="13"/>
  <c r="CK39" i="13"/>
  <c r="CA39" i="13"/>
  <c r="T39" i="13" s="1"/>
  <c r="CL48" i="13"/>
  <c r="CK48" i="13"/>
  <c r="CA48" i="13"/>
  <c r="S48" i="13" s="1"/>
  <c r="CL66" i="13"/>
  <c r="CK66" i="13"/>
  <c r="CB66" i="13"/>
  <c r="CA66" i="13"/>
  <c r="M66" i="13" s="1"/>
  <c r="C98" i="13"/>
  <c r="CL137" i="13"/>
  <c r="C193" i="13"/>
  <c r="CN200" i="13"/>
  <c r="CD206" i="13"/>
  <c r="CA63" i="13"/>
  <c r="CB63" i="13"/>
  <c r="CK207" i="13"/>
  <c r="CB57" i="13"/>
  <c r="CB23" i="12"/>
  <c r="CA23" i="12"/>
  <c r="T23" i="12" s="1"/>
  <c r="CL23" i="12"/>
  <c r="CK23" i="12"/>
  <c r="CB38" i="12"/>
  <c r="CA38" i="12"/>
  <c r="T38" i="12" s="1"/>
  <c r="CK38" i="12"/>
  <c r="CL38" i="12"/>
  <c r="CB147" i="12"/>
  <c r="CA147" i="12"/>
  <c r="AD147" i="12" s="1"/>
  <c r="CK147" i="12"/>
  <c r="CL147" i="12"/>
  <c r="CB127" i="12"/>
  <c r="CA127" i="12"/>
  <c r="AD127" i="12" s="1"/>
  <c r="CL127" i="12"/>
  <c r="CK127" i="12"/>
  <c r="CF206" i="12"/>
  <c r="CP206" i="12"/>
  <c r="CO206" i="12"/>
  <c r="CE206" i="12"/>
  <c r="CK214" i="12"/>
  <c r="CB214" i="12"/>
  <c r="CA214" i="12"/>
  <c r="AG214" i="12" s="1"/>
  <c r="CL214" i="12"/>
  <c r="CK151" i="12"/>
  <c r="CB151" i="12"/>
  <c r="CA151" i="12"/>
  <c r="AD151" i="12" s="1"/>
  <c r="CK112" i="12"/>
  <c r="CB112" i="12"/>
  <c r="CA112" i="12"/>
  <c r="X112" i="12" s="1"/>
  <c r="CR271" i="12"/>
  <c r="CQ271" i="12"/>
  <c r="CM271" i="12"/>
  <c r="CN271" i="12"/>
  <c r="CH271" i="12"/>
  <c r="CG271" i="12"/>
  <c r="CA271" i="12"/>
  <c r="AD271" i="12" s="1"/>
  <c r="CR273" i="12"/>
  <c r="CQ273" i="12"/>
  <c r="CN273" i="12"/>
  <c r="CM273" i="12"/>
  <c r="CH273" i="12"/>
  <c r="CG273" i="12"/>
  <c r="CA273" i="12"/>
  <c r="AD273" i="12" s="1"/>
  <c r="CL151" i="12"/>
  <c r="CB47" i="12"/>
  <c r="CA47" i="12"/>
  <c r="S47" i="12" s="1"/>
  <c r="B54" i="12"/>
  <c r="CB132" i="12"/>
  <c r="CA132" i="12"/>
  <c r="AD132" i="12" s="1"/>
  <c r="CB135" i="12"/>
  <c r="CL135" i="12"/>
  <c r="CK135" i="12"/>
  <c r="CA135" i="12"/>
  <c r="AD135" i="12" s="1"/>
  <c r="CL112" i="12"/>
  <c r="C186" i="12"/>
  <c r="CE207" i="12"/>
  <c r="CF207" i="12"/>
  <c r="AJ207" i="12" s="1"/>
  <c r="CO207" i="12"/>
  <c r="CP207" i="12"/>
  <c r="CD271" i="12"/>
  <c r="CD273" i="12"/>
  <c r="CB24" i="12"/>
  <c r="CA24" i="12"/>
  <c r="T24" i="12" s="1"/>
  <c r="CB28" i="12"/>
  <c r="CA28" i="12"/>
  <c r="CL31" i="12"/>
  <c r="CK31" i="12"/>
  <c r="CB31" i="12"/>
  <c r="CA31" i="12"/>
  <c r="T31" i="12" s="1"/>
  <c r="CB113" i="12"/>
  <c r="CA113" i="12"/>
  <c r="X113" i="12" s="1"/>
  <c r="CA116" i="12"/>
  <c r="CL116" i="12"/>
  <c r="CK116" i="12"/>
  <c r="CB116" i="12"/>
  <c r="CK136" i="12"/>
  <c r="CB136" i="12"/>
  <c r="CA136" i="12"/>
  <c r="E152" i="12"/>
  <c r="D201" i="12"/>
  <c r="C201" i="12" s="1"/>
  <c r="CK72" i="12"/>
  <c r="CB72" i="12"/>
  <c r="K72" i="12" s="1"/>
  <c r="CL213" i="12"/>
  <c r="CK213" i="12"/>
  <c r="CB213" i="12"/>
  <c r="CA213" i="12"/>
  <c r="AG213" i="12" s="1"/>
  <c r="G231" i="12"/>
  <c r="CK32" i="12"/>
  <c r="CB32" i="12"/>
  <c r="CA32" i="12"/>
  <c r="T32" i="12" s="1"/>
  <c r="CK47" i="12"/>
  <c r="G86" i="12"/>
  <c r="CK117" i="12"/>
  <c r="CB117" i="12"/>
  <c r="CA117" i="12"/>
  <c r="X117" i="12" s="1"/>
  <c r="CK132" i="12"/>
  <c r="CK271" i="12"/>
  <c r="CK273" i="12"/>
  <c r="CK24" i="12"/>
  <c r="CL47" i="12"/>
  <c r="CL132" i="12"/>
  <c r="CL136" i="12"/>
  <c r="CL271" i="12"/>
  <c r="CL273" i="12"/>
  <c r="CL66" i="12"/>
  <c r="CA66" i="12"/>
  <c r="CK66" i="12"/>
  <c r="CB66" i="12"/>
  <c r="CB137" i="12"/>
  <c r="CA137" i="12"/>
  <c r="AD137" i="12" s="1"/>
  <c r="CB62" i="12"/>
  <c r="C194" i="12"/>
  <c r="CR272" i="12"/>
  <c r="CM272" i="12"/>
  <c r="CQ272" i="12"/>
  <c r="CN272" i="12"/>
  <c r="CH272" i="12"/>
  <c r="CG272" i="12"/>
  <c r="CA272" i="12"/>
  <c r="CB55" i="12"/>
  <c r="CA55" i="12"/>
  <c r="K55" i="12" s="1"/>
  <c r="CB33" i="12"/>
  <c r="CA33" i="12"/>
  <c r="CK55" i="12"/>
  <c r="CB122" i="12"/>
  <c r="CA122" i="12"/>
  <c r="AD122" i="12" s="1"/>
  <c r="CK141" i="12"/>
  <c r="CB141" i="12"/>
  <c r="CA141" i="12"/>
  <c r="AD141" i="12" s="1"/>
  <c r="CA199" i="12"/>
  <c r="CR274" i="12"/>
  <c r="CQ274" i="12"/>
  <c r="CN274" i="12"/>
  <c r="CM274" i="12"/>
  <c r="CH274" i="12"/>
  <c r="CG274" i="12"/>
  <c r="CA274" i="12"/>
  <c r="CL55" i="12"/>
  <c r="CB272" i="12"/>
  <c r="CB21" i="12"/>
  <c r="CL21" i="12"/>
  <c r="CK21" i="12"/>
  <c r="CA21" i="12"/>
  <c r="CK37" i="12"/>
  <c r="CB37" i="12"/>
  <c r="CA37" i="12"/>
  <c r="T37" i="12" s="1"/>
  <c r="CK137" i="12"/>
  <c r="CL141" i="12"/>
  <c r="CC272" i="12"/>
  <c r="C22" i="12"/>
  <c r="CK33" i="12"/>
  <c r="CK122" i="12"/>
  <c r="AD154" i="12"/>
  <c r="CP200" i="12"/>
  <c r="CM200" i="12"/>
  <c r="CL200" i="12"/>
  <c r="CK200" i="12"/>
  <c r="CB200" i="12"/>
  <c r="CA200" i="12"/>
  <c r="CK125" i="12"/>
  <c r="CB125" i="12"/>
  <c r="CA125" i="12"/>
  <c r="AD125" i="12" s="1"/>
  <c r="CL125" i="12"/>
  <c r="CK27" i="12"/>
  <c r="CB27" i="12"/>
  <c r="CA27" i="12"/>
  <c r="T27" i="12" s="1"/>
  <c r="CL62" i="12"/>
  <c r="CA62" i="12"/>
  <c r="CK140" i="12"/>
  <c r="CL140" i="12"/>
  <c r="CB140" i="12"/>
  <c r="CA140" i="12"/>
  <c r="AD140" i="12" s="1"/>
  <c r="CP199" i="12"/>
  <c r="CM199" i="12"/>
  <c r="CO199" i="12"/>
  <c r="CN199" i="12"/>
  <c r="CL199" i="12"/>
  <c r="CE199" i="12"/>
  <c r="CD199" i="12"/>
  <c r="CC199" i="12"/>
  <c r="CB36" i="12"/>
  <c r="CL36" i="12"/>
  <c r="CK36" i="12"/>
  <c r="CA36" i="12"/>
  <c r="CK73" i="12"/>
  <c r="CB73" i="12"/>
  <c r="CA73" i="12"/>
  <c r="K73" i="12" s="1"/>
  <c r="CB274" i="12"/>
  <c r="CL56" i="12"/>
  <c r="CA56" i="12"/>
  <c r="CK126" i="12"/>
  <c r="CB126" i="12"/>
  <c r="CA126" i="12"/>
  <c r="AD126" i="12" s="1"/>
  <c r="CF199" i="12"/>
  <c r="CK215" i="12"/>
  <c r="CB215" i="12"/>
  <c r="CA215" i="12"/>
  <c r="CC274" i="12"/>
  <c r="CB64" i="12"/>
  <c r="CA64" i="12"/>
  <c r="M64" i="12" s="1"/>
  <c r="CL137" i="12"/>
  <c r="CB142" i="12"/>
  <c r="CA142" i="12"/>
  <c r="CB145" i="12"/>
  <c r="CL145" i="12"/>
  <c r="CK145" i="12"/>
  <c r="CA145" i="12"/>
  <c r="AD145" i="12" s="1"/>
  <c r="CK199" i="12"/>
  <c r="CD272" i="12"/>
  <c r="CD274" i="12"/>
  <c r="CL33" i="12"/>
  <c r="CL37" i="12"/>
  <c r="CB56" i="12"/>
  <c r="CL64" i="12"/>
  <c r="CL122" i="12"/>
  <c r="CL126" i="12"/>
  <c r="CK146" i="12"/>
  <c r="CB146" i="12"/>
  <c r="CA146" i="12"/>
  <c r="AD146" i="12" s="1"/>
  <c r="CL215" i="12"/>
  <c r="CK41" i="12"/>
  <c r="CB41" i="12"/>
  <c r="CL41" i="12"/>
  <c r="CA41" i="12"/>
  <c r="T41" i="12" s="1"/>
  <c r="CK56" i="12"/>
  <c r="CK65" i="12"/>
  <c r="CB65" i="12"/>
  <c r="M65" i="12" s="1"/>
  <c r="C98" i="12"/>
  <c r="C97" i="12" s="1"/>
  <c r="CK130" i="12"/>
  <c r="CB130" i="12"/>
  <c r="CL130" i="12"/>
  <c r="CA130" i="12"/>
  <c r="AD130" i="12" s="1"/>
  <c r="CC200" i="12"/>
  <c r="CK272" i="12"/>
  <c r="CK274" i="12"/>
  <c r="K57" i="12"/>
  <c r="CL150" i="12"/>
  <c r="CK150" i="12"/>
  <c r="CB150" i="12"/>
  <c r="CA150" i="12"/>
  <c r="AD150" i="12" s="1"/>
  <c r="CC206" i="12"/>
  <c r="CA206" i="12"/>
  <c r="CM206" i="12"/>
  <c r="CK206" i="12"/>
  <c r="CA260" i="12"/>
  <c r="Q260" i="12" s="1"/>
  <c r="CK260" i="12"/>
  <c r="CL272" i="12"/>
  <c r="CL274" i="12"/>
  <c r="CA26" i="12"/>
  <c r="CL26" i="12"/>
  <c r="CK26" i="12"/>
  <c r="CB26" i="12"/>
  <c r="B46" i="12"/>
  <c r="C131" i="12"/>
  <c r="C152" i="12" s="1"/>
  <c r="CL142" i="12"/>
  <c r="CE200" i="12"/>
  <c r="CK67" i="12"/>
  <c r="CL206" i="12"/>
  <c r="CO272" i="12"/>
  <c r="CO273" i="12"/>
  <c r="CA63" i="12"/>
  <c r="CB206" i="12"/>
  <c r="CC207" i="12"/>
  <c r="CO271" i="12"/>
  <c r="CO274" i="12"/>
  <c r="CA29" i="12"/>
  <c r="T29" i="12" s="1"/>
  <c r="CA34" i="12"/>
  <c r="T34" i="12" s="1"/>
  <c r="CA39" i="12"/>
  <c r="T39" i="12" s="1"/>
  <c r="CA48" i="12"/>
  <c r="S48" i="12" s="1"/>
  <c r="CB63" i="12"/>
  <c r="CA114" i="12"/>
  <c r="X114" i="12" s="1"/>
  <c r="CA123" i="12"/>
  <c r="AD123" i="12" s="1"/>
  <c r="CA128" i="12"/>
  <c r="AD128" i="12" s="1"/>
  <c r="CA133" i="12"/>
  <c r="AD133" i="12" s="1"/>
  <c r="CA138" i="12"/>
  <c r="AD138" i="12" s="1"/>
  <c r="CA143" i="12"/>
  <c r="AD143" i="12" s="1"/>
  <c r="CA148" i="12"/>
  <c r="AD148" i="12" s="1"/>
  <c r="CA261" i="12"/>
  <c r="Q261" i="12" s="1"/>
  <c r="CL214" i="11"/>
  <c r="CA214" i="11"/>
  <c r="CK214" i="11"/>
  <c r="CB214" i="11"/>
  <c r="CL115" i="11"/>
  <c r="CK115" i="11"/>
  <c r="CB115" i="11"/>
  <c r="CA115" i="11"/>
  <c r="X115" i="11" s="1"/>
  <c r="CL73" i="11"/>
  <c r="CK73" i="11"/>
  <c r="CA73" i="11"/>
  <c r="CB73" i="11"/>
  <c r="CB271" i="11"/>
  <c r="CK74" i="11"/>
  <c r="CB129" i="11"/>
  <c r="CA144" i="11"/>
  <c r="AD144" i="11" s="1"/>
  <c r="CD271" i="11"/>
  <c r="CE273" i="11"/>
  <c r="CL23" i="11"/>
  <c r="CK23" i="11"/>
  <c r="CB23" i="11"/>
  <c r="CA23" i="11"/>
  <c r="T23" i="11" s="1"/>
  <c r="CK49" i="11"/>
  <c r="CL74" i="11"/>
  <c r="C122" i="11"/>
  <c r="CK129" i="11"/>
  <c r="CB144" i="11"/>
  <c r="CP200" i="11"/>
  <c r="CO200" i="11"/>
  <c r="CN200" i="11"/>
  <c r="CM200" i="11"/>
  <c r="CL200" i="11"/>
  <c r="CK200" i="11"/>
  <c r="C253" i="11"/>
  <c r="CA262" i="11"/>
  <c r="Q262" i="11" s="1"/>
  <c r="CE271" i="11"/>
  <c r="CR271" i="11"/>
  <c r="CM271" i="11"/>
  <c r="CQ271" i="11"/>
  <c r="CN271" i="11"/>
  <c r="CL271" i="11"/>
  <c r="CK271" i="11"/>
  <c r="CH271" i="11"/>
  <c r="CG271" i="11"/>
  <c r="CO272" i="11"/>
  <c r="CE272" i="11"/>
  <c r="CL33" i="11"/>
  <c r="CK33" i="11"/>
  <c r="CB33" i="11"/>
  <c r="CA33" i="11"/>
  <c r="T33" i="11" s="1"/>
  <c r="C201" i="11"/>
  <c r="CR273" i="11"/>
  <c r="CN273" i="11"/>
  <c r="CQ273" i="11"/>
  <c r="CM273" i="11"/>
  <c r="CL273" i="11"/>
  <c r="CK273" i="11"/>
  <c r="CH273" i="11"/>
  <c r="CG273" i="11"/>
  <c r="CL56" i="11"/>
  <c r="CK56" i="11"/>
  <c r="CB56" i="11"/>
  <c r="CA56" i="11"/>
  <c r="K56" i="11" s="1"/>
  <c r="CL113" i="11"/>
  <c r="CK113" i="11"/>
  <c r="CB113" i="11"/>
  <c r="CA113" i="11"/>
  <c r="X113" i="11" s="1"/>
  <c r="CO199" i="11"/>
  <c r="CN199" i="11"/>
  <c r="CP199" i="11"/>
  <c r="CM199" i="11"/>
  <c r="CL199" i="11"/>
  <c r="CK199" i="11"/>
  <c r="CF199" i="11"/>
  <c r="CC199" i="11"/>
  <c r="CE199" i="11"/>
  <c r="CD199" i="11"/>
  <c r="CL132" i="11"/>
  <c r="CK132" i="11"/>
  <c r="CB132" i="11"/>
  <c r="CA132" i="11"/>
  <c r="AD132" i="11" s="1"/>
  <c r="D186" i="11"/>
  <c r="CL147" i="11"/>
  <c r="CK147" i="11"/>
  <c r="CB147" i="11"/>
  <c r="CA147" i="11"/>
  <c r="AD147" i="11" s="1"/>
  <c r="CA273" i="11"/>
  <c r="CB273" i="11"/>
  <c r="CB30" i="11"/>
  <c r="CA74" i="11"/>
  <c r="K74" i="11" s="1"/>
  <c r="CA199" i="11"/>
  <c r="CC273" i="11"/>
  <c r="CB49" i="11"/>
  <c r="CA129" i="11"/>
  <c r="AD129" i="11" s="1"/>
  <c r="CB199" i="11"/>
  <c r="CD273" i="11"/>
  <c r="CL38" i="11"/>
  <c r="CK38" i="11"/>
  <c r="CB38" i="11"/>
  <c r="CA38" i="11"/>
  <c r="CL137" i="11"/>
  <c r="CK137" i="11"/>
  <c r="CB137" i="11"/>
  <c r="CA137" i="11"/>
  <c r="AD137" i="11" s="1"/>
  <c r="CK144" i="11"/>
  <c r="B54" i="11"/>
  <c r="CA200" i="11"/>
  <c r="CR274" i="11"/>
  <c r="CM274" i="11"/>
  <c r="CQ274" i="11"/>
  <c r="CN274" i="11"/>
  <c r="CL274" i="11"/>
  <c r="CK274" i="11"/>
  <c r="CH274" i="11"/>
  <c r="CG274" i="11"/>
  <c r="CB20" i="11"/>
  <c r="CA35" i="11"/>
  <c r="T35" i="11" s="1"/>
  <c r="CA61" i="11"/>
  <c r="M61" i="11" s="1"/>
  <c r="CB200" i="11"/>
  <c r="CL215" i="11"/>
  <c r="CK215" i="11"/>
  <c r="CA215" i="11"/>
  <c r="CB215" i="11"/>
  <c r="CO274" i="11"/>
  <c r="CE274" i="11"/>
  <c r="CB35" i="11"/>
  <c r="CB61" i="11"/>
  <c r="CC200" i="11"/>
  <c r="CL28" i="11"/>
  <c r="CK28" i="11"/>
  <c r="CB28" i="11"/>
  <c r="CA28" i="11"/>
  <c r="T28" i="11" s="1"/>
  <c r="CK35" i="11"/>
  <c r="CK61" i="11"/>
  <c r="CA134" i="11"/>
  <c r="AD134" i="11" s="1"/>
  <c r="CD200" i="11"/>
  <c r="CA274" i="11"/>
  <c r="CL47" i="11"/>
  <c r="CK47" i="11"/>
  <c r="CB47" i="11"/>
  <c r="CA47" i="11"/>
  <c r="S47" i="11" s="1"/>
  <c r="CB134" i="11"/>
  <c r="CA149" i="11"/>
  <c r="CE200" i="11"/>
  <c r="CB274" i="11"/>
  <c r="CL72" i="11"/>
  <c r="CK72" i="11"/>
  <c r="CB72" i="11"/>
  <c r="CA72" i="11"/>
  <c r="K72" i="11" s="1"/>
  <c r="CK134" i="11"/>
  <c r="CL65" i="11"/>
  <c r="CK65" i="11"/>
  <c r="CB65" i="11"/>
  <c r="CA65" i="11"/>
  <c r="M65" i="11" s="1"/>
  <c r="CA30" i="11"/>
  <c r="T30" i="11" s="1"/>
  <c r="CA271" i="11"/>
  <c r="AD271" i="11" s="1"/>
  <c r="CA49" i="11"/>
  <c r="S49" i="11" s="1"/>
  <c r="CK30" i="11"/>
  <c r="CA20" i="11"/>
  <c r="CM272" i="11"/>
  <c r="CR272" i="11"/>
  <c r="CN272" i="11"/>
  <c r="CQ272" i="11"/>
  <c r="CL272" i="11"/>
  <c r="CK272" i="11"/>
  <c r="CH272" i="11"/>
  <c r="CG272" i="11"/>
  <c r="CK20" i="11"/>
  <c r="CA272" i="11"/>
  <c r="AD272" i="11" s="1"/>
  <c r="CL127" i="11"/>
  <c r="CK127" i="11"/>
  <c r="CB127" i="11"/>
  <c r="CA127" i="11"/>
  <c r="AD127" i="11" s="1"/>
  <c r="CB149" i="11"/>
  <c r="CF200" i="11"/>
  <c r="CC274" i="11"/>
  <c r="CL142" i="11"/>
  <c r="CK142" i="11"/>
  <c r="CB142" i="11"/>
  <c r="CA142" i="11"/>
  <c r="CK149" i="11"/>
  <c r="CC272" i="11"/>
  <c r="CD274" i="11"/>
  <c r="CA25" i="11"/>
  <c r="CA55" i="11"/>
  <c r="K55" i="11" s="1"/>
  <c r="CD272" i="11"/>
  <c r="CB25" i="11"/>
  <c r="CA40" i="11"/>
  <c r="T40" i="11" s="1"/>
  <c r="CA62" i="11"/>
  <c r="CB62" i="11"/>
  <c r="C206" i="11"/>
  <c r="CA207" i="11"/>
  <c r="CK62" i="11"/>
  <c r="CB207" i="11"/>
  <c r="CC207" i="11"/>
  <c r="CK21" i="11"/>
  <c r="CK26" i="11"/>
  <c r="CK41" i="11"/>
  <c r="CK116" i="11"/>
  <c r="CK135" i="11"/>
  <c r="CK140" i="11"/>
  <c r="CL36" i="11"/>
  <c r="CL125" i="11"/>
  <c r="CL130" i="11"/>
  <c r="CL150" i="11"/>
  <c r="CB206" i="11"/>
  <c r="CA24" i="11"/>
  <c r="T24" i="11" s="1"/>
  <c r="CA29" i="11"/>
  <c r="T29" i="11" s="1"/>
  <c r="CA34" i="11"/>
  <c r="T34" i="11" s="1"/>
  <c r="CA39" i="11"/>
  <c r="T39" i="11" s="1"/>
  <c r="CA48" i="11"/>
  <c r="S48" i="11" s="1"/>
  <c r="CB63" i="11"/>
  <c r="CA114" i="11"/>
  <c r="X114" i="11" s="1"/>
  <c r="CA123" i="11"/>
  <c r="AD123" i="11" s="1"/>
  <c r="CA128" i="11"/>
  <c r="AD128" i="11" s="1"/>
  <c r="CA133" i="11"/>
  <c r="AD133" i="11" s="1"/>
  <c r="CA138" i="11"/>
  <c r="CA143" i="11"/>
  <c r="AD143" i="11" s="1"/>
  <c r="CA148" i="11"/>
  <c r="AD148" i="11" s="1"/>
  <c r="CK207" i="11"/>
  <c r="CK31" i="11"/>
  <c r="CK145" i="11"/>
  <c r="CE207" i="11"/>
  <c r="CA63" i="11"/>
  <c r="CB24" i="11"/>
  <c r="CB29" i="11"/>
  <c r="CB34" i="11"/>
  <c r="CB39" i="11"/>
  <c r="CB48" i="11"/>
  <c r="CA57" i="11"/>
  <c r="K57" i="11" s="1"/>
  <c r="CK63" i="11"/>
  <c r="CB114" i="11"/>
  <c r="CB123" i="11"/>
  <c r="CB128" i="11"/>
  <c r="CB133" i="11"/>
  <c r="CB138" i="11"/>
  <c r="CB143" i="11"/>
  <c r="CB148" i="11"/>
  <c r="CA261" i="11"/>
  <c r="Q261" i="11" s="1"/>
  <c r="CL148" i="10"/>
  <c r="CB148" i="10"/>
  <c r="CA148" i="10"/>
  <c r="CK148" i="10"/>
  <c r="CB38" i="10"/>
  <c r="CA38" i="10"/>
  <c r="T38" i="10" s="1"/>
  <c r="CL38" i="10"/>
  <c r="CK38" i="10"/>
  <c r="K72" i="10"/>
  <c r="CL114" i="10"/>
  <c r="CB114" i="10"/>
  <c r="CA114" i="10"/>
  <c r="X114" i="10" s="1"/>
  <c r="CK114" i="10"/>
  <c r="CL128" i="10"/>
  <c r="CA128" i="10"/>
  <c r="CK128" i="10"/>
  <c r="CB128" i="10"/>
  <c r="M63" i="10"/>
  <c r="CL138" i="10"/>
  <c r="CA138" i="10"/>
  <c r="AD138" i="10" s="1"/>
  <c r="CK138" i="10"/>
  <c r="CB138" i="10"/>
  <c r="C194" i="10"/>
  <c r="AD145" i="10"/>
  <c r="AD125" i="10"/>
  <c r="CR271" i="10"/>
  <c r="CQ271" i="10"/>
  <c r="CH271" i="10"/>
  <c r="CG271" i="10"/>
  <c r="CL29" i="10"/>
  <c r="CK29" i="10"/>
  <c r="CB29" i="10"/>
  <c r="CA29" i="10"/>
  <c r="T29" i="10" s="1"/>
  <c r="CK214" i="10"/>
  <c r="CB214" i="10"/>
  <c r="CA214" i="10"/>
  <c r="AG214" i="10" s="1"/>
  <c r="CA26" i="10"/>
  <c r="CB125" i="10"/>
  <c r="CB145" i="10"/>
  <c r="CA20" i="10"/>
  <c r="T20" i="10" s="1"/>
  <c r="CL39" i="10"/>
  <c r="CA39" i="10"/>
  <c r="CK39" i="10"/>
  <c r="CB39" i="10"/>
  <c r="CA49" i="10"/>
  <c r="S49" i="10" s="1"/>
  <c r="CB206" i="10"/>
  <c r="CB271" i="10"/>
  <c r="CK26" i="10"/>
  <c r="CC271" i="10"/>
  <c r="CB33" i="10"/>
  <c r="CA33" i="10"/>
  <c r="T33" i="10" s="1"/>
  <c r="CK49" i="10"/>
  <c r="CA149" i="10"/>
  <c r="CL132" i="10"/>
  <c r="CE271" i="10"/>
  <c r="CK262" i="10"/>
  <c r="CB274" i="10"/>
  <c r="CK33" i="10"/>
  <c r="CL72" i="10"/>
  <c r="CL73" i="10"/>
  <c r="CK73" i="10"/>
  <c r="CB73" i="10"/>
  <c r="CM271" i="10"/>
  <c r="CB21" i="10"/>
  <c r="CK21" i="10"/>
  <c r="CB40" i="10"/>
  <c r="CB113" i="10"/>
  <c r="CA113" i="10"/>
  <c r="X113" i="10" s="1"/>
  <c r="CB127" i="10"/>
  <c r="CA127" i="10"/>
  <c r="AD127" i="10" s="1"/>
  <c r="CB130" i="10"/>
  <c r="AD130" i="10" s="1"/>
  <c r="CB137" i="10"/>
  <c r="CA137" i="10"/>
  <c r="AD137" i="10" s="1"/>
  <c r="CB140" i="10"/>
  <c r="AD140" i="10" s="1"/>
  <c r="CB150" i="10"/>
  <c r="AD150" i="10" s="1"/>
  <c r="CB28" i="10"/>
  <c r="CA28" i="10"/>
  <c r="CK40" i="10"/>
  <c r="CK47" i="10"/>
  <c r="CA65" i="10"/>
  <c r="CK116" i="10"/>
  <c r="CK140" i="10"/>
  <c r="CK150" i="10"/>
  <c r="CA61" i="10"/>
  <c r="CA73" i="10"/>
  <c r="K73" i="10" s="1"/>
  <c r="D97" i="10"/>
  <c r="CL116" i="10"/>
  <c r="CL130" i="10"/>
  <c r="CL140" i="10"/>
  <c r="CL150" i="10"/>
  <c r="CP199" i="10"/>
  <c r="CE199" i="10"/>
  <c r="CD199" i="10"/>
  <c r="CC199" i="10"/>
  <c r="AG213" i="10"/>
  <c r="CR272" i="10"/>
  <c r="CQ272" i="10"/>
  <c r="CH272" i="10"/>
  <c r="CG272" i="10"/>
  <c r="CC273" i="10"/>
  <c r="CL274" i="10"/>
  <c r="CA271" i="10"/>
  <c r="CB26" i="10"/>
  <c r="CL125" i="10"/>
  <c r="CK206" i="10"/>
  <c r="CB56" i="10"/>
  <c r="K56" i="10" s="1"/>
  <c r="CA139" i="10"/>
  <c r="CL123" i="10"/>
  <c r="CB123" i="10"/>
  <c r="CA123" i="10"/>
  <c r="AD123" i="10" s="1"/>
  <c r="CK123" i="10"/>
  <c r="CL133" i="10"/>
  <c r="CA133" i="10"/>
  <c r="AD133" i="10" s="1"/>
  <c r="CK133" i="10"/>
  <c r="CB133" i="10"/>
  <c r="CL143" i="10"/>
  <c r="CA143" i="10"/>
  <c r="CK143" i="10"/>
  <c r="CB143" i="10"/>
  <c r="CK36" i="10"/>
  <c r="CK30" i="10"/>
  <c r="CL271" i="10"/>
  <c r="CL30" i="10"/>
  <c r="CD274" i="10"/>
  <c r="CA116" i="10"/>
  <c r="X116" i="10" s="1"/>
  <c r="CB147" i="10"/>
  <c r="CA147" i="10"/>
  <c r="AD147" i="10" s="1"/>
  <c r="CA273" i="10"/>
  <c r="AD273" i="10" s="1"/>
  <c r="CK130" i="10"/>
  <c r="CK274" i="10"/>
  <c r="CA31" i="10"/>
  <c r="CA25" i="10"/>
  <c r="T25" i="10" s="1"/>
  <c r="CB31" i="10"/>
  <c r="CL48" i="10"/>
  <c r="CB48" i="10"/>
  <c r="CK48" i="10"/>
  <c r="CA48" i="10"/>
  <c r="S48" i="10" s="1"/>
  <c r="CK113" i="10"/>
  <c r="CA124" i="10"/>
  <c r="CK127" i="10"/>
  <c r="CA134" i="10"/>
  <c r="AD134" i="10" s="1"/>
  <c r="CK137" i="10"/>
  <c r="CA144" i="10"/>
  <c r="AD144" i="10" s="1"/>
  <c r="CK147" i="10"/>
  <c r="CK261" i="10"/>
  <c r="CA261" i="10"/>
  <c r="Q261" i="10" s="1"/>
  <c r="CA135" i="10"/>
  <c r="AD135" i="10" s="1"/>
  <c r="CB122" i="10"/>
  <c r="CA122" i="10"/>
  <c r="AD122" i="10" s="1"/>
  <c r="CK125" i="10"/>
  <c r="CL135" i="10"/>
  <c r="CR274" i="10"/>
  <c r="CQ274" i="10"/>
  <c r="CH274" i="10"/>
  <c r="CG274" i="10"/>
  <c r="CK20" i="10"/>
  <c r="CL206" i="10"/>
  <c r="CB215" i="10"/>
  <c r="CL215" i="10"/>
  <c r="CK215" i="10"/>
  <c r="CD271" i="10"/>
  <c r="CL20" i="10"/>
  <c r="CB115" i="10"/>
  <c r="CM206" i="10"/>
  <c r="CB36" i="10"/>
  <c r="T36" i="10" s="1"/>
  <c r="CK149" i="10"/>
  <c r="CN206" i="10"/>
  <c r="B54" i="10"/>
  <c r="CL36" i="10"/>
  <c r="CE274" i="10"/>
  <c r="CB23" i="10"/>
  <c r="CA23" i="10"/>
  <c r="T23" i="10" s="1"/>
  <c r="CB132" i="10"/>
  <c r="CA132" i="10"/>
  <c r="CB142" i="10"/>
  <c r="CA142" i="10"/>
  <c r="C152" i="10"/>
  <c r="D208" i="10"/>
  <c r="CK135" i="10"/>
  <c r="CK145" i="10"/>
  <c r="E208" i="10"/>
  <c r="CL145" i="10"/>
  <c r="CA115" i="10"/>
  <c r="X115" i="10" s="1"/>
  <c r="CA129" i="10"/>
  <c r="AD129" i="10" s="1"/>
  <c r="CK142" i="10"/>
  <c r="CL23" i="10"/>
  <c r="CL49" i="10"/>
  <c r="CK56" i="10"/>
  <c r="CL122" i="10"/>
  <c r="CB139" i="10"/>
  <c r="CL142" i="10"/>
  <c r="CB149" i="10"/>
  <c r="CL24" i="10"/>
  <c r="CB24" i="10"/>
  <c r="CA24" i="10"/>
  <c r="T24" i="10" s="1"/>
  <c r="CK24" i="10"/>
  <c r="CL56" i="10"/>
  <c r="CA215" i="10"/>
  <c r="AG215" i="10" s="1"/>
  <c r="CQ273" i="10"/>
  <c r="CR273" i="10"/>
  <c r="CH273" i="10"/>
  <c r="CG273" i="10"/>
  <c r="CA40" i="10"/>
  <c r="T40" i="10" s="1"/>
  <c r="CK65" i="10"/>
  <c r="CB65" i="10"/>
  <c r="G87" i="10"/>
  <c r="CB61" i="10"/>
  <c r="CB25" i="10"/>
  <c r="CK31" i="10"/>
  <c r="CK61" i="10"/>
  <c r="CL113" i="10"/>
  <c r="CB124" i="10"/>
  <c r="CL127" i="10"/>
  <c r="CB134" i="10"/>
  <c r="CB144" i="10"/>
  <c r="CL147" i="10"/>
  <c r="CN274" i="10"/>
  <c r="T22" i="10"/>
  <c r="CK25" i="10"/>
  <c r="CK28" i="10"/>
  <c r="CA66" i="10"/>
  <c r="CK124" i="10"/>
  <c r="CK134" i="10"/>
  <c r="CK144" i="10"/>
  <c r="C164" i="10"/>
  <c r="CE207" i="10"/>
  <c r="AJ207" i="10" s="1"/>
  <c r="CB213" i="10"/>
  <c r="CA260" i="10"/>
  <c r="Q260" i="10" s="1"/>
  <c r="CA272" i="10"/>
  <c r="CL63" i="10"/>
  <c r="CB63" i="10"/>
  <c r="CK63" i="10"/>
  <c r="CA206" i="10"/>
  <c r="CK72" i="10"/>
  <c r="CB72" i="10"/>
  <c r="CL214" i="10"/>
  <c r="CK23" i="10"/>
  <c r="CB129" i="10"/>
  <c r="CA30" i="10"/>
  <c r="T30" i="10" s="1"/>
  <c r="G86" i="10"/>
  <c r="CK115" i="10"/>
  <c r="CK129" i="10"/>
  <c r="CK139" i="10"/>
  <c r="CA274" i="10"/>
  <c r="CK57" i="10"/>
  <c r="CB57" i="10"/>
  <c r="CA57" i="10"/>
  <c r="K57" i="10" s="1"/>
  <c r="CK271" i="10"/>
  <c r="CB47" i="10"/>
  <c r="CA47" i="10"/>
  <c r="S47" i="10" s="1"/>
  <c r="CC274" i="10"/>
  <c r="CA21" i="10"/>
  <c r="T21" i="10" s="1"/>
  <c r="CL33" i="10"/>
  <c r="CL34" i="10"/>
  <c r="CA34" i="10"/>
  <c r="T34" i="10" s="1"/>
  <c r="CK34" i="10"/>
  <c r="CB34" i="10"/>
  <c r="CL57" i="10"/>
  <c r="CN271" i="10"/>
  <c r="CB273" i="10"/>
  <c r="CL137" i="10"/>
  <c r="CL28" i="10"/>
  <c r="M62" i="10"/>
  <c r="CB66" i="10"/>
  <c r="X117" i="10"/>
  <c r="AD131" i="10"/>
  <c r="AD141" i="10"/>
  <c r="AD151" i="10"/>
  <c r="CA199" i="10"/>
  <c r="C206" i="10"/>
  <c r="CK213" i="10"/>
  <c r="CB272" i="10"/>
  <c r="CK273" i="10"/>
  <c r="CL207" i="10"/>
  <c r="CM207" i="10"/>
  <c r="CB139" i="9"/>
  <c r="CK139" i="9"/>
  <c r="CB131" i="9"/>
  <c r="CK131" i="9"/>
  <c r="C194" i="9"/>
  <c r="CB135" i="9"/>
  <c r="CK135" i="9"/>
  <c r="G87" i="9"/>
  <c r="C31" i="9"/>
  <c r="CB31" i="9" s="1"/>
  <c r="C109" i="9"/>
  <c r="C130" i="9"/>
  <c r="C136" i="9"/>
  <c r="AD155" i="9"/>
  <c r="K224" i="9"/>
  <c r="CK261" i="9"/>
  <c r="C32" i="9"/>
  <c r="CB32" i="9" s="1"/>
  <c r="C40" i="9"/>
  <c r="CB40" i="9" s="1"/>
  <c r="G86" i="9"/>
  <c r="C149" i="9"/>
  <c r="CK149" i="9" s="1"/>
  <c r="K223" i="9"/>
  <c r="C25" i="9"/>
  <c r="CB25" i="9" s="1"/>
  <c r="E186" i="9"/>
  <c r="C262" i="9"/>
  <c r="CK262" i="9" s="1"/>
  <c r="E97" i="9"/>
  <c r="C129" i="9"/>
  <c r="CK129" i="9" s="1"/>
  <c r="CK143" i="9"/>
  <c r="B54" i="9"/>
  <c r="AD154" i="9"/>
  <c r="C125" i="9"/>
  <c r="CK125" i="9" s="1"/>
  <c r="C145" i="9"/>
  <c r="CK145" i="9" s="1"/>
  <c r="AD156" i="9"/>
  <c r="CB206" i="9"/>
  <c r="B73" i="9"/>
  <c r="D97" i="9"/>
  <c r="C113" i="9"/>
  <c r="CB113" i="9" s="1"/>
  <c r="CK151" i="9"/>
  <c r="C185" i="9"/>
  <c r="C186" i="9" s="1"/>
  <c r="CN206" i="9"/>
  <c r="K221" i="9"/>
  <c r="C252" i="9"/>
  <c r="C133" i="9"/>
  <c r="CK133" i="9" s="1"/>
  <c r="CM207" i="9"/>
  <c r="C146" i="9"/>
  <c r="CK127" i="9"/>
  <c r="CK147" i="9"/>
  <c r="C175" i="9"/>
  <c r="C141" i="9"/>
  <c r="CK141" i="9" s="1"/>
  <c r="C22" i="9"/>
  <c r="CB22" i="9" s="1"/>
  <c r="C37" i="9"/>
  <c r="CB37" i="9" s="1"/>
  <c r="B49" i="9"/>
  <c r="CB49" i="9" s="1"/>
  <c r="CN207" i="9"/>
  <c r="C140" i="9"/>
  <c r="CB207" i="9"/>
  <c r="C108" i="9"/>
  <c r="C164" i="9"/>
  <c r="CK26" i="9"/>
  <c r="CA26" i="9"/>
  <c r="T26" i="9" s="1"/>
  <c r="CL26" i="9"/>
  <c r="CL30" i="9"/>
  <c r="CK35" i="9"/>
  <c r="CA35" i="9"/>
  <c r="T35" i="9" s="1"/>
  <c r="CL35" i="9"/>
  <c r="CK39" i="9"/>
  <c r="CA39" i="9"/>
  <c r="T39" i="9" s="1"/>
  <c r="CL39" i="9"/>
  <c r="CK47" i="9"/>
  <c r="CA47" i="9"/>
  <c r="CL47" i="9"/>
  <c r="CL72" i="9"/>
  <c r="CB72" i="9"/>
  <c r="CA72" i="9"/>
  <c r="K72" i="9" s="1"/>
  <c r="CK72" i="9"/>
  <c r="CL74" i="9"/>
  <c r="CB74" i="9"/>
  <c r="CA74" i="9"/>
  <c r="CK74" i="9"/>
  <c r="CK23" i="9"/>
  <c r="CA23" i="9"/>
  <c r="T23" i="9" s="1"/>
  <c r="CL23" i="9"/>
  <c r="CK27" i="9"/>
  <c r="CA27" i="9"/>
  <c r="T27" i="9" s="1"/>
  <c r="CL27" i="9"/>
  <c r="CK31" i="9"/>
  <c r="CA31" i="9"/>
  <c r="T31" i="9" s="1"/>
  <c r="CL31" i="9"/>
  <c r="CK38" i="9"/>
  <c r="CA38" i="9"/>
  <c r="CL38" i="9"/>
  <c r="CK46" i="9"/>
  <c r="CA46" i="9"/>
  <c r="CL46" i="9"/>
  <c r="CB55" i="9"/>
  <c r="CA55" i="9"/>
  <c r="K55" i="9" s="1"/>
  <c r="CL55" i="9"/>
  <c r="CK55" i="9"/>
  <c r="CK20" i="9"/>
  <c r="CA20" i="9"/>
  <c r="T20" i="9" s="1"/>
  <c r="CL20" i="9"/>
  <c r="CK24" i="9"/>
  <c r="CA24" i="9"/>
  <c r="T24" i="9" s="1"/>
  <c r="CL24" i="9"/>
  <c r="CK28" i="9"/>
  <c r="CA28" i="9"/>
  <c r="T28" i="9" s="1"/>
  <c r="CL28" i="9"/>
  <c r="CB35" i="9"/>
  <c r="CK37" i="9"/>
  <c r="CA37" i="9"/>
  <c r="T37" i="9" s="1"/>
  <c r="CL37" i="9"/>
  <c r="CB39" i="9"/>
  <c r="CK41" i="9"/>
  <c r="CA41" i="9"/>
  <c r="T41" i="9" s="1"/>
  <c r="CL41" i="9"/>
  <c r="CB47" i="9"/>
  <c r="CK49" i="9"/>
  <c r="CA49" i="9"/>
  <c r="S49" i="9" s="1"/>
  <c r="CL49" i="9"/>
  <c r="M66" i="9"/>
  <c r="CL73" i="9"/>
  <c r="CK73" i="9"/>
  <c r="CB73" i="9"/>
  <c r="CA73" i="9"/>
  <c r="CK21" i="9"/>
  <c r="CA21" i="9"/>
  <c r="T21" i="9" s="1"/>
  <c r="CL21" i="9"/>
  <c r="CB26" i="9"/>
  <c r="CK29" i="9"/>
  <c r="CA29" i="9"/>
  <c r="T29" i="9" s="1"/>
  <c r="CL29" i="9"/>
  <c r="CK33" i="9"/>
  <c r="CA33" i="9"/>
  <c r="T33" i="9" s="1"/>
  <c r="CL33" i="9"/>
  <c r="CK36" i="9"/>
  <c r="CA36" i="9"/>
  <c r="T36" i="9" s="1"/>
  <c r="CL36" i="9"/>
  <c r="CB38" i="9"/>
  <c r="CK40" i="9"/>
  <c r="CA40" i="9"/>
  <c r="T40" i="9" s="1"/>
  <c r="CB46" i="9"/>
  <c r="CK48" i="9"/>
  <c r="CA48" i="9"/>
  <c r="S48" i="9" s="1"/>
  <c r="CL48" i="9"/>
  <c r="M64" i="9"/>
  <c r="CB124" i="9"/>
  <c r="CK124" i="9"/>
  <c r="CA124" i="9"/>
  <c r="CL124" i="9"/>
  <c r="CB126" i="9"/>
  <c r="CK126" i="9"/>
  <c r="CL126" i="9"/>
  <c r="CA126" i="9"/>
  <c r="CB140" i="9"/>
  <c r="CK140" i="9"/>
  <c r="CA140" i="9"/>
  <c r="AD140" i="9" s="1"/>
  <c r="CL140" i="9"/>
  <c r="CB142" i="9"/>
  <c r="CK142" i="9"/>
  <c r="CL142" i="9"/>
  <c r="CA142" i="9"/>
  <c r="CK30" i="9"/>
  <c r="CA30" i="9"/>
  <c r="T30" i="9" s="1"/>
  <c r="CK34" i="9"/>
  <c r="CA34" i="9"/>
  <c r="T34" i="9" s="1"/>
  <c r="CL34" i="9"/>
  <c r="CB130" i="9"/>
  <c r="CK130" i="9"/>
  <c r="CA130" i="9"/>
  <c r="CL130" i="9"/>
  <c r="CB136" i="9"/>
  <c r="CK136" i="9"/>
  <c r="CL136" i="9"/>
  <c r="CA136" i="9"/>
  <c r="CB146" i="9"/>
  <c r="CK146" i="9"/>
  <c r="CA146" i="9"/>
  <c r="AD146" i="9" s="1"/>
  <c r="CL146" i="9"/>
  <c r="CK56" i="9"/>
  <c r="CK57" i="9"/>
  <c r="CA61" i="9"/>
  <c r="CK62" i="9"/>
  <c r="CA63" i="9"/>
  <c r="CK64" i="9"/>
  <c r="CA65" i="9"/>
  <c r="CK66" i="9"/>
  <c r="CA67" i="9"/>
  <c r="CK112" i="9"/>
  <c r="CA112" i="9"/>
  <c r="CB112" i="9"/>
  <c r="CK115" i="9"/>
  <c r="CA115" i="9"/>
  <c r="X115" i="9" s="1"/>
  <c r="CL115" i="9"/>
  <c r="E152" i="9"/>
  <c r="CB123" i="9"/>
  <c r="CL123" i="9"/>
  <c r="CA123" i="9"/>
  <c r="AD123" i="9" s="1"/>
  <c r="CB133" i="9"/>
  <c r="CK206" i="9"/>
  <c r="CC206" i="9"/>
  <c r="C206" i="9"/>
  <c r="CK260" i="9"/>
  <c r="CA260" i="9"/>
  <c r="Q260" i="9" s="1"/>
  <c r="CR273" i="9"/>
  <c r="CN273" i="9"/>
  <c r="CH273" i="9"/>
  <c r="CD273" i="9"/>
  <c r="CQ273" i="9"/>
  <c r="CM273" i="9"/>
  <c r="CG273" i="9"/>
  <c r="CC273" i="9"/>
  <c r="CK273" i="9"/>
  <c r="CA273" i="9"/>
  <c r="CL56" i="9"/>
  <c r="CL57" i="9"/>
  <c r="CB61" i="9"/>
  <c r="CL62" i="9"/>
  <c r="CB63" i="9"/>
  <c r="CL64" i="9"/>
  <c r="CB65" i="9"/>
  <c r="CL66" i="9"/>
  <c r="CB67" i="9"/>
  <c r="CL112" i="9"/>
  <c r="CK116" i="9"/>
  <c r="CA116" i="9"/>
  <c r="X116" i="9" s="1"/>
  <c r="CL116" i="9"/>
  <c r="CB129" i="9"/>
  <c r="CL129" i="9"/>
  <c r="CB145" i="9"/>
  <c r="CA145" i="9"/>
  <c r="AD145" i="9" s="1"/>
  <c r="CL145" i="9"/>
  <c r="CM206" i="9"/>
  <c r="CR271" i="9"/>
  <c r="CN271" i="9"/>
  <c r="CH271" i="9"/>
  <c r="CD271" i="9"/>
  <c r="CQ271" i="9"/>
  <c r="CM271" i="9"/>
  <c r="CG271" i="9"/>
  <c r="CC271" i="9"/>
  <c r="CK271" i="9"/>
  <c r="CA271" i="9"/>
  <c r="C274" i="9"/>
  <c r="CP274" i="9"/>
  <c r="CF274" i="9"/>
  <c r="CA56" i="9"/>
  <c r="K56" i="9" s="1"/>
  <c r="CA57" i="9"/>
  <c r="K57" i="9" s="1"/>
  <c r="CK61" i="9"/>
  <c r="CK63" i="9"/>
  <c r="CK65" i="9"/>
  <c r="CK67" i="9"/>
  <c r="CK113" i="9"/>
  <c r="CK117" i="9"/>
  <c r="CA117" i="9"/>
  <c r="X117" i="9" s="1"/>
  <c r="CL117" i="9"/>
  <c r="CB125" i="9"/>
  <c r="CA125" i="9"/>
  <c r="CL125" i="9"/>
  <c r="CB132" i="9"/>
  <c r="AD132" i="9" s="1"/>
  <c r="CK132" i="9"/>
  <c r="CL132" i="9"/>
  <c r="CB138" i="9"/>
  <c r="AD138" i="9" s="1"/>
  <c r="CK138" i="9"/>
  <c r="CL138" i="9"/>
  <c r="CB141" i="9"/>
  <c r="CA141" i="9"/>
  <c r="AD141" i="9" s="1"/>
  <c r="CL141" i="9"/>
  <c r="CB148" i="9"/>
  <c r="AD148" i="9" s="1"/>
  <c r="CK148" i="9"/>
  <c r="CL148" i="9"/>
  <c r="CA206" i="9"/>
  <c r="CP272" i="9"/>
  <c r="CF272" i="9"/>
  <c r="C272" i="9"/>
  <c r="C97" i="9"/>
  <c r="C110" i="9"/>
  <c r="CK114" i="9"/>
  <c r="CA114" i="9"/>
  <c r="X114" i="9" s="1"/>
  <c r="CL114" i="9"/>
  <c r="CB115" i="9"/>
  <c r="D152" i="9"/>
  <c r="C122" i="9"/>
  <c r="CK123" i="9"/>
  <c r="CB128" i="9"/>
  <c r="AD128" i="9" s="1"/>
  <c r="CK128" i="9"/>
  <c r="CL128" i="9"/>
  <c r="CB134" i="9"/>
  <c r="AD134" i="9" s="1"/>
  <c r="CK134" i="9"/>
  <c r="CL134" i="9"/>
  <c r="CB137" i="9"/>
  <c r="CA137" i="9"/>
  <c r="AD137" i="9" s="1"/>
  <c r="CL137" i="9"/>
  <c r="CB144" i="9"/>
  <c r="AD144" i="9" s="1"/>
  <c r="CK144" i="9"/>
  <c r="CL144" i="9"/>
  <c r="CB150" i="9"/>
  <c r="AD150" i="9" s="1"/>
  <c r="CK150" i="9"/>
  <c r="CL150" i="9"/>
  <c r="CP207" i="9"/>
  <c r="CO207" i="9"/>
  <c r="CE207" i="9"/>
  <c r="AJ207" i="9" s="1"/>
  <c r="D208" i="9"/>
  <c r="CL271" i="9"/>
  <c r="CB273" i="9"/>
  <c r="CA127" i="9"/>
  <c r="AD127" i="9" s="1"/>
  <c r="CA131" i="9"/>
  <c r="AD131" i="9" s="1"/>
  <c r="CA135" i="9"/>
  <c r="AD135" i="9" s="1"/>
  <c r="CA139" i="9"/>
  <c r="CA143" i="9"/>
  <c r="AD143" i="9" s="1"/>
  <c r="CA147" i="9"/>
  <c r="AD147" i="9" s="1"/>
  <c r="CA151" i="9"/>
  <c r="AD151" i="9" s="1"/>
  <c r="C178" i="9"/>
  <c r="CK207" i="9"/>
  <c r="CC207" i="9"/>
  <c r="CK213" i="9"/>
  <c r="CB213" i="9"/>
  <c r="CA213" i="9"/>
  <c r="AG213" i="9" s="1"/>
  <c r="CK215" i="9"/>
  <c r="CB215" i="9"/>
  <c r="CA215" i="9"/>
  <c r="G231" i="9"/>
  <c r="C251" i="9"/>
  <c r="CL127" i="9"/>
  <c r="CL131" i="9"/>
  <c r="CL135" i="9"/>
  <c r="CL139" i="9"/>
  <c r="CL143" i="9"/>
  <c r="CL147" i="9"/>
  <c r="CL151" i="9"/>
  <c r="C166" i="9"/>
  <c r="C199" i="9"/>
  <c r="C200" i="9"/>
  <c r="C201" i="9"/>
  <c r="CK214" i="9"/>
  <c r="CB214" i="9"/>
  <c r="CA214" i="9"/>
  <c r="C247" i="9"/>
  <c r="C255" i="9"/>
  <c r="C264" i="9"/>
  <c r="E208" i="9"/>
  <c r="CD206" i="9"/>
  <c r="CD207" i="9"/>
  <c r="CO274" i="8"/>
  <c r="CF274" i="8"/>
  <c r="CE274" i="8"/>
  <c r="E274" i="8"/>
  <c r="D274" i="8"/>
  <c r="C274" i="8" s="1"/>
  <c r="CE273" i="8"/>
  <c r="E273" i="8"/>
  <c r="CO273" i="8" s="1"/>
  <c r="D273" i="8"/>
  <c r="E272" i="8"/>
  <c r="CO272" i="8" s="1"/>
  <c r="D272" i="8"/>
  <c r="CP272" i="8" s="1"/>
  <c r="C272" i="8"/>
  <c r="CK272" i="8" s="1"/>
  <c r="CP271" i="8"/>
  <c r="CO271" i="8"/>
  <c r="CK271" i="8"/>
  <c r="CF271" i="8"/>
  <c r="CE271" i="8"/>
  <c r="CA271" i="8"/>
  <c r="E271" i="8"/>
  <c r="D271" i="8"/>
  <c r="C271" i="8"/>
  <c r="E270" i="8"/>
  <c r="D270" i="8"/>
  <c r="C270" i="8"/>
  <c r="E265" i="8"/>
  <c r="D265" i="8"/>
  <c r="C265" i="8" s="1"/>
  <c r="E264" i="8"/>
  <c r="D264" i="8"/>
  <c r="E263" i="8"/>
  <c r="D263" i="8"/>
  <c r="C263" i="8" s="1"/>
  <c r="E262" i="8"/>
  <c r="D262" i="8"/>
  <c r="C262" i="8" s="1"/>
  <c r="E261" i="8"/>
  <c r="D261" i="8"/>
  <c r="C261" i="8"/>
  <c r="CA261" i="8" s="1"/>
  <c r="Q261" i="8" s="1"/>
  <c r="E260" i="8"/>
  <c r="D260" i="8"/>
  <c r="C260" i="8" s="1"/>
  <c r="E255" i="8"/>
  <c r="D255" i="8"/>
  <c r="E254" i="8"/>
  <c r="D254" i="8"/>
  <c r="C254" i="8" s="1"/>
  <c r="E253" i="8"/>
  <c r="D253" i="8"/>
  <c r="C253" i="8"/>
  <c r="E252" i="8"/>
  <c r="D252" i="8"/>
  <c r="E251" i="8"/>
  <c r="D251" i="8"/>
  <c r="C251" i="8" s="1"/>
  <c r="E250" i="8"/>
  <c r="D250" i="8"/>
  <c r="C250" i="8"/>
  <c r="E249" i="8"/>
  <c r="C249" i="8" s="1"/>
  <c r="D249" i="8"/>
  <c r="E248" i="8"/>
  <c r="D248" i="8"/>
  <c r="C248" i="8" s="1"/>
  <c r="E247" i="8"/>
  <c r="D247" i="8"/>
  <c r="E246" i="8"/>
  <c r="D246" i="8"/>
  <c r="C246" i="8" s="1"/>
  <c r="F232" i="8"/>
  <c r="E232" i="8"/>
  <c r="D232" i="8"/>
  <c r="C232" i="8"/>
  <c r="CL231" i="8"/>
  <c r="CK231" i="8"/>
  <c r="CB231" i="8"/>
  <c r="CA231" i="8"/>
  <c r="CL230" i="8"/>
  <c r="CK230" i="8"/>
  <c r="CB230" i="8"/>
  <c r="CA230" i="8"/>
  <c r="J227" i="8"/>
  <c r="I227" i="8"/>
  <c r="F227" i="8"/>
  <c r="E227" i="8"/>
  <c r="CL226" i="8"/>
  <c r="CK226" i="8"/>
  <c r="CB226" i="8"/>
  <c r="CA226" i="8"/>
  <c r="K226" i="8"/>
  <c r="CL225" i="8"/>
  <c r="CK225" i="8"/>
  <c r="CB225" i="8"/>
  <c r="CA225" i="8"/>
  <c r="CL224" i="8"/>
  <c r="CK224" i="8"/>
  <c r="CB224" i="8"/>
  <c r="CA224" i="8"/>
  <c r="CL223" i="8"/>
  <c r="CK223" i="8"/>
  <c r="CB223" i="8"/>
  <c r="CA223" i="8"/>
  <c r="J222" i="8"/>
  <c r="I222" i="8"/>
  <c r="H222" i="8"/>
  <c r="G222" i="8"/>
  <c r="F222" i="8"/>
  <c r="E222" i="8"/>
  <c r="CL221" i="8"/>
  <c r="CK221" i="8"/>
  <c r="CB221" i="8"/>
  <c r="CA221" i="8"/>
  <c r="CL220" i="8"/>
  <c r="CK220" i="8"/>
  <c r="CB220" i="8"/>
  <c r="CA220" i="8"/>
  <c r="CL219" i="8"/>
  <c r="CK219" i="8"/>
  <c r="CB219" i="8"/>
  <c r="CA219" i="8"/>
  <c r="K219" i="8"/>
  <c r="E215" i="8"/>
  <c r="D215" i="8"/>
  <c r="C215" i="8"/>
  <c r="E214" i="8"/>
  <c r="D214" i="8"/>
  <c r="C214" i="8" s="1"/>
  <c r="CL214" i="8" s="1"/>
  <c r="E213" i="8"/>
  <c r="D213" i="8"/>
  <c r="C213" i="8" s="1"/>
  <c r="CA213" i="8" s="1"/>
  <c r="AI208" i="8"/>
  <c r="AH208" i="8"/>
  <c r="AG208" i="8"/>
  <c r="AF208" i="8"/>
  <c r="AE208" i="8"/>
  <c r="AD208" i="8"/>
  <c r="AC208" i="8"/>
  <c r="AB208" i="8"/>
  <c r="AA208" i="8"/>
  <c r="Z208" i="8"/>
  <c r="Y208" i="8"/>
  <c r="X208" i="8"/>
  <c r="W208" i="8"/>
  <c r="V208" i="8"/>
  <c r="U208" i="8"/>
  <c r="T208" i="8"/>
  <c r="S208" i="8"/>
  <c r="R208" i="8"/>
  <c r="Q208" i="8"/>
  <c r="P208" i="8"/>
  <c r="O208" i="8"/>
  <c r="N208" i="8"/>
  <c r="M208" i="8"/>
  <c r="L208" i="8"/>
  <c r="K208" i="8"/>
  <c r="J208" i="8"/>
  <c r="I208" i="8"/>
  <c r="H208" i="8"/>
  <c r="G208" i="8"/>
  <c r="F208" i="8"/>
  <c r="CN207" i="8"/>
  <c r="CL207" i="8"/>
  <c r="CD207" i="8"/>
  <c r="E207" i="8"/>
  <c r="CB207" i="8" s="1"/>
  <c r="D207" i="8"/>
  <c r="CA207" i="8" s="1"/>
  <c r="E206" i="8"/>
  <c r="E208" i="8" s="1"/>
  <c r="D206" i="8"/>
  <c r="CM206" i="8" s="1"/>
  <c r="S201" i="8"/>
  <c r="R201" i="8"/>
  <c r="Q201" i="8"/>
  <c r="P201" i="8"/>
  <c r="O201" i="8"/>
  <c r="N201" i="8"/>
  <c r="M201" i="8"/>
  <c r="E201" i="8" s="1"/>
  <c r="L201" i="8"/>
  <c r="D201" i="8" s="1"/>
  <c r="K201" i="8"/>
  <c r="J201" i="8"/>
  <c r="I201" i="8"/>
  <c r="H201" i="8"/>
  <c r="G201" i="8"/>
  <c r="F201" i="8"/>
  <c r="E200" i="8"/>
  <c r="D200" i="8"/>
  <c r="E199" i="8"/>
  <c r="D199" i="8"/>
  <c r="U194" i="8"/>
  <c r="T194" i="8"/>
  <c r="S194" i="8"/>
  <c r="R194" i="8"/>
  <c r="Q194" i="8"/>
  <c r="P194" i="8"/>
  <c r="O194" i="8"/>
  <c r="N194" i="8"/>
  <c r="M194" i="8"/>
  <c r="L194" i="8"/>
  <c r="K194" i="8"/>
  <c r="J194" i="8"/>
  <c r="I194" i="8"/>
  <c r="H194" i="8"/>
  <c r="G194" i="8"/>
  <c r="F194" i="8"/>
  <c r="E193" i="8"/>
  <c r="D193" i="8"/>
  <c r="C193" i="8"/>
  <c r="E192" i="8"/>
  <c r="D192" i="8"/>
  <c r="Q186" i="8"/>
  <c r="P186" i="8"/>
  <c r="O186" i="8"/>
  <c r="N186" i="8"/>
  <c r="M186" i="8"/>
  <c r="L186" i="8"/>
  <c r="K186" i="8"/>
  <c r="J186" i="8"/>
  <c r="I186" i="8"/>
  <c r="H186" i="8"/>
  <c r="G186" i="8"/>
  <c r="F186" i="8"/>
  <c r="E185" i="8"/>
  <c r="D185" i="8"/>
  <c r="E184" i="8"/>
  <c r="D184" i="8"/>
  <c r="C184" i="8"/>
  <c r="E183" i="8"/>
  <c r="E186" i="8" s="1"/>
  <c r="D183" i="8"/>
  <c r="E178" i="8"/>
  <c r="D178" i="8"/>
  <c r="E177" i="8"/>
  <c r="D177" i="8"/>
  <c r="C177" i="8"/>
  <c r="E176" i="8"/>
  <c r="D176" i="8"/>
  <c r="C176" i="8" s="1"/>
  <c r="E175" i="8"/>
  <c r="D175" i="8"/>
  <c r="E174" i="8"/>
  <c r="D174" i="8"/>
  <c r="C174" i="8"/>
  <c r="E173" i="8"/>
  <c r="D173" i="8"/>
  <c r="C173" i="8" s="1"/>
  <c r="E168" i="8"/>
  <c r="D168" i="8"/>
  <c r="E167" i="8"/>
  <c r="D167" i="8"/>
  <c r="C167" i="8" s="1"/>
  <c r="E166" i="8"/>
  <c r="D166" i="8"/>
  <c r="E165" i="8"/>
  <c r="D165" i="8"/>
  <c r="C165" i="8" s="1"/>
  <c r="E164" i="8"/>
  <c r="D164" i="8"/>
  <c r="C164" i="8"/>
  <c r="E163" i="8"/>
  <c r="D163" i="8"/>
  <c r="CL157" i="8"/>
  <c r="CK157" i="8"/>
  <c r="CB157" i="8"/>
  <c r="CA157" i="8"/>
  <c r="AD157" i="8"/>
  <c r="CL156" i="8"/>
  <c r="CK156" i="8"/>
  <c r="CB156" i="8"/>
  <c r="CA156" i="8"/>
  <c r="AD156" i="8" s="1"/>
  <c r="CL155" i="8"/>
  <c r="CK155" i="8"/>
  <c r="CB155" i="8"/>
  <c r="CA155" i="8"/>
  <c r="CL154" i="8"/>
  <c r="CK154" i="8"/>
  <c r="CB154" i="8"/>
  <c r="CA154" i="8"/>
  <c r="CL153" i="8"/>
  <c r="CK153" i="8"/>
  <c r="CB153" i="8"/>
  <c r="CA153" i="8"/>
  <c r="AC152" i="8"/>
  <c r="AB152" i="8"/>
  <c r="AA152" i="8"/>
  <c r="Z152" i="8"/>
  <c r="Y152" i="8"/>
  <c r="X152" i="8"/>
  <c r="W152" i="8"/>
  <c r="V152" i="8"/>
  <c r="U152" i="8"/>
  <c r="T152" i="8"/>
  <c r="S152" i="8"/>
  <c r="R152" i="8"/>
  <c r="Q152" i="8"/>
  <c r="P152" i="8"/>
  <c r="O152" i="8"/>
  <c r="N152" i="8"/>
  <c r="M152" i="8"/>
  <c r="L152" i="8"/>
  <c r="K152" i="8"/>
  <c r="J152" i="8"/>
  <c r="I152" i="8"/>
  <c r="H152" i="8"/>
  <c r="G152" i="8"/>
  <c r="F152" i="8"/>
  <c r="E151" i="8"/>
  <c r="D151" i="8"/>
  <c r="C151" i="8" s="1"/>
  <c r="CA151" i="8" s="1"/>
  <c r="E150" i="8"/>
  <c r="D150" i="8"/>
  <c r="C150" i="8" s="1"/>
  <c r="E149" i="8"/>
  <c r="D149" i="8"/>
  <c r="C149" i="8" s="1"/>
  <c r="CA149" i="8" s="1"/>
  <c r="E148" i="8"/>
  <c r="D148" i="8"/>
  <c r="C148" i="8" s="1"/>
  <c r="E147" i="8"/>
  <c r="D147" i="8"/>
  <c r="C147" i="8" s="1"/>
  <c r="CA147" i="8" s="1"/>
  <c r="E146" i="8"/>
  <c r="D146" i="8"/>
  <c r="E145" i="8"/>
  <c r="D145" i="8"/>
  <c r="C145" i="8" s="1"/>
  <c r="CA145" i="8" s="1"/>
  <c r="E144" i="8"/>
  <c r="D144" i="8"/>
  <c r="C144" i="8" s="1"/>
  <c r="E143" i="8"/>
  <c r="D143" i="8"/>
  <c r="C143" i="8" s="1"/>
  <c r="CA143" i="8" s="1"/>
  <c r="E142" i="8"/>
  <c r="D142" i="8"/>
  <c r="C142" i="8" s="1"/>
  <c r="E141" i="8"/>
  <c r="D141" i="8"/>
  <c r="C141" i="8" s="1"/>
  <c r="CA141" i="8" s="1"/>
  <c r="E140" i="8"/>
  <c r="D140" i="8"/>
  <c r="C140" i="8" s="1"/>
  <c r="E139" i="8"/>
  <c r="D139" i="8"/>
  <c r="C139" i="8" s="1"/>
  <c r="CA139" i="8" s="1"/>
  <c r="E138" i="8"/>
  <c r="D138" i="8"/>
  <c r="E137" i="8"/>
  <c r="D137" i="8"/>
  <c r="C137" i="8" s="1"/>
  <c r="CA137" i="8" s="1"/>
  <c r="E136" i="8"/>
  <c r="D136" i="8"/>
  <c r="C136" i="8" s="1"/>
  <c r="E135" i="8"/>
  <c r="D135" i="8"/>
  <c r="C135" i="8"/>
  <c r="E134" i="8"/>
  <c r="D134" i="8"/>
  <c r="C134" i="8"/>
  <c r="E133" i="8"/>
  <c r="C133" i="8" s="1"/>
  <c r="CL133" i="8" s="1"/>
  <c r="D133" i="8"/>
  <c r="E132" i="8"/>
  <c r="D132" i="8"/>
  <c r="C132" i="8"/>
  <c r="CA132" i="8" s="1"/>
  <c r="CL131" i="8"/>
  <c r="E131" i="8"/>
  <c r="D131" i="8"/>
  <c r="C131" i="8"/>
  <c r="E130" i="8"/>
  <c r="D130" i="8"/>
  <c r="C130" i="8"/>
  <c r="E129" i="8"/>
  <c r="D129" i="8"/>
  <c r="C129" i="8"/>
  <c r="CL129" i="8" s="1"/>
  <c r="E128" i="8"/>
  <c r="D128" i="8"/>
  <c r="C128" i="8"/>
  <c r="E127" i="8"/>
  <c r="D127" i="8"/>
  <c r="C127" i="8"/>
  <c r="CL127" i="8" s="1"/>
  <c r="E126" i="8"/>
  <c r="D126" i="8"/>
  <c r="C126" i="8"/>
  <c r="E125" i="8"/>
  <c r="D125" i="8"/>
  <c r="C125" i="8"/>
  <c r="CL125" i="8" s="1"/>
  <c r="E124" i="8"/>
  <c r="D124" i="8"/>
  <c r="C124" i="8" s="1"/>
  <c r="E123" i="8"/>
  <c r="D123" i="8"/>
  <c r="C123" i="8"/>
  <c r="CL123" i="8" s="1"/>
  <c r="E122" i="8"/>
  <c r="D122" i="8"/>
  <c r="C122" i="8"/>
  <c r="E117" i="8"/>
  <c r="D117" i="8"/>
  <c r="C117" i="8"/>
  <c r="CL117" i="8" s="1"/>
  <c r="E116" i="8"/>
  <c r="D116" i="8"/>
  <c r="C116" i="8" s="1"/>
  <c r="E115" i="8"/>
  <c r="D115" i="8"/>
  <c r="C115" i="8" s="1"/>
  <c r="CL115" i="8" s="1"/>
  <c r="E114" i="8"/>
  <c r="D114" i="8"/>
  <c r="C114" i="8"/>
  <c r="E113" i="8"/>
  <c r="D113" i="8"/>
  <c r="C113" i="8"/>
  <c r="CL113" i="8" s="1"/>
  <c r="E112" i="8"/>
  <c r="D112" i="8"/>
  <c r="C112" i="8" s="1"/>
  <c r="CA112" i="8" s="1"/>
  <c r="E111" i="8"/>
  <c r="D111" i="8"/>
  <c r="E110" i="8"/>
  <c r="D110" i="8"/>
  <c r="C110" i="8" s="1"/>
  <c r="E109" i="8"/>
  <c r="D109" i="8"/>
  <c r="C109" i="8" s="1"/>
  <c r="E108" i="8"/>
  <c r="D108" i="8"/>
  <c r="C108" i="8" s="1"/>
  <c r="E102" i="8"/>
  <c r="D102" i="8"/>
  <c r="E101" i="8"/>
  <c r="D101" i="8"/>
  <c r="C101" i="8" s="1"/>
  <c r="E100" i="8"/>
  <c r="D100" i="8"/>
  <c r="C100" i="8" s="1"/>
  <c r="E99" i="8"/>
  <c r="D99" i="8"/>
  <c r="E98" i="8"/>
  <c r="D98" i="8"/>
  <c r="C98" i="8" s="1"/>
  <c r="I97" i="8"/>
  <c r="H97" i="8"/>
  <c r="G97" i="8"/>
  <c r="F97" i="8"/>
  <c r="CK93" i="8"/>
  <c r="CA93" i="8"/>
  <c r="I93" i="8" s="1"/>
  <c r="CK92" i="8"/>
  <c r="CA92" i="8"/>
  <c r="I92" i="8"/>
  <c r="CK91" i="8"/>
  <c r="CA91" i="8"/>
  <c r="I91" i="8" s="1"/>
  <c r="CK90" i="8"/>
  <c r="CA90" i="8"/>
  <c r="I90" i="8" s="1"/>
  <c r="CO87" i="8"/>
  <c r="CN87" i="8"/>
  <c r="CM87" i="8"/>
  <c r="CC87" i="8" s="1"/>
  <c r="CL87" i="8"/>
  <c r="CK87" i="8"/>
  <c r="CE87" i="8"/>
  <c r="CD87" i="8"/>
  <c r="CB87" i="8"/>
  <c r="CA87" i="8"/>
  <c r="CO86" i="8"/>
  <c r="CE86" i="8" s="1"/>
  <c r="CN86" i="8"/>
  <c r="CD86" i="8" s="1"/>
  <c r="CM86" i="8"/>
  <c r="CL86" i="8"/>
  <c r="CB86" i="8" s="1"/>
  <c r="CK86" i="8"/>
  <c r="CC86" i="8"/>
  <c r="CA86" i="8"/>
  <c r="B79" i="8"/>
  <c r="D74" i="8"/>
  <c r="C74" i="8"/>
  <c r="B74" i="8" s="1"/>
  <c r="D73" i="8"/>
  <c r="C73" i="8"/>
  <c r="B73" i="8" s="1"/>
  <c r="CA73" i="8" s="1"/>
  <c r="D72" i="8"/>
  <c r="C72" i="8"/>
  <c r="B72" i="8" s="1"/>
  <c r="C67" i="8"/>
  <c r="C66" i="8"/>
  <c r="CB66" i="8" s="1"/>
  <c r="C65" i="8"/>
  <c r="CL65" i="8" s="1"/>
  <c r="CK64" i="8"/>
  <c r="C64" i="8"/>
  <c r="CB64" i="8" s="1"/>
  <c r="C63" i="8"/>
  <c r="CB63" i="8" s="1"/>
  <c r="C62" i="8"/>
  <c r="CK62" i="8" s="1"/>
  <c r="C61" i="8"/>
  <c r="CB61" i="8" s="1"/>
  <c r="D57" i="8"/>
  <c r="C57" i="8"/>
  <c r="B57" i="8"/>
  <c r="D56" i="8"/>
  <c r="B56" i="8" s="1"/>
  <c r="CL56" i="8" s="1"/>
  <c r="C56" i="8"/>
  <c r="D55" i="8"/>
  <c r="C55" i="8"/>
  <c r="B55" i="8"/>
  <c r="J54" i="8"/>
  <c r="I54" i="8"/>
  <c r="H54" i="8"/>
  <c r="G54" i="8"/>
  <c r="F54" i="8"/>
  <c r="D54" i="8" s="1"/>
  <c r="E54" i="8"/>
  <c r="D49" i="8"/>
  <c r="C49" i="8"/>
  <c r="D48" i="8"/>
  <c r="C48" i="8"/>
  <c r="B48" i="8" s="1"/>
  <c r="D47" i="8"/>
  <c r="C47" i="8"/>
  <c r="B47" i="8"/>
  <c r="CB47" i="8" s="1"/>
  <c r="D46" i="8"/>
  <c r="B46" i="8" s="1"/>
  <c r="C46" i="8"/>
  <c r="E41" i="8"/>
  <c r="D41" i="8"/>
  <c r="C41" i="8" s="1"/>
  <c r="E40" i="8"/>
  <c r="D40" i="8"/>
  <c r="C40" i="8" s="1"/>
  <c r="E39" i="8"/>
  <c r="D39" i="8"/>
  <c r="C39" i="8"/>
  <c r="CA39" i="8" s="1"/>
  <c r="E38" i="8"/>
  <c r="D38" i="8"/>
  <c r="C38" i="8" s="1"/>
  <c r="E37" i="8"/>
  <c r="D37" i="8"/>
  <c r="C37" i="8" s="1"/>
  <c r="E36" i="8"/>
  <c r="D36" i="8"/>
  <c r="C36" i="8" s="1"/>
  <c r="E35" i="8"/>
  <c r="D35" i="8"/>
  <c r="C35" i="8" s="1"/>
  <c r="CA35" i="8" s="1"/>
  <c r="E34" i="8"/>
  <c r="D34" i="8"/>
  <c r="C34" i="8"/>
  <c r="E33" i="8"/>
  <c r="D33" i="8"/>
  <c r="C33" i="8" s="1"/>
  <c r="E32" i="8"/>
  <c r="D32" i="8"/>
  <c r="C32" i="8" s="1"/>
  <c r="E31" i="8"/>
  <c r="D31" i="8"/>
  <c r="C31" i="8"/>
  <c r="CA31" i="8" s="1"/>
  <c r="E30" i="8"/>
  <c r="D30" i="8"/>
  <c r="C30" i="8"/>
  <c r="E29" i="8"/>
  <c r="D29" i="8"/>
  <c r="C29" i="8" s="1"/>
  <c r="E28" i="8"/>
  <c r="D28" i="8"/>
  <c r="C28" i="8"/>
  <c r="CK28" i="8" s="1"/>
  <c r="E27" i="8"/>
  <c r="D27" i="8"/>
  <c r="C27" i="8"/>
  <c r="CK27" i="8" s="1"/>
  <c r="E26" i="8"/>
  <c r="D26" i="8"/>
  <c r="C26" i="8" s="1"/>
  <c r="E25" i="8"/>
  <c r="D25" i="8"/>
  <c r="C25" i="8" s="1"/>
  <c r="E24" i="8"/>
  <c r="D24" i="8"/>
  <c r="C24" i="8"/>
  <c r="CK24" i="8" s="1"/>
  <c r="E23" i="8"/>
  <c r="D23" i="8"/>
  <c r="C23" i="8"/>
  <c r="CK23" i="8" s="1"/>
  <c r="E22" i="8"/>
  <c r="D22" i="8"/>
  <c r="C22" i="8"/>
  <c r="CK22" i="8" s="1"/>
  <c r="E21" i="8"/>
  <c r="D21" i="8"/>
  <c r="C21" i="8" s="1"/>
  <c r="E20" i="8"/>
  <c r="D20" i="8"/>
  <c r="C20" i="8"/>
  <c r="CK20" i="8" s="1"/>
  <c r="E15" i="8"/>
  <c r="D15" i="8"/>
  <c r="C15" i="8" s="1"/>
  <c r="E14" i="8"/>
  <c r="D14" i="8"/>
  <c r="C14" i="8" s="1"/>
  <c r="E13" i="8"/>
  <c r="D13" i="8"/>
  <c r="C13" i="8"/>
  <c r="A5" i="8"/>
  <c r="A4" i="8"/>
  <c r="A3" i="8"/>
  <c r="A2" i="8"/>
  <c r="C97" i="13" l="1"/>
  <c r="A278" i="13" s="1"/>
  <c r="X114" i="13"/>
  <c r="T199" i="13"/>
  <c r="CR274" i="13"/>
  <c r="CQ274" i="13"/>
  <c r="CN274" i="13"/>
  <c r="CH274" i="13"/>
  <c r="CG274" i="13"/>
  <c r="CK274" i="13"/>
  <c r="CM274" i="13"/>
  <c r="CA274" i="13"/>
  <c r="CL274" i="13"/>
  <c r="CB274" i="13"/>
  <c r="CD274" i="13"/>
  <c r="CC274" i="13"/>
  <c r="AD122" i="13"/>
  <c r="AD139" i="13"/>
  <c r="AD140" i="13"/>
  <c r="T200" i="13"/>
  <c r="T29" i="13"/>
  <c r="T20" i="13"/>
  <c r="T23" i="13"/>
  <c r="T30" i="13"/>
  <c r="T35" i="13"/>
  <c r="AJ206" i="13"/>
  <c r="AD128" i="13"/>
  <c r="AD125" i="13"/>
  <c r="T22" i="13"/>
  <c r="CR272" i="13"/>
  <c r="CQ272" i="13"/>
  <c r="CN272" i="13"/>
  <c r="CH272" i="13"/>
  <c r="CG272" i="13"/>
  <c r="CM272" i="13"/>
  <c r="CL272" i="13"/>
  <c r="CA272" i="13"/>
  <c r="AD272" i="13" s="1"/>
  <c r="CD272" i="13"/>
  <c r="CC272" i="13"/>
  <c r="CB272" i="13"/>
  <c r="CK272" i="13"/>
  <c r="S46" i="13"/>
  <c r="AD141" i="13"/>
  <c r="S49" i="13"/>
  <c r="X117" i="13"/>
  <c r="CQ273" i="13"/>
  <c r="CN273" i="13"/>
  <c r="CH273" i="13"/>
  <c r="CG273" i="13"/>
  <c r="CD273" i="13"/>
  <c r="CC273" i="13"/>
  <c r="CA273" i="13"/>
  <c r="CB273" i="13"/>
  <c r="CM273" i="13"/>
  <c r="CL273" i="13"/>
  <c r="CK273" i="13"/>
  <c r="CR273" i="13"/>
  <c r="AD148" i="13"/>
  <c r="M63" i="13"/>
  <c r="T21" i="13"/>
  <c r="T26" i="13"/>
  <c r="CR271" i="13"/>
  <c r="CQ271" i="13"/>
  <c r="CN271" i="13"/>
  <c r="CH271" i="13"/>
  <c r="CG271" i="13"/>
  <c r="CM271" i="13"/>
  <c r="CB271" i="13"/>
  <c r="CL271" i="13"/>
  <c r="CK271" i="13"/>
  <c r="B278" i="13" s="1"/>
  <c r="CA271" i="13"/>
  <c r="CD271" i="13"/>
  <c r="CC271" i="13"/>
  <c r="AD136" i="12"/>
  <c r="T26" i="12"/>
  <c r="CK22" i="12"/>
  <c r="CB22" i="12"/>
  <c r="CA22" i="12"/>
  <c r="T22" i="12" s="1"/>
  <c r="CL22" i="12"/>
  <c r="M66" i="12"/>
  <c r="X116" i="12"/>
  <c r="CK131" i="12"/>
  <c r="CB131" i="12"/>
  <c r="CA131" i="12"/>
  <c r="AD131" i="12" s="1"/>
  <c r="CL131" i="12"/>
  <c r="CK46" i="12"/>
  <c r="CB46" i="12"/>
  <c r="CA46" i="12"/>
  <c r="S46" i="12" s="1"/>
  <c r="CL46" i="12"/>
  <c r="A278" i="12"/>
  <c r="K56" i="12"/>
  <c r="M62" i="12"/>
  <c r="T36" i="12"/>
  <c r="AJ206" i="12"/>
  <c r="AD142" i="12"/>
  <c r="T21" i="12"/>
  <c r="T33" i="12"/>
  <c r="T28" i="12"/>
  <c r="T200" i="12"/>
  <c r="AD272" i="12"/>
  <c r="T199" i="12"/>
  <c r="M63" i="12"/>
  <c r="AG215" i="12"/>
  <c r="AD274" i="12"/>
  <c r="AD138" i="11"/>
  <c r="AD274" i="11"/>
  <c r="T20" i="11"/>
  <c r="CE206" i="11"/>
  <c r="AJ206" i="11" s="1"/>
  <c r="CO206" i="11"/>
  <c r="CF206" i="11"/>
  <c r="CP206" i="11"/>
  <c r="T199" i="11"/>
  <c r="M62" i="11"/>
  <c r="AD273" i="11"/>
  <c r="M63" i="11"/>
  <c r="CL122" i="11"/>
  <c r="CK122" i="11"/>
  <c r="B278" i="11" s="1"/>
  <c r="CB122" i="11"/>
  <c r="CA122" i="11"/>
  <c r="AD122" i="11" s="1"/>
  <c r="C152" i="11"/>
  <c r="A278" i="11" s="1"/>
  <c r="AD149" i="11"/>
  <c r="AG214" i="11"/>
  <c r="AJ207" i="11"/>
  <c r="K73" i="11"/>
  <c r="T200" i="11"/>
  <c r="T25" i="11"/>
  <c r="AG215" i="11"/>
  <c r="AD142" i="11"/>
  <c r="T38" i="11"/>
  <c r="M61" i="10"/>
  <c r="M66" i="10"/>
  <c r="AD124" i="10"/>
  <c r="CF206" i="10"/>
  <c r="CE206" i="10"/>
  <c r="AJ206" i="10" s="1"/>
  <c r="CP206" i="10"/>
  <c r="CO206" i="10"/>
  <c r="B278" i="10" s="1"/>
  <c r="T31" i="10"/>
  <c r="AD128" i="10"/>
  <c r="AD272" i="10"/>
  <c r="AD271" i="10"/>
  <c r="C208" i="10"/>
  <c r="M65" i="10"/>
  <c r="A278" i="10"/>
  <c r="AD139" i="10"/>
  <c r="AD274" i="10"/>
  <c r="T39" i="10"/>
  <c r="AD142" i="10"/>
  <c r="AD143" i="10"/>
  <c r="AD148" i="10"/>
  <c r="AD149" i="10"/>
  <c r="T199" i="10"/>
  <c r="AD132" i="10"/>
  <c r="T28" i="10"/>
  <c r="T26" i="10"/>
  <c r="CK25" i="8"/>
  <c r="CL25" i="8"/>
  <c r="CK26" i="8"/>
  <c r="CL26" i="8"/>
  <c r="CK21" i="8"/>
  <c r="CL21" i="8"/>
  <c r="G230" i="8"/>
  <c r="G87" i="8"/>
  <c r="K224" i="8"/>
  <c r="CA272" i="8"/>
  <c r="AG214" i="9"/>
  <c r="X112" i="9"/>
  <c r="AD130" i="9"/>
  <c r="CE272" i="8"/>
  <c r="K74" i="9"/>
  <c r="CL22" i="9"/>
  <c r="B278" i="9" s="1"/>
  <c r="CA22" i="9"/>
  <c r="T22" i="9" s="1"/>
  <c r="CL23" i="8"/>
  <c r="G231" i="8"/>
  <c r="CL206" i="8"/>
  <c r="CL272" i="8"/>
  <c r="CK22" i="9"/>
  <c r="CL22" i="8"/>
  <c r="CB206" i="8"/>
  <c r="B49" i="8"/>
  <c r="CB49" i="8" s="1"/>
  <c r="CK61" i="8"/>
  <c r="CB143" i="8"/>
  <c r="AD143" i="8" s="1"/>
  <c r="CB151" i="8"/>
  <c r="AD151" i="8" s="1"/>
  <c r="E194" i="8"/>
  <c r="K225" i="8"/>
  <c r="AD125" i="9"/>
  <c r="CL25" i="9"/>
  <c r="CA47" i="8"/>
  <c r="CA62" i="8"/>
  <c r="M62" i="8" s="1"/>
  <c r="C102" i="8"/>
  <c r="E152" i="8"/>
  <c r="C207" i="8"/>
  <c r="CL149" i="9"/>
  <c r="CK25" i="9"/>
  <c r="CB139" i="8"/>
  <c r="AD139" i="8" s="1"/>
  <c r="E97" i="8"/>
  <c r="CL24" i="8"/>
  <c r="CA262" i="9"/>
  <c r="Q262" i="9" s="1"/>
  <c r="CA149" i="9"/>
  <c r="CD206" i="8"/>
  <c r="CL62" i="8"/>
  <c r="CB149" i="9"/>
  <c r="AD142" i="9"/>
  <c r="CL32" i="9"/>
  <c r="C168" i="8"/>
  <c r="CA20" i="8"/>
  <c r="C54" i="8"/>
  <c r="B54" i="8" s="1"/>
  <c r="CL20" i="8"/>
  <c r="CB137" i="8"/>
  <c r="AD137" i="8" s="1"/>
  <c r="CB145" i="8"/>
  <c r="AD145" i="8" s="1"/>
  <c r="CL113" i="9"/>
  <c r="CL133" i="9"/>
  <c r="CA32" i="9"/>
  <c r="T32" i="9" s="1"/>
  <c r="S47" i="9"/>
  <c r="CB65" i="8"/>
  <c r="CB147" i="8"/>
  <c r="AD147" i="8" s="1"/>
  <c r="CB141" i="8"/>
  <c r="AD141" i="8" s="1"/>
  <c r="CB149" i="8"/>
  <c r="AD149" i="8" s="1"/>
  <c r="D194" i="8"/>
  <c r="CN206" i="8"/>
  <c r="CA25" i="9"/>
  <c r="T25" i="9" s="1"/>
  <c r="CA64" i="8"/>
  <c r="M64" i="8" s="1"/>
  <c r="AD153" i="8"/>
  <c r="AD139" i="9"/>
  <c r="CA113" i="9"/>
  <c r="X113" i="9" s="1"/>
  <c r="CA133" i="9"/>
  <c r="AD133" i="9" s="1"/>
  <c r="CL40" i="9"/>
  <c r="CK32" i="9"/>
  <c r="CA65" i="8"/>
  <c r="C111" i="8"/>
  <c r="CA66" i="8"/>
  <c r="M66" i="8" s="1"/>
  <c r="K223" i="8"/>
  <c r="CA129" i="9"/>
  <c r="AD129" i="9" s="1"/>
  <c r="CR274" i="9"/>
  <c r="CN274" i="9"/>
  <c r="CH274" i="9"/>
  <c r="CD274" i="9"/>
  <c r="CQ274" i="9"/>
  <c r="CM274" i="9"/>
  <c r="CG274" i="9"/>
  <c r="CC274" i="9"/>
  <c r="CL274" i="9"/>
  <c r="CB274" i="9"/>
  <c r="CA274" i="9"/>
  <c r="AD274" i="9" s="1"/>
  <c r="CK274" i="9"/>
  <c r="M65" i="9"/>
  <c r="M61" i="9"/>
  <c r="C208" i="9"/>
  <c r="CK122" i="9"/>
  <c r="CA122" i="9"/>
  <c r="AD122" i="9" s="1"/>
  <c r="CL122" i="9"/>
  <c r="CB122" i="9"/>
  <c r="C152" i="9"/>
  <c r="A278" i="9" s="1"/>
  <c r="CR272" i="9"/>
  <c r="CN272" i="9"/>
  <c r="CH272" i="9"/>
  <c r="CD272" i="9"/>
  <c r="CQ272" i="9"/>
  <c r="CM272" i="9"/>
  <c r="CG272" i="9"/>
  <c r="CC272" i="9"/>
  <c r="CL272" i="9"/>
  <c r="CB272" i="9"/>
  <c r="CK272" i="9"/>
  <c r="CA272" i="9"/>
  <c r="AD271" i="9"/>
  <c r="AD126" i="9"/>
  <c r="CM200" i="9"/>
  <c r="CE200" i="9"/>
  <c r="CA200" i="9"/>
  <c r="CL200" i="9"/>
  <c r="CC200" i="9"/>
  <c r="CO200" i="9"/>
  <c r="CF200" i="9"/>
  <c r="CP200" i="9"/>
  <c r="CB200" i="9"/>
  <c r="CN200" i="9"/>
  <c r="CK200" i="9"/>
  <c r="CD200" i="9"/>
  <c r="M67" i="9"/>
  <c r="M63" i="9"/>
  <c r="AD124" i="9"/>
  <c r="T38" i="9"/>
  <c r="CM199" i="9"/>
  <c r="CE199" i="9"/>
  <c r="CA199" i="9"/>
  <c r="CL199" i="9"/>
  <c r="CC199" i="9"/>
  <c r="CO199" i="9"/>
  <c r="CF199" i="9"/>
  <c r="CN199" i="9"/>
  <c r="CK199" i="9"/>
  <c r="CD199" i="9"/>
  <c r="CP199" i="9"/>
  <c r="CB199" i="9"/>
  <c r="AG215" i="9"/>
  <c r="AD273" i="9"/>
  <c r="CP206" i="9"/>
  <c r="CO206" i="9"/>
  <c r="CF206" i="9"/>
  <c r="CE206" i="9"/>
  <c r="AJ206" i="9" s="1"/>
  <c r="AD149" i="9"/>
  <c r="AD136" i="9"/>
  <c r="K73" i="9"/>
  <c r="S46" i="9"/>
  <c r="CL33" i="8"/>
  <c r="CK33" i="8"/>
  <c r="CB33" i="8"/>
  <c r="CA33" i="8"/>
  <c r="CL40" i="8"/>
  <c r="CK40" i="8"/>
  <c r="CA40" i="8"/>
  <c r="CB40" i="8"/>
  <c r="CL29" i="8"/>
  <c r="CK29" i="8"/>
  <c r="CB29" i="8"/>
  <c r="CA29" i="8"/>
  <c r="CL36" i="8"/>
  <c r="CK36" i="8"/>
  <c r="CA36" i="8"/>
  <c r="CB36" i="8"/>
  <c r="CL49" i="8"/>
  <c r="CK49" i="8"/>
  <c r="X112" i="8"/>
  <c r="CL32" i="8"/>
  <c r="CK32" i="8"/>
  <c r="CA32" i="8"/>
  <c r="CB32" i="8"/>
  <c r="CL41" i="8"/>
  <c r="CK41" i="8"/>
  <c r="CB41" i="8"/>
  <c r="CA41" i="8"/>
  <c r="CL37" i="8"/>
  <c r="CK37" i="8"/>
  <c r="CB37" i="8"/>
  <c r="CA37" i="8"/>
  <c r="CL48" i="8"/>
  <c r="CK48" i="8"/>
  <c r="CA48" i="8"/>
  <c r="CB48" i="8"/>
  <c r="CL72" i="8"/>
  <c r="CA72" i="8"/>
  <c r="CK72" i="8"/>
  <c r="CB72" i="8"/>
  <c r="CL74" i="8"/>
  <c r="CA74" i="8"/>
  <c r="CK74" i="8"/>
  <c r="CB74" i="8"/>
  <c r="T31" i="8"/>
  <c r="CL34" i="8"/>
  <c r="CK34" i="8"/>
  <c r="CB34" i="8"/>
  <c r="CL38" i="8"/>
  <c r="CK38" i="8"/>
  <c r="CB38" i="8"/>
  <c r="CL46" i="8"/>
  <c r="CK46" i="8"/>
  <c r="CB46" i="8"/>
  <c r="CK55" i="8"/>
  <c r="CB55" i="8"/>
  <c r="CK57" i="8"/>
  <c r="CB57" i="8"/>
  <c r="C99" i="8"/>
  <c r="C97" i="8" s="1"/>
  <c r="D97" i="8"/>
  <c r="C152" i="8"/>
  <c r="CK122" i="8"/>
  <c r="CB122" i="8"/>
  <c r="CL122" i="8"/>
  <c r="CA148" i="8"/>
  <c r="AD148" i="8" s="1"/>
  <c r="CB148" i="8"/>
  <c r="CL148" i="8"/>
  <c r="CK148" i="8"/>
  <c r="CK262" i="8"/>
  <c r="CA262" i="8"/>
  <c r="Q262" i="8" s="1"/>
  <c r="CP273" i="8"/>
  <c r="CF273" i="8"/>
  <c r="C273" i="8"/>
  <c r="CA26" i="8"/>
  <c r="CA27" i="8"/>
  <c r="CL67" i="8"/>
  <c r="CK67" i="8"/>
  <c r="CB67" i="8"/>
  <c r="CA142" i="8"/>
  <c r="CB142" i="8"/>
  <c r="CL142" i="8"/>
  <c r="CK142" i="8"/>
  <c r="CB20" i="8"/>
  <c r="T20" i="8" s="1"/>
  <c r="CB21" i="8"/>
  <c r="CB22" i="8"/>
  <c r="CB23" i="8"/>
  <c r="CB24" i="8"/>
  <c r="CB25" i="8"/>
  <c r="CB26" i="8"/>
  <c r="CB27" i="8"/>
  <c r="CL28" i="8"/>
  <c r="CK56" i="8"/>
  <c r="CB56" i="8"/>
  <c r="CA56" i="8"/>
  <c r="CA61" i="8"/>
  <c r="M61" i="8" s="1"/>
  <c r="CL61" i="8"/>
  <c r="CA67" i="8"/>
  <c r="CK114" i="8"/>
  <c r="CB114" i="8"/>
  <c r="CL114" i="8"/>
  <c r="CA114" i="8"/>
  <c r="CK126" i="8"/>
  <c r="CB126" i="8"/>
  <c r="CL126" i="8"/>
  <c r="CA126" i="8"/>
  <c r="CK134" i="8"/>
  <c r="CB134" i="8"/>
  <c r="CL134" i="8"/>
  <c r="CA134" i="8"/>
  <c r="CA136" i="8"/>
  <c r="CB136" i="8"/>
  <c r="CL136" i="8"/>
  <c r="CK136" i="8"/>
  <c r="CA144" i="8"/>
  <c r="CB144" i="8"/>
  <c r="CL144" i="8"/>
  <c r="CK144" i="8"/>
  <c r="D152" i="8"/>
  <c r="C185" i="8"/>
  <c r="D186" i="8"/>
  <c r="CK213" i="8"/>
  <c r="CB213" i="8"/>
  <c r="AG213" i="8" s="1"/>
  <c r="CL213" i="8"/>
  <c r="CK215" i="8"/>
  <c r="CB215" i="8"/>
  <c r="CL215" i="8"/>
  <c r="CA215" i="8"/>
  <c r="CA28" i="8"/>
  <c r="CL30" i="8"/>
  <c r="CK30" i="8"/>
  <c r="CB30" i="8"/>
  <c r="S47" i="8"/>
  <c r="CA55" i="8"/>
  <c r="CA57" i="8"/>
  <c r="CL73" i="8"/>
  <c r="CK73" i="8"/>
  <c r="CB73" i="8"/>
  <c r="K73" i="8" s="1"/>
  <c r="CA122" i="8"/>
  <c r="CK130" i="8"/>
  <c r="CB130" i="8"/>
  <c r="CL130" i="8"/>
  <c r="CA130" i="8"/>
  <c r="CA140" i="8"/>
  <c r="CB140" i="8"/>
  <c r="CL140" i="8"/>
  <c r="CK140" i="8"/>
  <c r="CA21" i="8"/>
  <c r="CA22" i="8"/>
  <c r="CA23" i="8"/>
  <c r="T23" i="8" s="1"/>
  <c r="CA24" i="8"/>
  <c r="CA25" i="8"/>
  <c r="CB28" i="8"/>
  <c r="CL31" i="8"/>
  <c r="CK31" i="8"/>
  <c r="CB31" i="8"/>
  <c r="CL35" i="8"/>
  <c r="CK35" i="8"/>
  <c r="CB35" i="8"/>
  <c r="T35" i="8" s="1"/>
  <c r="CL39" i="8"/>
  <c r="CK39" i="8"/>
  <c r="CB39" i="8"/>
  <c r="T39" i="8" s="1"/>
  <c r="CL47" i="8"/>
  <c r="CK47" i="8"/>
  <c r="CL55" i="8"/>
  <c r="CL57" i="8"/>
  <c r="CL63" i="8"/>
  <c r="CA63" i="8"/>
  <c r="M63" i="8" s="1"/>
  <c r="G86" i="8"/>
  <c r="CK112" i="8"/>
  <c r="CB112" i="8"/>
  <c r="CL112" i="8"/>
  <c r="CK124" i="8"/>
  <c r="CB124" i="8"/>
  <c r="CL124" i="8"/>
  <c r="CA124" i="8"/>
  <c r="AD124" i="8" s="1"/>
  <c r="CK132" i="8"/>
  <c r="CB132" i="8"/>
  <c r="AD132" i="8" s="1"/>
  <c r="CL132" i="8"/>
  <c r="CA150" i="8"/>
  <c r="CB150" i="8"/>
  <c r="CL150" i="8"/>
  <c r="CK150" i="8"/>
  <c r="CL27" i="8"/>
  <c r="CA30" i="8"/>
  <c r="CA34" i="8"/>
  <c r="CA38" i="8"/>
  <c r="CA46" i="8"/>
  <c r="CK63" i="8"/>
  <c r="CK116" i="8"/>
  <c r="CB116" i="8"/>
  <c r="CL116" i="8"/>
  <c r="CA116" i="8"/>
  <c r="CK128" i="8"/>
  <c r="CB128" i="8"/>
  <c r="CL128" i="8"/>
  <c r="CA128" i="8"/>
  <c r="C138" i="8"/>
  <c r="C146" i="8"/>
  <c r="CK261" i="8"/>
  <c r="CB62" i="8"/>
  <c r="CL64" i="8"/>
  <c r="CK65" i="8"/>
  <c r="CK66" i="8"/>
  <c r="AD155" i="8"/>
  <c r="C175" i="8"/>
  <c r="C178" i="8"/>
  <c r="CR272" i="8"/>
  <c r="CN272" i="8"/>
  <c r="CH272" i="8"/>
  <c r="CD272" i="8"/>
  <c r="CQ272" i="8"/>
  <c r="CM272" i="8"/>
  <c r="CG272" i="8"/>
  <c r="CC272" i="8"/>
  <c r="CB272" i="8"/>
  <c r="CR274" i="8"/>
  <c r="CN274" i="8"/>
  <c r="CH274" i="8"/>
  <c r="CD274" i="8"/>
  <c r="CQ274" i="8"/>
  <c r="CM274" i="8"/>
  <c r="CG274" i="8"/>
  <c r="CC274" i="8"/>
  <c r="CL274" i="8"/>
  <c r="CB274" i="8"/>
  <c r="CK274" i="8"/>
  <c r="CA274" i="8"/>
  <c r="CL66" i="8"/>
  <c r="CK113" i="8"/>
  <c r="CB113" i="8"/>
  <c r="CA113" i="8"/>
  <c r="CK115" i="8"/>
  <c r="CB115" i="8"/>
  <c r="CA115" i="8"/>
  <c r="CK117" i="8"/>
  <c r="CB117" i="8"/>
  <c r="CA117" i="8"/>
  <c r="X117" i="8" s="1"/>
  <c r="CK123" i="8"/>
  <c r="CB123" i="8"/>
  <c r="CA123" i="8"/>
  <c r="AD123" i="8" s="1"/>
  <c r="CK125" i="8"/>
  <c r="CB125" i="8"/>
  <c r="CA125" i="8"/>
  <c r="CK127" i="8"/>
  <c r="CB127" i="8"/>
  <c r="CA127" i="8"/>
  <c r="CK129" i="8"/>
  <c r="CB129" i="8"/>
  <c r="CA129" i="8"/>
  <c r="AD129" i="8" s="1"/>
  <c r="CK131" i="8"/>
  <c r="CB131" i="8"/>
  <c r="CA131" i="8"/>
  <c r="CK133" i="8"/>
  <c r="CB133" i="8"/>
  <c r="CA133" i="8"/>
  <c r="CA135" i="8"/>
  <c r="CL135" i="8"/>
  <c r="CK135" i="8"/>
  <c r="CB135" i="8"/>
  <c r="C166" i="8"/>
  <c r="C192" i="8"/>
  <c r="CK206" i="8"/>
  <c r="CC206" i="8"/>
  <c r="C206" i="8"/>
  <c r="D208" i="8"/>
  <c r="C208" i="8" s="1"/>
  <c r="CA206" i="8"/>
  <c r="K220" i="8"/>
  <c r="K221" i="8"/>
  <c r="CK260" i="8"/>
  <c r="CA260" i="8"/>
  <c r="Q260" i="8" s="1"/>
  <c r="CP274" i="8"/>
  <c r="CK137" i="8"/>
  <c r="CK139" i="8"/>
  <c r="CK141" i="8"/>
  <c r="CK143" i="8"/>
  <c r="CK145" i="8"/>
  <c r="CK147" i="8"/>
  <c r="CK149" i="8"/>
  <c r="CK151" i="8"/>
  <c r="C163" i="8"/>
  <c r="C183" i="8"/>
  <c r="C186" i="8" s="1"/>
  <c r="CR271" i="8"/>
  <c r="CN271" i="8"/>
  <c r="CH271" i="8"/>
  <c r="CD271" i="8"/>
  <c r="CQ271" i="8"/>
  <c r="CM271" i="8"/>
  <c r="CG271" i="8"/>
  <c r="CC271" i="8"/>
  <c r="AD271" i="8" s="1"/>
  <c r="CB271" i="8"/>
  <c r="CL271" i="8"/>
  <c r="CL137" i="8"/>
  <c r="CL139" i="8"/>
  <c r="CL141" i="8"/>
  <c r="CL143" i="8"/>
  <c r="CL145" i="8"/>
  <c r="CL147" i="8"/>
  <c r="CL149" i="8"/>
  <c r="CL151" i="8"/>
  <c r="AD154" i="8"/>
  <c r="C199" i="8"/>
  <c r="C200" i="8"/>
  <c r="C201" i="8"/>
  <c r="CK207" i="8"/>
  <c r="CC207" i="8"/>
  <c r="CM207" i="8"/>
  <c r="CK214" i="8"/>
  <c r="CB214" i="8"/>
  <c r="CA214" i="8"/>
  <c r="C247" i="8"/>
  <c r="C252" i="8"/>
  <c r="C255" i="8"/>
  <c r="C264" i="8"/>
  <c r="CF272" i="8"/>
  <c r="E274" i="7"/>
  <c r="D274" i="7"/>
  <c r="CP274" i="7" s="1"/>
  <c r="E273" i="7"/>
  <c r="C273" i="7" s="1"/>
  <c r="D273" i="7"/>
  <c r="CP273" i="7" s="1"/>
  <c r="E272" i="7"/>
  <c r="CO272" i="7" s="1"/>
  <c r="D272" i="7"/>
  <c r="CP272" i="7" s="1"/>
  <c r="C272" i="7"/>
  <c r="CC272" i="7" s="1"/>
  <c r="E271" i="7"/>
  <c r="CO271" i="7" s="1"/>
  <c r="D271" i="7"/>
  <c r="CP271" i="7" s="1"/>
  <c r="E270" i="7"/>
  <c r="D270" i="7"/>
  <c r="C270" i="7" s="1"/>
  <c r="E265" i="7"/>
  <c r="D265" i="7"/>
  <c r="C265" i="7" s="1"/>
  <c r="E264" i="7"/>
  <c r="D264" i="7"/>
  <c r="C264" i="7" s="1"/>
  <c r="E263" i="7"/>
  <c r="C263" i="7" s="1"/>
  <c r="D263" i="7"/>
  <c r="E262" i="7"/>
  <c r="D262" i="7"/>
  <c r="E261" i="7"/>
  <c r="D261" i="7"/>
  <c r="E260" i="7"/>
  <c r="C260" i="7" s="1"/>
  <c r="D260" i="7"/>
  <c r="E255" i="7"/>
  <c r="D255" i="7"/>
  <c r="C255" i="7" s="1"/>
  <c r="E254" i="7"/>
  <c r="C254" i="7" s="1"/>
  <c r="D254" i="7"/>
  <c r="E253" i="7"/>
  <c r="D253" i="7"/>
  <c r="C253" i="7" s="1"/>
  <c r="E252" i="7"/>
  <c r="D252" i="7"/>
  <c r="C252" i="7"/>
  <c r="E251" i="7"/>
  <c r="D251" i="7"/>
  <c r="C251" i="7" s="1"/>
  <c r="E250" i="7"/>
  <c r="D250" i="7"/>
  <c r="C250" i="7" s="1"/>
  <c r="E249" i="7"/>
  <c r="D249" i="7"/>
  <c r="C249" i="7" s="1"/>
  <c r="E248" i="7"/>
  <c r="D248" i="7"/>
  <c r="E247" i="7"/>
  <c r="D247" i="7"/>
  <c r="E246" i="7"/>
  <c r="D246" i="7"/>
  <c r="F232" i="7"/>
  <c r="E232" i="7"/>
  <c r="D232" i="7"/>
  <c r="C232" i="7"/>
  <c r="CL231" i="7"/>
  <c r="CK231" i="7"/>
  <c r="CB231" i="7"/>
  <c r="CA231" i="7"/>
  <c r="CL230" i="7"/>
  <c r="CK230" i="7"/>
  <c r="CB230" i="7"/>
  <c r="G230" i="7" s="1"/>
  <c r="CA230" i="7"/>
  <c r="J227" i="7"/>
  <c r="I227" i="7"/>
  <c r="F227" i="7"/>
  <c r="E227" i="7"/>
  <c r="CL226" i="7"/>
  <c r="CK226" i="7"/>
  <c r="CB226" i="7"/>
  <c r="CA226" i="7"/>
  <c r="K226" i="7" s="1"/>
  <c r="CL225" i="7"/>
  <c r="CK225" i="7"/>
  <c r="CB225" i="7"/>
  <c r="CA225" i="7"/>
  <c r="CL224" i="7"/>
  <c r="CK224" i="7"/>
  <c r="CB224" i="7"/>
  <c r="CA224" i="7"/>
  <c r="K224" i="7" s="1"/>
  <c r="CL223" i="7"/>
  <c r="CK223" i="7"/>
  <c r="CB223" i="7"/>
  <c r="CA223" i="7"/>
  <c r="J222" i="7"/>
  <c r="I222" i="7"/>
  <c r="H222" i="7"/>
  <c r="G222" i="7"/>
  <c r="F222" i="7"/>
  <c r="E222" i="7"/>
  <c r="CL221" i="7"/>
  <c r="CK221" i="7"/>
  <c r="CB221" i="7"/>
  <c r="CA221" i="7"/>
  <c r="K221" i="7" s="1"/>
  <c r="CL220" i="7"/>
  <c r="CK220" i="7"/>
  <c r="CB220" i="7"/>
  <c r="CA220" i="7"/>
  <c r="K220" i="7" s="1"/>
  <c r="CL219" i="7"/>
  <c r="CK219" i="7"/>
  <c r="CB219" i="7"/>
  <c r="CA219" i="7"/>
  <c r="E215" i="7"/>
  <c r="D215" i="7"/>
  <c r="C215" i="7" s="1"/>
  <c r="CB215" i="7" s="1"/>
  <c r="E214" i="7"/>
  <c r="D214" i="7"/>
  <c r="E213" i="7"/>
  <c r="D213" i="7"/>
  <c r="C213" i="7" s="1"/>
  <c r="CB213" i="7" s="1"/>
  <c r="AI208" i="7"/>
  <c r="AH208" i="7"/>
  <c r="AG208" i="7"/>
  <c r="AF208" i="7"/>
  <c r="AE208" i="7"/>
  <c r="AD208" i="7"/>
  <c r="AC208" i="7"/>
  <c r="AB208" i="7"/>
  <c r="AA208" i="7"/>
  <c r="Z208" i="7"/>
  <c r="Y208" i="7"/>
  <c r="X208" i="7"/>
  <c r="W208" i="7"/>
  <c r="V208" i="7"/>
  <c r="U208" i="7"/>
  <c r="T208" i="7"/>
  <c r="S208" i="7"/>
  <c r="R208" i="7"/>
  <c r="Q208" i="7"/>
  <c r="P208" i="7"/>
  <c r="O208" i="7"/>
  <c r="N208" i="7"/>
  <c r="M208" i="7"/>
  <c r="L208" i="7"/>
  <c r="K208" i="7"/>
  <c r="J208" i="7"/>
  <c r="I208" i="7"/>
  <c r="H208" i="7"/>
  <c r="G208" i="7"/>
  <c r="F208" i="7"/>
  <c r="E207" i="7"/>
  <c r="D207" i="7"/>
  <c r="CM207" i="7" s="1"/>
  <c r="C207" i="7"/>
  <c r="CO207" i="7" s="1"/>
  <c r="E206" i="7"/>
  <c r="D206" i="7"/>
  <c r="D208" i="7" s="1"/>
  <c r="S201" i="7"/>
  <c r="R201" i="7"/>
  <c r="Q201" i="7"/>
  <c r="P201" i="7"/>
  <c r="O201" i="7"/>
  <c r="N201" i="7"/>
  <c r="M201" i="7"/>
  <c r="L201" i="7"/>
  <c r="K201" i="7"/>
  <c r="J201" i="7"/>
  <c r="I201" i="7"/>
  <c r="H201" i="7"/>
  <c r="G201" i="7"/>
  <c r="E201" i="7" s="1"/>
  <c r="F201" i="7"/>
  <c r="D201" i="7" s="1"/>
  <c r="E200" i="7"/>
  <c r="D200" i="7"/>
  <c r="C200" i="7" s="1"/>
  <c r="CP200" i="7" s="1"/>
  <c r="E199" i="7"/>
  <c r="D199" i="7"/>
  <c r="C199" i="7" s="1"/>
  <c r="CL199" i="7" s="1"/>
  <c r="U194" i="7"/>
  <c r="T194" i="7"/>
  <c r="S194" i="7"/>
  <c r="R194" i="7"/>
  <c r="Q194" i="7"/>
  <c r="P194" i="7"/>
  <c r="O194" i="7"/>
  <c r="N194" i="7"/>
  <c r="M194" i="7"/>
  <c r="L194" i="7"/>
  <c r="K194" i="7"/>
  <c r="J194" i="7"/>
  <c r="I194" i="7"/>
  <c r="H194" i="7"/>
  <c r="G194" i="7"/>
  <c r="E194" i="7" s="1"/>
  <c r="F194" i="7"/>
  <c r="D194" i="7" s="1"/>
  <c r="E193" i="7"/>
  <c r="D193" i="7"/>
  <c r="C193" i="7" s="1"/>
  <c r="E192" i="7"/>
  <c r="D192" i="7"/>
  <c r="C192" i="7" s="1"/>
  <c r="Q186" i="7"/>
  <c r="P186" i="7"/>
  <c r="O186" i="7"/>
  <c r="N186" i="7"/>
  <c r="M186" i="7"/>
  <c r="L186" i="7"/>
  <c r="K186" i="7"/>
  <c r="J186" i="7"/>
  <c r="I186" i="7"/>
  <c r="H186" i="7"/>
  <c r="G186" i="7"/>
  <c r="F186" i="7"/>
  <c r="E185" i="7"/>
  <c r="D185" i="7"/>
  <c r="E184" i="7"/>
  <c r="D184" i="7"/>
  <c r="E183" i="7"/>
  <c r="E186" i="7" s="1"/>
  <c r="D183" i="7"/>
  <c r="E178" i="7"/>
  <c r="D178" i="7"/>
  <c r="C178" i="7" s="1"/>
  <c r="E177" i="7"/>
  <c r="D177" i="7"/>
  <c r="C177" i="7" s="1"/>
  <c r="E176" i="7"/>
  <c r="D176" i="7"/>
  <c r="C176" i="7" s="1"/>
  <c r="E175" i="7"/>
  <c r="D175" i="7"/>
  <c r="E174" i="7"/>
  <c r="D174" i="7"/>
  <c r="E173" i="7"/>
  <c r="D173" i="7"/>
  <c r="C173" i="7"/>
  <c r="E168" i="7"/>
  <c r="D168" i="7"/>
  <c r="C168" i="7" s="1"/>
  <c r="E167" i="7"/>
  <c r="D167" i="7"/>
  <c r="E166" i="7"/>
  <c r="D166" i="7"/>
  <c r="C166" i="7" s="1"/>
  <c r="E165" i="7"/>
  <c r="D165" i="7"/>
  <c r="C165" i="7" s="1"/>
  <c r="E164" i="7"/>
  <c r="D164" i="7"/>
  <c r="C164" i="7"/>
  <c r="E163" i="7"/>
  <c r="D163" i="7"/>
  <c r="C163" i="7"/>
  <c r="CL157" i="7"/>
  <c r="CK157" i="7"/>
  <c r="CB157" i="7"/>
  <c r="CA157" i="7"/>
  <c r="AD157" i="7"/>
  <c r="CL156" i="7"/>
  <c r="CK156" i="7"/>
  <c r="CB156" i="7"/>
  <c r="CA156" i="7"/>
  <c r="CL155" i="7"/>
  <c r="CK155" i="7"/>
  <c r="CB155" i="7"/>
  <c r="CA155" i="7"/>
  <c r="CL154" i="7"/>
  <c r="CK154" i="7"/>
  <c r="CB154" i="7"/>
  <c r="CA154" i="7"/>
  <c r="CL153" i="7"/>
  <c r="CK153" i="7"/>
  <c r="CB153" i="7"/>
  <c r="CA153" i="7"/>
  <c r="AD153" i="7" s="1"/>
  <c r="AC152" i="7"/>
  <c r="AB152" i="7"/>
  <c r="AA152" i="7"/>
  <c r="Z152" i="7"/>
  <c r="Y152" i="7"/>
  <c r="X152" i="7"/>
  <c r="W152" i="7"/>
  <c r="V152" i="7"/>
  <c r="U152" i="7"/>
  <c r="T152" i="7"/>
  <c r="S152" i="7"/>
  <c r="R152" i="7"/>
  <c r="Q152" i="7"/>
  <c r="P152" i="7"/>
  <c r="O152" i="7"/>
  <c r="N152" i="7"/>
  <c r="M152" i="7"/>
  <c r="L152" i="7"/>
  <c r="K152" i="7"/>
  <c r="J152" i="7"/>
  <c r="I152" i="7"/>
  <c r="H152" i="7"/>
  <c r="G152" i="7"/>
  <c r="F152" i="7"/>
  <c r="E151" i="7"/>
  <c r="D151" i="7"/>
  <c r="C151" i="7"/>
  <c r="CA151" i="7" s="1"/>
  <c r="E150" i="7"/>
  <c r="D150" i="7"/>
  <c r="C150" i="7"/>
  <c r="CB150" i="7" s="1"/>
  <c r="E149" i="7"/>
  <c r="C149" i="7" s="1"/>
  <c r="D149" i="7"/>
  <c r="E148" i="7"/>
  <c r="D148" i="7"/>
  <c r="E147" i="7"/>
  <c r="D147" i="7"/>
  <c r="E146" i="7"/>
  <c r="D146" i="7"/>
  <c r="C146" i="7"/>
  <c r="CB146" i="7" s="1"/>
  <c r="E145" i="7"/>
  <c r="D145" i="7"/>
  <c r="C145" i="7"/>
  <c r="CA145" i="7" s="1"/>
  <c r="E144" i="7"/>
  <c r="D144" i="7"/>
  <c r="E143" i="7"/>
  <c r="D143" i="7"/>
  <c r="E142" i="7"/>
  <c r="D142" i="7"/>
  <c r="C142" i="7" s="1"/>
  <c r="E141" i="7"/>
  <c r="D141" i="7"/>
  <c r="C141" i="7"/>
  <c r="CA141" i="7" s="1"/>
  <c r="E140" i="7"/>
  <c r="D140" i="7"/>
  <c r="E139" i="7"/>
  <c r="C139" i="7" s="1"/>
  <c r="CA139" i="7" s="1"/>
  <c r="D139" i="7"/>
  <c r="E138" i="7"/>
  <c r="D138" i="7"/>
  <c r="C138" i="7"/>
  <c r="CB138" i="7" s="1"/>
  <c r="E137" i="7"/>
  <c r="D137" i="7"/>
  <c r="E136" i="7"/>
  <c r="C136" i="7" s="1"/>
  <c r="CK136" i="7" s="1"/>
  <c r="D136" i="7"/>
  <c r="E135" i="7"/>
  <c r="D135" i="7"/>
  <c r="C135" i="7"/>
  <c r="CA135" i="7" s="1"/>
  <c r="E134" i="7"/>
  <c r="D134" i="7"/>
  <c r="C134" i="7"/>
  <c r="CB134" i="7" s="1"/>
  <c r="E133" i="7"/>
  <c r="D133" i="7"/>
  <c r="E132" i="7"/>
  <c r="D132" i="7"/>
  <c r="E131" i="7"/>
  <c r="D131" i="7"/>
  <c r="E130" i="7"/>
  <c r="D130" i="7"/>
  <c r="C130" i="7"/>
  <c r="CB130" i="7" s="1"/>
  <c r="E129" i="7"/>
  <c r="D129" i="7"/>
  <c r="C129" i="7" s="1"/>
  <c r="CA129" i="7" s="1"/>
  <c r="E128" i="7"/>
  <c r="D128" i="7"/>
  <c r="E127" i="7"/>
  <c r="D127" i="7"/>
  <c r="E126" i="7"/>
  <c r="D126" i="7"/>
  <c r="C126" i="7"/>
  <c r="CB126" i="7" s="1"/>
  <c r="E125" i="7"/>
  <c r="D125" i="7"/>
  <c r="C125" i="7"/>
  <c r="CL125" i="7" s="1"/>
  <c r="E124" i="7"/>
  <c r="C124" i="7" s="1"/>
  <c r="CK124" i="7" s="1"/>
  <c r="D124" i="7"/>
  <c r="E123" i="7"/>
  <c r="D123" i="7"/>
  <c r="C123" i="7" s="1"/>
  <c r="CA123" i="7" s="1"/>
  <c r="E122" i="7"/>
  <c r="D122" i="7"/>
  <c r="E117" i="7"/>
  <c r="D117" i="7"/>
  <c r="E116" i="7"/>
  <c r="D116" i="7"/>
  <c r="C116" i="7"/>
  <c r="CK116" i="7" s="1"/>
  <c r="E115" i="7"/>
  <c r="D115" i="7"/>
  <c r="C115" i="7"/>
  <c r="CA115" i="7" s="1"/>
  <c r="E114" i="7"/>
  <c r="D114" i="7"/>
  <c r="E113" i="7"/>
  <c r="D113" i="7"/>
  <c r="E112" i="7"/>
  <c r="D112" i="7"/>
  <c r="C112" i="7" s="1"/>
  <c r="CK112" i="7" s="1"/>
  <c r="E111" i="7"/>
  <c r="D111" i="7"/>
  <c r="C111" i="7" s="1"/>
  <c r="E110" i="7"/>
  <c r="D110" i="7"/>
  <c r="C110" i="7" s="1"/>
  <c r="E109" i="7"/>
  <c r="D109" i="7"/>
  <c r="C109" i="7" s="1"/>
  <c r="E108" i="7"/>
  <c r="C108" i="7" s="1"/>
  <c r="D108" i="7"/>
  <c r="E102" i="7"/>
  <c r="D102" i="7"/>
  <c r="C102" i="7" s="1"/>
  <c r="E101" i="7"/>
  <c r="D101" i="7"/>
  <c r="C101" i="7"/>
  <c r="E100" i="7"/>
  <c r="D100" i="7"/>
  <c r="C100" i="7" s="1"/>
  <c r="E99" i="7"/>
  <c r="E97" i="7" s="1"/>
  <c r="D99" i="7"/>
  <c r="C99" i="7" s="1"/>
  <c r="E98" i="7"/>
  <c r="D98" i="7"/>
  <c r="I97" i="7"/>
  <c r="H97" i="7"/>
  <c r="G97" i="7"/>
  <c r="F97" i="7"/>
  <c r="CK93" i="7"/>
  <c r="CA93" i="7"/>
  <c r="I93" i="7" s="1"/>
  <c r="CK92" i="7"/>
  <c r="CA92" i="7"/>
  <c r="I92" i="7"/>
  <c r="CK91" i="7"/>
  <c r="CA91" i="7"/>
  <c r="I91" i="7" s="1"/>
  <c r="CK90" i="7"/>
  <c r="CA90" i="7"/>
  <c r="I90" i="7" s="1"/>
  <c r="CO87" i="7"/>
  <c r="CE87" i="7" s="1"/>
  <c r="CN87" i="7"/>
  <c r="CD87" i="7" s="1"/>
  <c r="CM87" i="7"/>
  <c r="CC87" i="7" s="1"/>
  <c r="CL87" i="7"/>
  <c r="CB87" i="7" s="1"/>
  <c r="CK87" i="7"/>
  <c r="CA87" i="7"/>
  <c r="CO86" i="7"/>
  <c r="CE86" i="7" s="1"/>
  <c r="CN86" i="7"/>
  <c r="CD86" i="7" s="1"/>
  <c r="CM86" i="7"/>
  <c r="CC86" i="7" s="1"/>
  <c r="CL86" i="7"/>
  <c r="CB86" i="7" s="1"/>
  <c r="CK86" i="7"/>
  <c r="CA86" i="7" s="1"/>
  <c r="G86" i="7" s="1"/>
  <c r="B79" i="7"/>
  <c r="D74" i="7"/>
  <c r="C74" i="7"/>
  <c r="B74" i="7" s="1"/>
  <c r="CA74" i="7" s="1"/>
  <c r="D73" i="7"/>
  <c r="C73" i="7"/>
  <c r="B73" i="7" s="1"/>
  <c r="CK73" i="7" s="1"/>
  <c r="D72" i="7"/>
  <c r="C72" i="7"/>
  <c r="C67" i="7"/>
  <c r="CA67" i="7" s="1"/>
  <c r="CB66" i="7"/>
  <c r="CA66" i="7"/>
  <c r="M66" i="7" s="1"/>
  <c r="C66" i="7"/>
  <c r="CK66" i="7" s="1"/>
  <c r="CK65" i="7"/>
  <c r="CB65" i="7"/>
  <c r="M65" i="7"/>
  <c r="C65" i="7"/>
  <c r="CA65" i="7" s="1"/>
  <c r="C64" i="7"/>
  <c r="CK64" i="7" s="1"/>
  <c r="CK63" i="7"/>
  <c r="C63" i="7"/>
  <c r="CA63" i="7" s="1"/>
  <c r="CL62" i="7"/>
  <c r="CB62" i="7"/>
  <c r="CA62" i="7"/>
  <c r="M62" i="7" s="1"/>
  <c r="C62" i="7"/>
  <c r="CK62" i="7" s="1"/>
  <c r="C61" i="7"/>
  <c r="CA61" i="7" s="1"/>
  <c r="D57" i="7"/>
  <c r="C57" i="7"/>
  <c r="B57" i="7"/>
  <c r="CA57" i="7" s="1"/>
  <c r="D56" i="7"/>
  <c r="C56" i="7"/>
  <c r="D55" i="7"/>
  <c r="C55" i="7"/>
  <c r="B55" i="7"/>
  <c r="CK55" i="7" s="1"/>
  <c r="J54" i="7"/>
  <c r="I54" i="7"/>
  <c r="H54" i="7"/>
  <c r="G54" i="7"/>
  <c r="F54" i="7"/>
  <c r="D54" i="7" s="1"/>
  <c r="E54" i="7"/>
  <c r="C54" i="7" s="1"/>
  <c r="B54" i="7" s="1"/>
  <c r="D49" i="7"/>
  <c r="C49" i="7"/>
  <c r="B49" i="7" s="1"/>
  <c r="CK49" i="7" s="1"/>
  <c r="D48" i="7"/>
  <c r="C48" i="7"/>
  <c r="B48" i="7" s="1"/>
  <c r="CA48" i="7" s="1"/>
  <c r="D47" i="7"/>
  <c r="C47" i="7"/>
  <c r="B47" i="7" s="1"/>
  <c r="D46" i="7"/>
  <c r="C46" i="7"/>
  <c r="B46" i="7" s="1"/>
  <c r="E41" i="7"/>
  <c r="D41" i="7"/>
  <c r="C41" i="7" s="1"/>
  <c r="CK41" i="7" s="1"/>
  <c r="E40" i="7"/>
  <c r="D40" i="7"/>
  <c r="C40" i="7" s="1"/>
  <c r="CA40" i="7" s="1"/>
  <c r="E39" i="7"/>
  <c r="D39" i="7"/>
  <c r="C39" i="7" s="1"/>
  <c r="E38" i="7"/>
  <c r="D38" i="7"/>
  <c r="E37" i="7"/>
  <c r="D37" i="7"/>
  <c r="C37" i="7" s="1"/>
  <c r="CK37" i="7" s="1"/>
  <c r="E36" i="7"/>
  <c r="D36" i="7"/>
  <c r="C36" i="7" s="1"/>
  <c r="CK36" i="7" s="1"/>
  <c r="E35" i="7"/>
  <c r="D35" i="7"/>
  <c r="E34" i="7"/>
  <c r="D34" i="7"/>
  <c r="C34" i="7" s="1"/>
  <c r="CK34" i="7" s="1"/>
  <c r="E33" i="7"/>
  <c r="D33" i="7"/>
  <c r="E32" i="7"/>
  <c r="D32" i="7"/>
  <c r="C32" i="7" s="1"/>
  <c r="CK32" i="7" s="1"/>
  <c r="E31" i="7"/>
  <c r="D31" i="7"/>
  <c r="C31" i="7" s="1"/>
  <c r="CK31" i="7" s="1"/>
  <c r="E30" i="7"/>
  <c r="D30" i="7"/>
  <c r="C30" i="7" s="1"/>
  <c r="CK30" i="7" s="1"/>
  <c r="E29" i="7"/>
  <c r="D29" i="7"/>
  <c r="C29" i="7" s="1"/>
  <c r="CK29" i="7" s="1"/>
  <c r="CK28" i="7"/>
  <c r="E28" i="7"/>
  <c r="D28" i="7"/>
  <c r="C28" i="7" s="1"/>
  <c r="E27" i="7"/>
  <c r="D27" i="7"/>
  <c r="C27" i="7" s="1"/>
  <c r="CK27" i="7" s="1"/>
  <c r="E26" i="7"/>
  <c r="D26" i="7"/>
  <c r="C26" i="7" s="1"/>
  <c r="CK26" i="7" s="1"/>
  <c r="E25" i="7"/>
  <c r="D25" i="7"/>
  <c r="C25" i="7" s="1"/>
  <c r="CA25" i="7" s="1"/>
  <c r="E24" i="7"/>
  <c r="D24" i="7"/>
  <c r="C24" i="7" s="1"/>
  <c r="CK24" i="7" s="1"/>
  <c r="E23" i="7"/>
  <c r="D23" i="7"/>
  <c r="C23" i="7" s="1"/>
  <c r="CK23" i="7" s="1"/>
  <c r="E22" i="7"/>
  <c r="D22" i="7"/>
  <c r="C22" i="7" s="1"/>
  <c r="CK22" i="7" s="1"/>
  <c r="CK21" i="7"/>
  <c r="E21" i="7"/>
  <c r="D21" i="7"/>
  <c r="C21" i="7" s="1"/>
  <c r="E20" i="7"/>
  <c r="D20" i="7"/>
  <c r="C20" i="7" s="1"/>
  <c r="CK20" i="7" s="1"/>
  <c r="E15" i="7"/>
  <c r="D15" i="7"/>
  <c r="C15" i="7"/>
  <c r="E14" i="7"/>
  <c r="D14" i="7"/>
  <c r="E13" i="7"/>
  <c r="D13" i="7"/>
  <c r="A5" i="7"/>
  <c r="A4" i="7"/>
  <c r="A3" i="7"/>
  <c r="A2" i="7"/>
  <c r="AD273" i="13" l="1"/>
  <c r="AD274" i="13"/>
  <c r="AD271" i="13"/>
  <c r="B278" i="12"/>
  <c r="CB142" i="7"/>
  <c r="CK142" i="7"/>
  <c r="CO273" i="7"/>
  <c r="C14" i="7"/>
  <c r="CE273" i="7"/>
  <c r="CB199" i="7"/>
  <c r="C33" i="7"/>
  <c r="CK33" i="7" s="1"/>
  <c r="C113" i="7"/>
  <c r="CA113" i="7" s="1"/>
  <c r="C137" i="7"/>
  <c r="C143" i="7"/>
  <c r="CK143" i="7" s="1"/>
  <c r="CK150" i="7"/>
  <c r="AD156" i="7"/>
  <c r="C167" i="7"/>
  <c r="CF199" i="7"/>
  <c r="AD150" i="8"/>
  <c r="T32" i="8"/>
  <c r="CE207" i="8"/>
  <c r="AJ207" i="8" s="1"/>
  <c r="CF207" i="8"/>
  <c r="CK130" i="7"/>
  <c r="C144" i="7"/>
  <c r="CK144" i="7" s="1"/>
  <c r="CA64" i="7"/>
  <c r="CA206" i="7"/>
  <c r="M65" i="8"/>
  <c r="CB64" i="7"/>
  <c r="C131" i="7"/>
  <c r="CL131" i="7" s="1"/>
  <c r="CK138" i="7"/>
  <c r="CD200" i="7"/>
  <c r="CC206" i="7"/>
  <c r="K225" i="7"/>
  <c r="AD272" i="8"/>
  <c r="CL55" i="7"/>
  <c r="CL64" i="7"/>
  <c r="C271" i="7"/>
  <c r="M67" i="8"/>
  <c r="CA49" i="8"/>
  <c r="S49" i="8" s="1"/>
  <c r="C35" i="7"/>
  <c r="CK35" i="7" s="1"/>
  <c r="B56" i="7"/>
  <c r="CK56" i="7" s="1"/>
  <c r="C132" i="7"/>
  <c r="CK206" i="7"/>
  <c r="AD131" i="8"/>
  <c r="C206" i="7"/>
  <c r="CE206" i="7" s="1"/>
  <c r="C114" i="7"/>
  <c r="C194" i="7"/>
  <c r="C133" i="7"/>
  <c r="CL133" i="7" s="1"/>
  <c r="CN199" i="7"/>
  <c r="S48" i="8"/>
  <c r="C175" i="7"/>
  <c r="C246" i="7"/>
  <c r="CE271" i="7"/>
  <c r="CK126" i="7"/>
  <c r="C140" i="7"/>
  <c r="CK140" i="7" s="1"/>
  <c r="CK146" i="7"/>
  <c r="C214" i="7"/>
  <c r="CL214" i="7" s="1"/>
  <c r="C247" i="7"/>
  <c r="T36" i="8"/>
  <c r="C185" i="7"/>
  <c r="CM206" i="7"/>
  <c r="AD122" i="8"/>
  <c r="C201" i="7"/>
  <c r="T22" i="8"/>
  <c r="CK207" i="7"/>
  <c r="C261" i="7"/>
  <c r="T38" i="8"/>
  <c r="C194" i="8"/>
  <c r="A278" i="8" s="1"/>
  <c r="C208" i="7"/>
  <c r="CA207" i="7"/>
  <c r="C127" i="7"/>
  <c r="CB127" i="7" s="1"/>
  <c r="CC207" i="7"/>
  <c r="S46" i="8"/>
  <c r="AD154" i="7"/>
  <c r="CB61" i="7"/>
  <c r="M61" i="7" s="1"/>
  <c r="T40" i="8"/>
  <c r="AD135" i="8"/>
  <c r="C147" i="7"/>
  <c r="CB147" i="7" s="1"/>
  <c r="CL66" i="7"/>
  <c r="C128" i="7"/>
  <c r="CK128" i="7" s="1"/>
  <c r="C38" i="7"/>
  <c r="CA38" i="7" s="1"/>
  <c r="CK61" i="7"/>
  <c r="CK67" i="7"/>
  <c r="C262" i="7"/>
  <c r="CO207" i="8"/>
  <c r="T30" i="8"/>
  <c r="AG215" i="8"/>
  <c r="C117" i="7"/>
  <c r="CA117" i="7" s="1"/>
  <c r="CK134" i="7"/>
  <c r="C248" i="7"/>
  <c r="D152" i="7"/>
  <c r="C148" i="7"/>
  <c r="CA148" i="7" s="1"/>
  <c r="B72" i="7"/>
  <c r="CA72" i="7" s="1"/>
  <c r="E208" i="7"/>
  <c r="K219" i="7"/>
  <c r="K223" i="7"/>
  <c r="CP207" i="8"/>
  <c r="T200" i="9"/>
  <c r="T199" i="9"/>
  <c r="AD272" i="9"/>
  <c r="B278" i="8"/>
  <c r="CP206" i="8"/>
  <c r="CO206" i="8"/>
  <c r="CF206" i="8"/>
  <c r="CE206" i="8"/>
  <c r="AJ206" i="8" s="1"/>
  <c r="CA146" i="8"/>
  <c r="CB146" i="8"/>
  <c r="CL146" i="8"/>
  <c r="CK146" i="8"/>
  <c r="T25" i="8"/>
  <c r="T21" i="8"/>
  <c r="AD140" i="8"/>
  <c r="AG214" i="8"/>
  <c r="CM199" i="8"/>
  <c r="CE199" i="8"/>
  <c r="CA199" i="8"/>
  <c r="CP199" i="8"/>
  <c r="CL199" i="8"/>
  <c r="CD199" i="8"/>
  <c r="CF199" i="8"/>
  <c r="CO199" i="8"/>
  <c r="CC199" i="8"/>
  <c r="CB199" i="8"/>
  <c r="CN199" i="8"/>
  <c r="CK199" i="8"/>
  <c r="AD133" i="8"/>
  <c r="AD125" i="8"/>
  <c r="X113" i="8"/>
  <c r="AD274" i="8"/>
  <c r="CA138" i="8"/>
  <c r="CB138" i="8"/>
  <c r="CL138" i="8"/>
  <c r="CK138" i="8"/>
  <c r="T34" i="8"/>
  <c r="T24" i="8"/>
  <c r="AD130" i="8"/>
  <c r="K57" i="8"/>
  <c r="T28" i="8"/>
  <c r="AD144" i="8"/>
  <c r="AD136" i="8"/>
  <c r="K56" i="8"/>
  <c r="AD142" i="8"/>
  <c r="T27" i="8"/>
  <c r="T37" i="8"/>
  <c r="T41" i="8"/>
  <c r="T29" i="8"/>
  <c r="T33" i="8"/>
  <c r="CR273" i="8"/>
  <c r="CN273" i="8"/>
  <c r="CH273" i="8"/>
  <c r="CD273" i="8"/>
  <c r="CQ273" i="8"/>
  <c r="CM273" i="8"/>
  <c r="CG273" i="8"/>
  <c r="CC273" i="8"/>
  <c r="CK273" i="8"/>
  <c r="CA273" i="8"/>
  <c r="CB273" i="8"/>
  <c r="CL273" i="8"/>
  <c r="CM200" i="8"/>
  <c r="CE200" i="8"/>
  <c r="CA200" i="8"/>
  <c r="CP200" i="8"/>
  <c r="CL200" i="8"/>
  <c r="CD200" i="8"/>
  <c r="CF200" i="8"/>
  <c r="CO200" i="8"/>
  <c r="CC200" i="8"/>
  <c r="CN200" i="8"/>
  <c r="CK200" i="8"/>
  <c r="CB200" i="8"/>
  <c r="AD127" i="8"/>
  <c r="X115" i="8"/>
  <c r="AD128" i="8"/>
  <c r="X116" i="8"/>
  <c r="K55" i="8"/>
  <c r="AD134" i="8"/>
  <c r="AD126" i="8"/>
  <c r="X114" i="8"/>
  <c r="T26" i="8"/>
  <c r="K74" i="8"/>
  <c r="K72" i="8"/>
  <c r="CK25" i="7"/>
  <c r="CL39" i="7"/>
  <c r="CB39" i="7"/>
  <c r="CA39" i="7"/>
  <c r="T39" i="7" s="1"/>
  <c r="CL47" i="7"/>
  <c r="CB47" i="7"/>
  <c r="CA47" i="7"/>
  <c r="CK127" i="7"/>
  <c r="CA127" i="7"/>
  <c r="CL127" i="7"/>
  <c r="CB131" i="7"/>
  <c r="CK131" i="7"/>
  <c r="CB137" i="7"/>
  <c r="CK137" i="7"/>
  <c r="CL137" i="7"/>
  <c r="CA137" i="7"/>
  <c r="CB143" i="7"/>
  <c r="CA143" i="7"/>
  <c r="CL143" i="7"/>
  <c r="CL147" i="7"/>
  <c r="CA147" i="7"/>
  <c r="CB149" i="7"/>
  <c r="CK149" i="7"/>
  <c r="CA149" i="7"/>
  <c r="CL149" i="7"/>
  <c r="CL20" i="7"/>
  <c r="CB20" i="7"/>
  <c r="CL21" i="7"/>
  <c r="CB21" i="7"/>
  <c r="CL22" i="7"/>
  <c r="CB22" i="7"/>
  <c r="CL23" i="7"/>
  <c r="CB23" i="7"/>
  <c r="CL24" i="7"/>
  <c r="CB24" i="7"/>
  <c r="CL26" i="7"/>
  <c r="CB26" i="7"/>
  <c r="CL27" i="7"/>
  <c r="CB27" i="7"/>
  <c r="CL28" i="7"/>
  <c r="CB28" i="7"/>
  <c r="CL29" i="7"/>
  <c r="CB29" i="7"/>
  <c r="CL30" i="7"/>
  <c r="CB30" i="7"/>
  <c r="CL31" i="7"/>
  <c r="CB31" i="7"/>
  <c r="CL32" i="7"/>
  <c r="CB32" i="7"/>
  <c r="CL34" i="7"/>
  <c r="CB34" i="7"/>
  <c r="CL36" i="7"/>
  <c r="CB36" i="7"/>
  <c r="CL37" i="7"/>
  <c r="CB37" i="7"/>
  <c r="CL46" i="7"/>
  <c r="CB46" i="7"/>
  <c r="CK46" i="7"/>
  <c r="CB112" i="7"/>
  <c r="CL112" i="7"/>
  <c r="CA112" i="7"/>
  <c r="X112" i="7" s="1"/>
  <c r="CB114" i="7"/>
  <c r="CL114" i="7"/>
  <c r="CA114" i="7"/>
  <c r="X114" i="7" s="1"/>
  <c r="CK114" i="7"/>
  <c r="AD151" i="7"/>
  <c r="CK39" i="7"/>
  <c r="CL41" i="7"/>
  <c r="CB41" i="7"/>
  <c r="CA41" i="7"/>
  <c r="T41" i="7" s="1"/>
  <c r="CK47" i="7"/>
  <c r="CL49" i="7"/>
  <c r="CB49" i="7"/>
  <c r="CA49" i="7"/>
  <c r="S49" i="7" s="1"/>
  <c r="CA73" i="7"/>
  <c r="K73" i="7" s="1"/>
  <c r="CL73" i="7"/>
  <c r="CB73" i="7"/>
  <c r="CB116" i="7"/>
  <c r="CL116" i="7"/>
  <c r="CA116" i="7"/>
  <c r="X116" i="7" s="1"/>
  <c r="E152" i="7"/>
  <c r="C122" i="7"/>
  <c r="CB125" i="7"/>
  <c r="CK125" i="7"/>
  <c r="CA125" i="7"/>
  <c r="CA20" i="7"/>
  <c r="T20" i="7" s="1"/>
  <c r="CA21" i="7"/>
  <c r="T21" i="7" s="1"/>
  <c r="CA22" i="7"/>
  <c r="T22" i="7" s="1"/>
  <c r="CA23" i="7"/>
  <c r="CA24" i="7"/>
  <c r="T24" i="7" s="1"/>
  <c r="CA26" i="7"/>
  <c r="T26" i="7" s="1"/>
  <c r="CA27" i="7"/>
  <c r="T27" i="7" s="1"/>
  <c r="CA28" i="7"/>
  <c r="CA29" i="7"/>
  <c r="CA30" i="7"/>
  <c r="T30" i="7" s="1"/>
  <c r="CA31" i="7"/>
  <c r="CA32" i="7"/>
  <c r="CA34" i="7"/>
  <c r="CA36" i="7"/>
  <c r="CA37" i="7"/>
  <c r="CL40" i="7"/>
  <c r="CB40" i="7"/>
  <c r="T40" i="7" s="1"/>
  <c r="CK40" i="7"/>
  <c r="CA46" i="7"/>
  <c r="S46" i="7" s="1"/>
  <c r="CL48" i="7"/>
  <c r="CB48" i="7"/>
  <c r="S48" i="7" s="1"/>
  <c r="CK48" i="7"/>
  <c r="CK57" i="7"/>
  <c r="CB57" i="7"/>
  <c r="K57" i="7" s="1"/>
  <c r="CL57" i="7"/>
  <c r="CL25" i="7"/>
  <c r="CB25" i="7"/>
  <c r="T25" i="7" s="1"/>
  <c r="CA55" i="7"/>
  <c r="CK72" i="7"/>
  <c r="CK74" i="7"/>
  <c r="G87" i="7"/>
  <c r="C98" i="7"/>
  <c r="C97" i="7" s="1"/>
  <c r="D97" i="7"/>
  <c r="AD129" i="7"/>
  <c r="CB136" i="7"/>
  <c r="CL136" i="7"/>
  <c r="CA136" i="7"/>
  <c r="AD136" i="7" s="1"/>
  <c r="CK261" i="7"/>
  <c r="CA261" i="7"/>
  <c r="Q261" i="7" s="1"/>
  <c r="CB55" i="7"/>
  <c r="CL61" i="7"/>
  <c r="CB63" i="7"/>
  <c r="M63" i="7" s="1"/>
  <c r="CL65" i="7"/>
  <c r="CB67" i="7"/>
  <c r="M67" i="7" s="1"/>
  <c r="CL72" i="7"/>
  <c r="CL74" i="7"/>
  <c r="CB115" i="7"/>
  <c r="X115" i="7" s="1"/>
  <c r="CL115" i="7"/>
  <c r="CK115" i="7"/>
  <c r="CB123" i="7"/>
  <c r="AD123" i="7" s="1"/>
  <c r="CK123" i="7"/>
  <c r="CL123" i="7"/>
  <c r="CB129" i="7"/>
  <c r="CK129" i="7"/>
  <c r="CL129" i="7"/>
  <c r="CB132" i="7"/>
  <c r="CL132" i="7"/>
  <c r="CA132" i="7"/>
  <c r="AD132" i="7" s="1"/>
  <c r="CB139" i="7"/>
  <c r="AD139" i="7" s="1"/>
  <c r="CK139" i="7"/>
  <c r="CL139" i="7"/>
  <c r="CB145" i="7"/>
  <c r="AD145" i="7" s="1"/>
  <c r="CK145" i="7"/>
  <c r="CL145" i="7"/>
  <c r="CO200" i="7"/>
  <c r="CK200" i="7"/>
  <c r="CC200" i="7"/>
  <c r="CM200" i="7"/>
  <c r="CE200" i="7"/>
  <c r="CA200" i="7"/>
  <c r="CN200" i="7"/>
  <c r="CB200" i="7"/>
  <c r="CF200" i="7"/>
  <c r="CL200" i="7"/>
  <c r="CF207" i="7"/>
  <c r="CP207" i="7"/>
  <c r="CE207" i="7"/>
  <c r="CL273" i="7"/>
  <c r="CB273" i="7"/>
  <c r="CR273" i="7"/>
  <c r="CN273" i="7"/>
  <c r="CH273" i="7"/>
  <c r="CD273" i="7"/>
  <c r="CQ273" i="7"/>
  <c r="CG273" i="7"/>
  <c r="CM273" i="7"/>
  <c r="CC273" i="7"/>
  <c r="CK273" i="7"/>
  <c r="CA273" i="7"/>
  <c r="CO274" i="7"/>
  <c r="CE274" i="7"/>
  <c r="C274" i="7"/>
  <c r="CA128" i="7"/>
  <c r="CB135" i="7"/>
  <c r="AD135" i="7" s="1"/>
  <c r="CK135" i="7"/>
  <c r="CL135" i="7"/>
  <c r="CB141" i="7"/>
  <c r="AD141" i="7" s="1"/>
  <c r="CK141" i="7"/>
  <c r="CL141" i="7"/>
  <c r="CB144" i="7"/>
  <c r="CL144" i="7"/>
  <c r="CA144" i="7"/>
  <c r="AD144" i="7" s="1"/>
  <c r="CB151" i="7"/>
  <c r="CK151" i="7"/>
  <c r="CL151" i="7"/>
  <c r="C184" i="7"/>
  <c r="D186" i="7"/>
  <c r="CK260" i="7"/>
  <c r="CA260" i="7"/>
  <c r="Q260" i="7" s="1"/>
  <c r="CK262" i="7"/>
  <c r="CA262" i="7"/>
  <c r="Q262" i="7" s="1"/>
  <c r="C13" i="7"/>
  <c r="CL63" i="7"/>
  <c r="CL67" i="7"/>
  <c r="CB72" i="7"/>
  <c r="K72" i="7" s="1"/>
  <c r="CB74" i="7"/>
  <c r="K74" i="7" s="1"/>
  <c r="CB124" i="7"/>
  <c r="CL124" i="7"/>
  <c r="CA124" i="7"/>
  <c r="CK132" i="7"/>
  <c r="CA140" i="7"/>
  <c r="C183" i="7"/>
  <c r="CF206" i="7"/>
  <c r="CP206" i="7"/>
  <c r="CN207" i="7"/>
  <c r="CB207" i="7"/>
  <c r="CL207" i="7"/>
  <c r="CD207" i="7"/>
  <c r="CA214" i="7"/>
  <c r="CK214" i="7"/>
  <c r="CB214" i="7"/>
  <c r="CL272" i="7"/>
  <c r="CB272" i="7"/>
  <c r="CR272" i="7"/>
  <c r="CN272" i="7"/>
  <c r="CH272" i="7"/>
  <c r="CD272" i="7"/>
  <c r="CK272" i="7"/>
  <c r="CA272" i="7"/>
  <c r="CQ272" i="7"/>
  <c r="CG272" i="7"/>
  <c r="CM272" i="7"/>
  <c r="CL126" i="7"/>
  <c r="CL130" i="7"/>
  <c r="CL134" i="7"/>
  <c r="CL138" i="7"/>
  <c r="CL142" i="7"/>
  <c r="CL146" i="7"/>
  <c r="CL150" i="7"/>
  <c r="AD155" i="7"/>
  <c r="CA215" i="7"/>
  <c r="AG215" i="7" s="1"/>
  <c r="CK215" i="7"/>
  <c r="CL215" i="7"/>
  <c r="G231" i="7"/>
  <c r="CA126" i="7"/>
  <c r="AD126" i="7" s="1"/>
  <c r="CA130" i="7"/>
  <c r="AD130" i="7" s="1"/>
  <c r="CA134" i="7"/>
  <c r="AD134" i="7" s="1"/>
  <c r="CA138" i="7"/>
  <c r="AD138" i="7" s="1"/>
  <c r="CA142" i="7"/>
  <c r="AD142" i="7" s="1"/>
  <c r="CA146" i="7"/>
  <c r="AD146" i="7" s="1"/>
  <c r="CA150" i="7"/>
  <c r="AD150" i="7" s="1"/>
  <c r="C174" i="7"/>
  <c r="CO199" i="7"/>
  <c r="CK199" i="7"/>
  <c r="CC199" i="7"/>
  <c r="CM199" i="7"/>
  <c r="CE199" i="7"/>
  <c r="CA199" i="7"/>
  <c r="CD199" i="7"/>
  <c r="CP199" i="7"/>
  <c r="CN206" i="7"/>
  <c r="CB206" i="7"/>
  <c r="CL206" i="7"/>
  <c r="CD206" i="7"/>
  <c r="CA213" i="7"/>
  <c r="AG213" i="7" s="1"/>
  <c r="CK213" i="7"/>
  <c r="CL213" i="7"/>
  <c r="CN271" i="7"/>
  <c r="CH271" i="7"/>
  <c r="CE272" i="7"/>
  <c r="CF271" i="7"/>
  <c r="CF272" i="7"/>
  <c r="CF273" i="7"/>
  <c r="CF274" i="7"/>
  <c r="CE274" i="6"/>
  <c r="E274" i="6"/>
  <c r="D274" i="6"/>
  <c r="CP274" i="6" s="1"/>
  <c r="E273" i="6"/>
  <c r="CE273" i="6" s="1"/>
  <c r="D273" i="6"/>
  <c r="CP273" i="6" s="1"/>
  <c r="E272" i="6"/>
  <c r="CE272" i="6" s="1"/>
  <c r="D272" i="6"/>
  <c r="CP272" i="6" s="1"/>
  <c r="E271" i="6"/>
  <c r="D271" i="6"/>
  <c r="CP271" i="6" s="1"/>
  <c r="E270" i="6"/>
  <c r="D270" i="6"/>
  <c r="C270" i="6" s="1"/>
  <c r="E265" i="6"/>
  <c r="D265" i="6"/>
  <c r="C265" i="6"/>
  <c r="E264" i="6"/>
  <c r="D264" i="6"/>
  <c r="C264" i="6" s="1"/>
  <c r="E263" i="6"/>
  <c r="D263" i="6"/>
  <c r="E262" i="6"/>
  <c r="D262" i="6"/>
  <c r="E261" i="6"/>
  <c r="D261" i="6"/>
  <c r="C261" i="6"/>
  <c r="CK261" i="6" s="1"/>
  <c r="E260" i="6"/>
  <c r="D260" i="6"/>
  <c r="C260" i="6"/>
  <c r="CA260" i="6" s="1"/>
  <c r="Q260" i="6" s="1"/>
  <c r="E255" i="6"/>
  <c r="D255" i="6"/>
  <c r="C255" i="6"/>
  <c r="E254" i="6"/>
  <c r="C254" i="6" s="1"/>
  <c r="D254" i="6"/>
  <c r="E253" i="6"/>
  <c r="D253" i="6"/>
  <c r="E252" i="6"/>
  <c r="D252" i="6"/>
  <c r="C252" i="6"/>
  <c r="E251" i="6"/>
  <c r="D251" i="6"/>
  <c r="C251" i="6" s="1"/>
  <c r="E250" i="6"/>
  <c r="C250" i="6" s="1"/>
  <c r="D250" i="6"/>
  <c r="E249" i="6"/>
  <c r="D249" i="6"/>
  <c r="C249" i="6" s="1"/>
  <c r="E248" i="6"/>
  <c r="D248" i="6"/>
  <c r="C248" i="6" s="1"/>
  <c r="E247" i="6"/>
  <c r="D247" i="6"/>
  <c r="C247" i="6" s="1"/>
  <c r="E246" i="6"/>
  <c r="D246" i="6"/>
  <c r="C246" i="6"/>
  <c r="F232" i="6"/>
  <c r="E232" i="6"/>
  <c r="D232" i="6"/>
  <c r="C232" i="6"/>
  <c r="CL231" i="6"/>
  <c r="CK231" i="6"/>
  <c r="CB231" i="6"/>
  <c r="CA231" i="6"/>
  <c r="G231" i="6" s="1"/>
  <c r="CL230" i="6"/>
  <c r="CK230" i="6"/>
  <c r="CB230" i="6"/>
  <c r="G230" i="6" s="1"/>
  <c r="CA230" i="6"/>
  <c r="J227" i="6"/>
  <c r="I227" i="6"/>
  <c r="F227" i="6"/>
  <c r="E227" i="6"/>
  <c r="CL226" i="6"/>
  <c r="CK226" i="6"/>
  <c r="CB226" i="6"/>
  <c r="CA226" i="6"/>
  <c r="CL225" i="6"/>
  <c r="CK225" i="6"/>
  <c r="CB225" i="6"/>
  <c r="CA225" i="6"/>
  <c r="K225" i="6"/>
  <c r="CL224" i="6"/>
  <c r="CK224" i="6"/>
  <c r="CB224" i="6"/>
  <c r="CA224" i="6"/>
  <c r="K224" i="6"/>
  <c r="CL223" i="6"/>
  <c r="CK223" i="6"/>
  <c r="CB223" i="6"/>
  <c r="CA223" i="6"/>
  <c r="K223" i="6" s="1"/>
  <c r="J222" i="6"/>
  <c r="I222" i="6"/>
  <c r="H222" i="6"/>
  <c r="G222" i="6"/>
  <c r="F222" i="6"/>
  <c r="E222" i="6"/>
  <c r="CL221" i="6"/>
  <c r="CK221" i="6"/>
  <c r="CB221" i="6"/>
  <c r="CA221" i="6"/>
  <c r="K221" i="6"/>
  <c r="CL220" i="6"/>
  <c r="CK220" i="6"/>
  <c r="CB220" i="6"/>
  <c r="CA220" i="6"/>
  <c r="K220" i="6" s="1"/>
  <c r="CL219" i="6"/>
  <c r="CK219" i="6"/>
  <c r="CB219" i="6"/>
  <c r="CA219" i="6"/>
  <c r="E215" i="6"/>
  <c r="D215" i="6"/>
  <c r="C215" i="6" s="1"/>
  <c r="CK215" i="6" s="1"/>
  <c r="E214" i="6"/>
  <c r="D214" i="6"/>
  <c r="CK213" i="6"/>
  <c r="CB213" i="6"/>
  <c r="E213" i="6"/>
  <c r="D213" i="6"/>
  <c r="C213" i="6" s="1"/>
  <c r="AI208" i="6"/>
  <c r="AH208" i="6"/>
  <c r="AG208" i="6"/>
  <c r="AF208" i="6"/>
  <c r="AE208" i="6"/>
  <c r="AD208" i="6"/>
  <c r="AC208" i="6"/>
  <c r="AB208" i="6"/>
  <c r="AA208" i="6"/>
  <c r="Z208" i="6"/>
  <c r="Y208" i="6"/>
  <c r="X208" i="6"/>
  <c r="W208" i="6"/>
  <c r="V208" i="6"/>
  <c r="U208" i="6"/>
  <c r="T208" i="6"/>
  <c r="S208" i="6"/>
  <c r="R208" i="6"/>
  <c r="Q208" i="6"/>
  <c r="P208" i="6"/>
  <c r="O208" i="6"/>
  <c r="N208" i="6"/>
  <c r="M208" i="6"/>
  <c r="L208" i="6"/>
  <c r="K208" i="6"/>
  <c r="J208" i="6"/>
  <c r="I208" i="6"/>
  <c r="H208" i="6"/>
  <c r="G208" i="6"/>
  <c r="F208" i="6"/>
  <c r="E207" i="6"/>
  <c r="CL207" i="6" s="1"/>
  <c r="D207" i="6"/>
  <c r="CM207" i="6" s="1"/>
  <c r="C207" i="6"/>
  <c r="E206" i="6"/>
  <c r="CL206" i="6" s="1"/>
  <c r="D206" i="6"/>
  <c r="D208" i="6" s="1"/>
  <c r="S201" i="6"/>
  <c r="R201" i="6"/>
  <c r="Q201" i="6"/>
  <c r="P201" i="6"/>
  <c r="O201" i="6"/>
  <c r="N201" i="6"/>
  <c r="M201" i="6"/>
  <c r="L201" i="6"/>
  <c r="K201" i="6"/>
  <c r="J201" i="6"/>
  <c r="I201" i="6"/>
  <c r="H201" i="6"/>
  <c r="G201" i="6"/>
  <c r="F201" i="6"/>
  <c r="E200" i="6"/>
  <c r="D200" i="6"/>
  <c r="C200" i="6" s="1"/>
  <c r="CM200" i="6" s="1"/>
  <c r="E199" i="6"/>
  <c r="D199" i="6"/>
  <c r="C199" i="6" s="1"/>
  <c r="U194" i="6"/>
  <c r="T194" i="6"/>
  <c r="S194" i="6"/>
  <c r="R194" i="6"/>
  <c r="Q194" i="6"/>
  <c r="P194" i="6"/>
  <c r="O194" i="6"/>
  <c r="N194" i="6"/>
  <c r="M194" i="6"/>
  <c r="L194" i="6"/>
  <c r="K194" i="6"/>
  <c r="J194" i="6"/>
  <c r="I194" i="6"/>
  <c r="H194" i="6"/>
  <c r="G194" i="6"/>
  <c r="F194" i="6"/>
  <c r="D194" i="6" s="1"/>
  <c r="E194" i="6"/>
  <c r="E193" i="6"/>
  <c r="D193" i="6"/>
  <c r="C193" i="6" s="1"/>
  <c r="E192" i="6"/>
  <c r="D192" i="6"/>
  <c r="C192" i="6" s="1"/>
  <c r="Q186" i="6"/>
  <c r="P186" i="6"/>
  <c r="O186" i="6"/>
  <c r="N186" i="6"/>
  <c r="M186" i="6"/>
  <c r="L186" i="6"/>
  <c r="K186" i="6"/>
  <c r="J186" i="6"/>
  <c r="I186" i="6"/>
  <c r="H186" i="6"/>
  <c r="G186" i="6"/>
  <c r="F186" i="6"/>
  <c r="E185" i="6"/>
  <c r="D185" i="6"/>
  <c r="C185" i="6"/>
  <c r="E184" i="6"/>
  <c r="D184" i="6"/>
  <c r="E183" i="6"/>
  <c r="D183" i="6"/>
  <c r="E178" i="6"/>
  <c r="D178" i="6"/>
  <c r="C178" i="6"/>
  <c r="E177" i="6"/>
  <c r="D177" i="6"/>
  <c r="E176" i="6"/>
  <c r="D176" i="6"/>
  <c r="C176" i="6" s="1"/>
  <c r="E175" i="6"/>
  <c r="D175" i="6"/>
  <c r="C175" i="6"/>
  <c r="E174" i="6"/>
  <c r="D174" i="6"/>
  <c r="C174" i="6" s="1"/>
  <c r="E173" i="6"/>
  <c r="D173" i="6"/>
  <c r="E168" i="6"/>
  <c r="D168" i="6"/>
  <c r="C168" i="6" s="1"/>
  <c r="E167" i="6"/>
  <c r="D167" i="6"/>
  <c r="C167" i="6" s="1"/>
  <c r="E166" i="6"/>
  <c r="D166" i="6"/>
  <c r="E165" i="6"/>
  <c r="D165" i="6"/>
  <c r="C165" i="6"/>
  <c r="E164" i="6"/>
  <c r="D164" i="6"/>
  <c r="E163" i="6"/>
  <c r="D163" i="6"/>
  <c r="C163" i="6" s="1"/>
  <c r="CL157" i="6"/>
  <c r="CK157" i="6"/>
  <c r="CB157" i="6"/>
  <c r="CA157" i="6"/>
  <c r="CL156" i="6"/>
  <c r="CK156" i="6"/>
  <c r="CB156" i="6"/>
  <c r="CA156" i="6"/>
  <c r="CL155" i="6"/>
  <c r="CK155" i="6"/>
  <c r="CB155" i="6"/>
  <c r="CA155" i="6"/>
  <c r="AD155" i="6" s="1"/>
  <c r="CL154" i="6"/>
  <c r="CK154" i="6"/>
  <c r="CB154" i="6"/>
  <c r="CA154" i="6"/>
  <c r="AD154" i="6" s="1"/>
  <c r="CL153" i="6"/>
  <c r="CK153" i="6"/>
  <c r="CB153" i="6"/>
  <c r="CA153" i="6"/>
  <c r="AC152" i="6"/>
  <c r="AB152" i="6"/>
  <c r="AA152" i="6"/>
  <c r="Z152" i="6"/>
  <c r="Y152" i="6"/>
  <c r="X152" i="6"/>
  <c r="W152" i="6"/>
  <c r="V152" i="6"/>
  <c r="U152" i="6"/>
  <c r="T152" i="6"/>
  <c r="S152" i="6"/>
  <c r="R152" i="6"/>
  <c r="Q152" i="6"/>
  <c r="P152" i="6"/>
  <c r="O152" i="6"/>
  <c r="N152" i="6"/>
  <c r="M152" i="6"/>
  <c r="L152" i="6"/>
  <c r="K152" i="6"/>
  <c r="J152" i="6"/>
  <c r="I152" i="6"/>
  <c r="H152" i="6"/>
  <c r="G152" i="6"/>
  <c r="F152" i="6"/>
  <c r="E151" i="6"/>
  <c r="D151" i="6"/>
  <c r="E150" i="6"/>
  <c r="D150" i="6"/>
  <c r="C150" i="6"/>
  <c r="CA150" i="6" s="1"/>
  <c r="E149" i="6"/>
  <c r="D149" i="6"/>
  <c r="E148" i="6"/>
  <c r="D148" i="6"/>
  <c r="C148" i="6"/>
  <c r="CA148" i="6" s="1"/>
  <c r="E147" i="6"/>
  <c r="D147" i="6"/>
  <c r="E146" i="6"/>
  <c r="D146" i="6"/>
  <c r="C146" i="6"/>
  <c r="CA146" i="6" s="1"/>
  <c r="E145" i="6"/>
  <c r="D145" i="6"/>
  <c r="E144" i="6"/>
  <c r="D144" i="6"/>
  <c r="C144" i="6"/>
  <c r="CA144" i="6" s="1"/>
  <c r="E143" i="6"/>
  <c r="D143" i="6"/>
  <c r="E142" i="6"/>
  <c r="D142" i="6"/>
  <c r="C142" i="6" s="1"/>
  <c r="CA142" i="6" s="1"/>
  <c r="E141" i="6"/>
  <c r="D141" i="6"/>
  <c r="E140" i="6"/>
  <c r="D140" i="6"/>
  <c r="C140" i="6"/>
  <c r="CA140" i="6" s="1"/>
  <c r="E139" i="6"/>
  <c r="D139" i="6"/>
  <c r="E138" i="6"/>
  <c r="D138" i="6"/>
  <c r="C138" i="6"/>
  <c r="CA138" i="6" s="1"/>
  <c r="E137" i="6"/>
  <c r="D137" i="6"/>
  <c r="E136" i="6"/>
  <c r="D136" i="6"/>
  <c r="C136" i="6" s="1"/>
  <c r="CA136" i="6" s="1"/>
  <c r="E135" i="6"/>
  <c r="D135" i="6"/>
  <c r="C135" i="6"/>
  <c r="CA135" i="6" s="1"/>
  <c r="E134" i="6"/>
  <c r="D134" i="6"/>
  <c r="C134" i="6"/>
  <c r="CB134" i="6" s="1"/>
  <c r="E133" i="6"/>
  <c r="D133" i="6"/>
  <c r="C133" i="6" s="1"/>
  <c r="E132" i="6"/>
  <c r="D132" i="6"/>
  <c r="C132" i="6"/>
  <c r="CA132" i="6" s="1"/>
  <c r="E131" i="6"/>
  <c r="D131" i="6"/>
  <c r="C131" i="6"/>
  <c r="CA131" i="6" s="1"/>
  <c r="E130" i="6"/>
  <c r="D130" i="6"/>
  <c r="E129" i="6"/>
  <c r="D129" i="6"/>
  <c r="C129" i="6" s="1"/>
  <c r="E128" i="6"/>
  <c r="D128" i="6"/>
  <c r="C128" i="6"/>
  <c r="CA128" i="6" s="1"/>
  <c r="E127" i="6"/>
  <c r="D127" i="6"/>
  <c r="C127" i="6"/>
  <c r="CA127" i="6" s="1"/>
  <c r="E126" i="6"/>
  <c r="C126" i="6" s="1"/>
  <c r="D126" i="6"/>
  <c r="E125" i="6"/>
  <c r="D125" i="6"/>
  <c r="C125" i="6" s="1"/>
  <c r="E124" i="6"/>
  <c r="D124" i="6"/>
  <c r="C124" i="6"/>
  <c r="CA124" i="6" s="1"/>
  <c r="E123" i="6"/>
  <c r="D123" i="6"/>
  <c r="C123" i="6" s="1"/>
  <c r="CA123" i="6" s="1"/>
  <c r="E122" i="6"/>
  <c r="D122" i="6"/>
  <c r="E117" i="6"/>
  <c r="D117" i="6"/>
  <c r="C117" i="6"/>
  <c r="CA117" i="6" s="1"/>
  <c r="E116" i="6"/>
  <c r="D116" i="6"/>
  <c r="C116" i="6" s="1"/>
  <c r="E115" i="6"/>
  <c r="D115" i="6"/>
  <c r="C115" i="6"/>
  <c r="CK115" i="6" s="1"/>
  <c r="E114" i="6"/>
  <c r="D114" i="6"/>
  <c r="C114" i="6" s="1"/>
  <c r="CB114" i="6" s="1"/>
  <c r="E113" i="6"/>
  <c r="D113" i="6"/>
  <c r="C113" i="6"/>
  <c r="CA113" i="6" s="1"/>
  <c r="E112" i="6"/>
  <c r="D112" i="6"/>
  <c r="C112" i="6"/>
  <c r="E111" i="6"/>
  <c r="D111" i="6"/>
  <c r="E110" i="6"/>
  <c r="D110" i="6"/>
  <c r="C110" i="6" s="1"/>
  <c r="E109" i="6"/>
  <c r="D109" i="6"/>
  <c r="C109" i="6"/>
  <c r="E108" i="6"/>
  <c r="D108" i="6"/>
  <c r="C108" i="6"/>
  <c r="E102" i="6"/>
  <c r="D102" i="6"/>
  <c r="E101" i="6"/>
  <c r="D101" i="6"/>
  <c r="E100" i="6"/>
  <c r="D100" i="6"/>
  <c r="E99" i="6"/>
  <c r="D99" i="6"/>
  <c r="E98" i="6"/>
  <c r="D98" i="6"/>
  <c r="C98" i="6"/>
  <c r="I97" i="6"/>
  <c r="H97" i="6"/>
  <c r="G97" i="6"/>
  <c r="F97" i="6"/>
  <c r="CK93" i="6"/>
  <c r="CA93" i="6"/>
  <c r="I93" i="6" s="1"/>
  <c r="CK92" i="6"/>
  <c r="CA92" i="6"/>
  <c r="I92" i="6" s="1"/>
  <c r="CK91" i="6"/>
  <c r="CA91" i="6"/>
  <c r="I91" i="6"/>
  <c r="CK90" i="6"/>
  <c r="CA90" i="6"/>
  <c r="I90" i="6" s="1"/>
  <c r="CO87" i="6"/>
  <c r="CN87" i="6"/>
  <c r="CD87" i="6" s="1"/>
  <c r="CM87" i="6"/>
  <c r="CC87" i="6" s="1"/>
  <c r="CL87" i="6"/>
  <c r="CK87" i="6"/>
  <c r="CE87" i="6"/>
  <c r="CB87" i="6"/>
  <c r="CA87" i="6"/>
  <c r="CO86" i="6"/>
  <c r="CE86" i="6" s="1"/>
  <c r="CN86" i="6"/>
  <c r="CD86" i="6" s="1"/>
  <c r="CM86" i="6"/>
  <c r="CL86" i="6"/>
  <c r="CB86" i="6" s="1"/>
  <c r="CK86" i="6"/>
  <c r="CC86" i="6"/>
  <c r="CA86" i="6"/>
  <c r="B79" i="6"/>
  <c r="CB74" i="6"/>
  <c r="D74" i="6"/>
  <c r="C74" i="6"/>
  <c r="B74" i="6"/>
  <c r="D73" i="6"/>
  <c r="C73" i="6"/>
  <c r="D72" i="6"/>
  <c r="C72" i="6"/>
  <c r="B72" i="6"/>
  <c r="CB72" i="6" s="1"/>
  <c r="CA67" i="6"/>
  <c r="C67" i="6"/>
  <c r="C66" i="6"/>
  <c r="CB66" i="6" s="1"/>
  <c r="C65" i="6"/>
  <c r="CL65" i="6" s="1"/>
  <c r="C64" i="6"/>
  <c r="CB64" i="6" s="1"/>
  <c r="C63" i="6"/>
  <c r="CL63" i="6" s="1"/>
  <c r="C62" i="6"/>
  <c r="CL62" i="6" s="1"/>
  <c r="C61" i="6"/>
  <c r="D57" i="6"/>
  <c r="C57" i="6"/>
  <c r="D56" i="6"/>
  <c r="C56" i="6"/>
  <c r="D55" i="6"/>
  <c r="C55" i="6"/>
  <c r="B55" i="6"/>
  <c r="CA55" i="6" s="1"/>
  <c r="J54" i="6"/>
  <c r="I54" i="6"/>
  <c r="H54" i="6"/>
  <c r="G54" i="6"/>
  <c r="F54" i="6"/>
  <c r="E54" i="6"/>
  <c r="C54" i="6"/>
  <c r="D49" i="6"/>
  <c r="C49" i="6"/>
  <c r="B49" i="6"/>
  <c r="D48" i="6"/>
  <c r="C48" i="6"/>
  <c r="B48" i="6"/>
  <c r="CK48" i="6" s="1"/>
  <c r="D47" i="6"/>
  <c r="C47" i="6"/>
  <c r="B47" i="6" s="1"/>
  <c r="CB47" i="6" s="1"/>
  <c r="D46" i="6"/>
  <c r="C46" i="6"/>
  <c r="B46" i="6"/>
  <c r="CA46" i="6" s="1"/>
  <c r="E41" i="6"/>
  <c r="D41" i="6"/>
  <c r="C41" i="6"/>
  <c r="E40" i="6"/>
  <c r="D40" i="6"/>
  <c r="C40" i="6"/>
  <c r="CK40" i="6" s="1"/>
  <c r="E39" i="6"/>
  <c r="D39" i="6"/>
  <c r="C39" i="6" s="1"/>
  <c r="CB39" i="6" s="1"/>
  <c r="E38" i="6"/>
  <c r="D38" i="6"/>
  <c r="C38" i="6" s="1"/>
  <c r="CA38" i="6" s="1"/>
  <c r="E37" i="6"/>
  <c r="D37" i="6"/>
  <c r="C37" i="6"/>
  <c r="E36" i="6"/>
  <c r="D36" i="6"/>
  <c r="C36" i="6"/>
  <c r="CK36" i="6" s="1"/>
  <c r="CL35" i="6"/>
  <c r="E35" i="6"/>
  <c r="D35" i="6"/>
  <c r="C35" i="6" s="1"/>
  <c r="CB35" i="6" s="1"/>
  <c r="E34" i="6"/>
  <c r="D34" i="6"/>
  <c r="C34" i="6"/>
  <c r="CA34" i="6" s="1"/>
  <c r="E33" i="6"/>
  <c r="D33" i="6"/>
  <c r="C33" i="6"/>
  <c r="CL32" i="6"/>
  <c r="E32" i="6"/>
  <c r="D32" i="6"/>
  <c r="C32" i="6"/>
  <c r="CK32" i="6" s="1"/>
  <c r="E31" i="6"/>
  <c r="D31" i="6"/>
  <c r="C31" i="6" s="1"/>
  <c r="E30" i="6"/>
  <c r="D30" i="6"/>
  <c r="C30" i="6" s="1"/>
  <c r="E29" i="6"/>
  <c r="D29" i="6"/>
  <c r="C29" i="6" s="1"/>
  <c r="CA29" i="6" s="1"/>
  <c r="E28" i="6"/>
  <c r="D28" i="6"/>
  <c r="C28" i="6"/>
  <c r="CK28" i="6" s="1"/>
  <c r="E27" i="6"/>
  <c r="D27" i="6"/>
  <c r="C27" i="6" s="1"/>
  <c r="CL27" i="6" s="1"/>
  <c r="E26" i="6"/>
  <c r="D26" i="6"/>
  <c r="C26" i="6" s="1"/>
  <c r="CA26" i="6" s="1"/>
  <c r="E25" i="6"/>
  <c r="D25" i="6"/>
  <c r="C25" i="6"/>
  <c r="E24" i="6"/>
  <c r="D24" i="6"/>
  <c r="C24" i="6"/>
  <c r="CK24" i="6" s="1"/>
  <c r="CL23" i="6"/>
  <c r="E23" i="6"/>
  <c r="D23" i="6"/>
  <c r="C23" i="6" s="1"/>
  <c r="CB23" i="6" s="1"/>
  <c r="E22" i="6"/>
  <c r="D22" i="6"/>
  <c r="C22" i="6"/>
  <c r="CA22" i="6" s="1"/>
  <c r="E21" i="6"/>
  <c r="D21" i="6"/>
  <c r="C21" i="6" s="1"/>
  <c r="E20" i="6"/>
  <c r="D20" i="6"/>
  <c r="C20" i="6" s="1"/>
  <c r="E15" i="6"/>
  <c r="D15" i="6"/>
  <c r="E14" i="6"/>
  <c r="D14" i="6"/>
  <c r="C14" i="6" s="1"/>
  <c r="E13" i="6"/>
  <c r="D13" i="6"/>
  <c r="A5" i="6"/>
  <c r="A4" i="6"/>
  <c r="A3" i="6"/>
  <c r="A2" i="6"/>
  <c r="CF199" i="6" l="1"/>
  <c r="CN199" i="6"/>
  <c r="CE199" i="6"/>
  <c r="AD148" i="7"/>
  <c r="CK38" i="7"/>
  <c r="CB65" i="6"/>
  <c r="CB38" i="7"/>
  <c r="T38" i="7" s="1"/>
  <c r="CK65" i="6"/>
  <c r="CL24" i="6"/>
  <c r="C102" i="6"/>
  <c r="AD273" i="8"/>
  <c r="CL36" i="6"/>
  <c r="E152" i="6"/>
  <c r="CC206" i="6"/>
  <c r="CL128" i="7"/>
  <c r="CK147" i="7"/>
  <c r="CQ271" i="7"/>
  <c r="CK271" i="7"/>
  <c r="CA271" i="7"/>
  <c r="AD156" i="6"/>
  <c r="CD206" i="6"/>
  <c r="CB128" i="7"/>
  <c r="CA66" i="6"/>
  <c r="M66" i="6" s="1"/>
  <c r="C173" i="6"/>
  <c r="CK206" i="6"/>
  <c r="CM271" i="7"/>
  <c r="AJ207" i="7"/>
  <c r="CB56" i="7"/>
  <c r="C15" i="6"/>
  <c r="CK66" i="6"/>
  <c r="CL115" i="6"/>
  <c r="D201" i="6"/>
  <c r="CC271" i="7"/>
  <c r="CL56" i="7"/>
  <c r="CL47" i="6"/>
  <c r="B56" i="6"/>
  <c r="CL56" i="6" s="1"/>
  <c r="E201" i="6"/>
  <c r="CM206" i="6"/>
  <c r="CD271" i="7"/>
  <c r="CO206" i="7"/>
  <c r="CB35" i="7"/>
  <c r="CA56" i="7"/>
  <c r="CA206" i="6"/>
  <c r="AD128" i="7"/>
  <c r="CL38" i="7"/>
  <c r="B57" i="6"/>
  <c r="CL57" i="6" s="1"/>
  <c r="CL114" i="6"/>
  <c r="CR271" i="7"/>
  <c r="T37" i="7"/>
  <c r="CA207" i="6"/>
  <c r="CL271" i="7"/>
  <c r="CL39" i="6"/>
  <c r="B73" i="6"/>
  <c r="CA73" i="6" s="1"/>
  <c r="C177" i="6"/>
  <c r="CB215" i="6"/>
  <c r="CA133" i="7"/>
  <c r="AD133" i="7" s="1"/>
  <c r="CK260" i="6"/>
  <c r="CK117" i="7"/>
  <c r="CK113" i="7"/>
  <c r="CK133" i="7"/>
  <c r="CL28" i="6"/>
  <c r="G87" i="6"/>
  <c r="AJ206" i="7"/>
  <c r="CG271" i="7"/>
  <c r="CL117" i="7"/>
  <c r="T31" i="7"/>
  <c r="CL113" i="7"/>
  <c r="CB133" i="7"/>
  <c r="CA65" i="6"/>
  <c r="M65" i="6" s="1"/>
  <c r="C13" i="6"/>
  <c r="C263" i="6"/>
  <c r="AG214" i="7"/>
  <c r="CL35" i="7"/>
  <c r="AD138" i="8"/>
  <c r="CB271" i="7"/>
  <c r="T34" i="7"/>
  <c r="CB63" i="6"/>
  <c r="CB140" i="7"/>
  <c r="AD140" i="7" s="1"/>
  <c r="CL148" i="7"/>
  <c r="CA33" i="7"/>
  <c r="AD146" i="8"/>
  <c r="CB148" i="7"/>
  <c r="D54" i="6"/>
  <c r="B54" i="6" s="1"/>
  <c r="CA64" i="6"/>
  <c r="M64" i="6" s="1"/>
  <c r="C100" i="6"/>
  <c r="CB117" i="7"/>
  <c r="X117" i="7" s="1"/>
  <c r="CB113" i="7"/>
  <c r="CA131" i="7"/>
  <c r="CL48" i="6"/>
  <c r="C111" i="6"/>
  <c r="CK148" i="7"/>
  <c r="CB33" i="7"/>
  <c r="CC207" i="6"/>
  <c r="K55" i="7"/>
  <c r="CA35" i="7"/>
  <c r="T35" i="7" s="1"/>
  <c r="CL33" i="7"/>
  <c r="E97" i="6"/>
  <c r="CK207" i="6"/>
  <c r="CL140" i="7"/>
  <c r="CK63" i="6"/>
  <c r="M64" i="7"/>
  <c r="CL40" i="6"/>
  <c r="CK64" i="6"/>
  <c r="C101" i="6"/>
  <c r="C130" i="6"/>
  <c r="CA130" i="6" s="1"/>
  <c r="C166" i="6"/>
  <c r="D186" i="6"/>
  <c r="T29" i="7"/>
  <c r="T199" i="8"/>
  <c r="T200" i="8"/>
  <c r="CL274" i="7"/>
  <c r="CB274" i="7"/>
  <c r="CR274" i="7"/>
  <c r="CN274" i="7"/>
  <c r="CH274" i="7"/>
  <c r="CD274" i="7"/>
  <c r="CK274" i="7"/>
  <c r="CA274" i="7"/>
  <c r="CM274" i="7"/>
  <c r="CC274" i="7"/>
  <c r="CQ274" i="7"/>
  <c r="CG274" i="7"/>
  <c r="C186" i="7"/>
  <c r="AD147" i="7"/>
  <c r="AD272" i="7"/>
  <c r="T200" i="7"/>
  <c r="X113" i="7"/>
  <c r="CB122" i="7"/>
  <c r="C152" i="7"/>
  <c r="CL122" i="7"/>
  <c r="CA122" i="7"/>
  <c r="CK122" i="7"/>
  <c r="AD149" i="7"/>
  <c r="AD143" i="7"/>
  <c r="AD137" i="7"/>
  <c r="AD131" i="7"/>
  <c r="T199" i="7"/>
  <c r="AD124" i="7"/>
  <c r="AD273" i="7"/>
  <c r="T36" i="7"/>
  <c r="T32" i="7"/>
  <c r="T28" i="7"/>
  <c r="T23" i="7"/>
  <c r="AD125" i="7"/>
  <c r="AD127" i="7"/>
  <c r="S47" i="7"/>
  <c r="CK30" i="6"/>
  <c r="CL30" i="6"/>
  <c r="CB30" i="6"/>
  <c r="CA30" i="6"/>
  <c r="T30" i="6" s="1"/>
  <c r="CK21" i="6"/>
  <c r="CL21" i="6"/>
  <c r="CA21" i="6"/>
  <c r="CB21" i="6"/>
  <c r="CK130" i="6"/>
  <c r="CL130" i="6"/>
  <c r="CB26" i="6"/>
  <c r="T26" i="6" s="1"/>
  <c r="CK31" i="6"/>
  <c r="CA31" i="6"/>
  <c r="CK37" i="6"/>
  <c r="CL37" i="6"/>
  <c r="CB37" i="6"/>
  <c r="CA37" i="6"/>
  <c r="T37" i="6" s="1"/>
  <c r="CL61" i="6"/>
  <c r="CB61" i="6"/>
  <c r="CA61" i="6"/>
  <c r="M67" i="6"/>
  <c r="CK116" i="6"/>
  <c r="CL116" i="6"/>
  <c r="CB116" i="6"/>
  <c r="CA116" i="6"/>
  <c r="X116" i="6" s="1"/>
  <c r="CK126" i="6"/>
  <c r="CL126" i="6"/>
  <c r="CA126" i="6"/>
  <c r="CK133" i="6"/>
  <c r="CL133" i="6"/>
  <c r="CB133" i="6"/>
  <c r="CA133" i="6"/>
  <c r="CK20" i="6"/>
  <c r="CB20" i="6"/>
  <c r="CK22" i="6"/>
  <c r="CL22" i="6"/>
  <c r="CK27" i="6"/>
  <c r="CA27" i="6"/>
  <c r="CK33" i="6"/>
  <c r="CL33" i="6"/>
  <c r="CB33" i="6"/>
  <c r="CK38" i="6"/>
  <c r="CL38" i="6"/>
  <c r="CB38" i="6"/>
  <c r="T38" i="6" s="1"/>
  <c r="CB56" i="6"/>
  <c r="CA56" i="6"/>
  <c r="CL72" i="6"/>
  <c r="CA72" i="6"/>
  <c r="K72" i="6" s="1"/>
  <c r="CL74" i="6"/>
  <c r="CA74" i="6"/>
  <c r="K74" i="6" s="1"/>
  <c r="CK112" i="6"/>
  <c r="CL112" i="6"/>
  <c r="CB112" i="6"/>
  <c r="CA112" i="6"/>
  <c r="CK129" i="6"/>
  <c r="CL129" i="6"/>
  <c r="CB129" i="6"/>
  <c r="CA129" i="6"/>
  <c r="AD135" i="6"/>
  <c r="CL20" i="6"/>
  <c r="CK23" i="6"/>
  <c r="CA23" i="6"/>
  <c r="T23" i="6" s="1"/>
  <c r="CK29" i="6"/>
  <c r="CL29" i="6"/>
  <c r="CB29" i="6"/>
  <c r="T29" i="6" s="1"/>
  <c r="CB31" i="6"/>
  <c r="CK34" i="6"/>
  <c r="CL34" i="6"/>
  <c r="CB34" i="6"/>
  <c r="T34" i="6" s="1"/>
  <c r="CK39" i="6"/>
  <c r="CA39" i="6"/>
  <c r="T39" i="6" s="1"/>
  <c r="CK49" i="6"/>
  <c r="CL49" i="6"/>
  <c r="CB49" i="6"/>
  <c r="CA49" i="6"/>
  <c r="CB62" i="6"/>
  <c r="CA62" i="6"/>
  <c r="CK25" i="6"/>
  <c r="CL25" i="6"/>
  <c r="CB25" i="6"/>
  <c r="CA25" i="6"/>
  <c r="CB27" i="6"/>
  <c r="CL31" i="6"/>
  <c r="CK35" i="6"/>
  <c r="CA35" i="6"/>
  <c r="T35" i="6" s="1"/>
  <c r="CK41" i="6"/>
  <c r="CL41" i="6"/>
  <c r="CB41" i="6"/>
  <c r="CA41" i="6"/>
  <c r="CB55" i="6"/>
  <c r="K55" i="6" s="1"/>
  <c r="CL55" i="6"/>
  <c r="CK55" i="6"/>
  <c r="CK62" i="6"/>
  <c r="CL67" i="6"/>
  <c r="CK67" i="6"/>
  <c r="CB67" i="6"/>
  <c r="CB73" i="6"/>
  <c r="K73" i="6" s="1"/>
  <c r="G86" i="6"/>
  <c r="C99" i="6"/>
  <c r="C97" i="6" s="1"/>
  <c r="D97" i="6"/>
  <c r="CK114" i="6"/>
  <c r="CA114" i="6"/>
  <c r="X114" i="6" s="1"/>
  <c r="CB126" i="6"/>
  <c r="CK131" i="6"/>
  <c r="CL131" i="6"/>
  <c r="CB131" i="6"/>
  <c r="AD150" i="6"/>
  <c r="C183" i="6"/>
  <c r="CK26" i="6"/>
  <c r="CL26" i="6"/>
  <c r="CK46" i="6"/>
  <c r="CL46" i="6"/>
  <c r="CB46" i="6"/>
  <c r="S46" i="6" s="1"/>
  <c r="CK127" i="6"/>
  <c r="CL127" i="6"/>
  <c r="CB127" i="6"/>
  <c r="AD127" i="6" s="1"/>
  <c r="CO200" i="6"/>
  <c r="CK200" i="6"/>
  <c r="CC200" i="6"/>
  <c r="CP200" i="6"/>
  <c r="CF200" i="6"/>
  <c r="CA200" i="6"/>
  <c r="CL200" i="6"/>
  <c r="CB200" i="6"/>
  <c r="CD200" i="6"/>
  <c r="CN200" i="6"/>
  <c r="CA20" i="6"/>
  <c r="CB22" i="6"/>
  <c r="T22" i="6" s="1"/>
  <c r="CA33" i="6"/>
  <c r="CK47" i="6"/>
  <c r="CA47" i="6"/>
  <c r="S47" i="6" s="1"/>
  <c r="CB57" i="6"/>
  <c r="CK57" i="6"/>
  <c r="CA57" i="6"/>
  <c r="K57" i="6" s="1"/>
  <c r="CK61" i="6"/>
  <c r="CK72" i="6"/>
  <c r="CK74" i="6"/>
  <c r="X113" i="6"/>
  <c r="CK117" i="6"/>
  <c r="CL117" i="6"/>
  <c r="CB117" i="6"/>
  <c r="X117" i="6" s="1"/>
  <c r="CK123" i="6"/>
  <c r="CL123" i="6"/>
  <c r="CB123" i="6"/>
  <c r="AD123" i="6" s="1"/>
  <c r="C271" i="6"/>
  <c r="CO271" i="6"/>
  <c r="CE271" i="6"/>
  <c r="CK113" i="6"/>
  <c r="CL113" i="6"/>
  <c r="CB113" i="6"/>
  <c r="D152" i="6"/>
  <c r="C122" i="6"/>
  <c r="CK125" i="6"/>
  <c r="CL125" i="6"/>
  <c r="CB125" i="6"/>
  <c r="CA125" i="6"/>
  <c r="AD125" i="6" s="1"/>
  <c r="AD131" i="6"/>
  <c r="CK134" i="6"/>
  <c r="CL134" i="6"/>
  <c r="CA134" i="6"/>
  <c r="AD134" i="6" s="1"/>
  <c r="CK135" i="6"/>
  <c r="CL135" i="6"/>
  <c r="CB135" i="6"/>
  <c r="AD136" i="6"/>
  <c r="CE200" i="6"/>
  <c r="C272" i="6"/>
  <c r="CO272" i="6"/>
  <c r="CA24" i="6"/>
  <c r="CA28" i="6"/>
  <c r="CA32" i="6"/>
  <c r="CA36" i="6"/>
  <c r="CA40" i="6"/>
  <c r="CA48" i="6"/>
  <c r="CL64" i="6"/>
  <c r="CA115" i="6"/>
  <c r="X115" i="6" s="1"/>
  <c r="CK124" i="6"/>
  <c r="CL124" i="6"/>
  <c r="CB124" i="6"/>
  <c r="AD124" i="6" s="1"/>
  <c r="CK128" i="6"/>
  <c r="CL128" i="6"/>
  <c r="CB128" i="6"/>
  <c r="AD128" i="6" s="1"/>
  <c r="CK132" i="6"/>
  <c r="CL132" i="6"/>
  <c r="CB132" i="6"/>
  <c r="AD132" i="6" s="1"/>
  <c r="CL136" i="6"/>
  <c r="CK136" i="6"/>
  <c r="CB136" i="6"/>
  <c r="CL138" i="6"/>
  <c r="CK138" i="6"/>
  <c r="CB138" i="6"/>
  <c r="AD138" i="6" s="1"/>
  <c r="CL140" i="6"/>
  <c r="CK140" i="6"/>
  <c r="CB140" i="6"/>
  <c r="AD140" i="6" s="1"/>
  <c r="CL142" i="6"/>
  <c r="CK142" i="6"/>
  <c r="CB142" i="6"/>
  <c r="AD142" i="6" s="1"/>
  <c r="CL144" i="6"/>
  <c r="CK144" i="6"/>
  <c r="CB144" i="6"/>
  <c r="AD144" i="6" s="1"/>
  <c r="CL146" i="6"/>
  <c r="CK146" i="6"/>
  <c r="CB146" i="6"/>
  <c r="AD146" i="6" s="1"/>
  <c r="CL148" i="6"/>
  <c r="CK148" i="6"/>
  <c r="CB148" i="6"/>
  <c r="AD148" i="6" s="1"/>
  <c r="CL150" i="6"/>
  <c r="CK150" i="6"/>
  <c r="CB150" i="6"/>
  <c r="CF207" i="6"/>
  <c r="CO207" i="6"/>
  <c r="CE207" i="6"/>
  <c r="CP207" i="6"/>
  <c r="CA213" i="6"/>
  <c r="AG213" i="6" s="1"/>
  <c r="CL213" i="6"/>
  <c r="CA215" i="6"/>
  <c r="CL215" i="6"/>
  <c r="CA261" i="6"/>
  <c r="Q261" i="6" s="1"/>
  <c r="C273" i="6"/>
  <c r="CO273" i="6"/>
  <c r="CB24" i="6"/>
  <c r="CB28" i="6"/>
  <c r="CB32" i="6"/>
  <c r="CB36" i="6"/>
  <c r="CB40" i="6"/>
  <c r="CB48" i="6"/>
  <c r="CA63" i="6"/>
  <c r="CL66" i="6"/>
  <c r="CB115" i="6"/>
  <c r="C137" i="6"/>
  <c r="C139" i="6"/>
  <c r="C141" i="6"/>
  <c r="C143" i="6"/>
  <c r="C145" i="6"/>
  <c r="C147" i="6"/>
  <c r="C149" i="6"/>
  <c r="C151" i="6"/>
  <c r="AD153" i="6"/>
  <c r="C194" i="6"/>
  <c r="CO199" i="6"/>
  <c r="CK199" i="6"/>
  <c r="CC199" i="6"/>
  <c r="CL199" i="6"/>
  <c r="CB199" i="6"/>
  <c r="CM199" i="6"/>
  <c r="CD199" i="6"/>
  <c r="CA199" i="6"/>
  <c r="CP199" i="6"/>
  <c r="CN206" i="6"/>
  <c r="CB206" i="6"/>
  <c r="E208" i="6"/>
  <c r="C208" i="6" s="1"/>
  <c r="C206" i="6"/>
  <c r="C253" i="6"/>
  <c r="C262" i="6"/>
  <c r="C274" i="6"/>
  <c r="CO274" i="6"/>
  <c r="AD157" i="6"/>
  <c r="C184" i="6"/>
  <c r="C214" i="6"/>
  <c r="K219" i="6"/>
  <c r="C164" i="6"/>
  <c r="E186" i="6"/>
  <c r="CN207" i="6"/>
  <c r="CB207" i="6"/>
  <c r="CD207" i="6"/>
  <c r="K226" i="6"/>
  <c r="CF271" i="6"/>
  <c r="CF272" i="6"/>
  <c r="CF273" i="6"/>
  <c r="CF274" i="6"/>
  <c r="E274" i="5"/>
  <c r="D274" i="5"/>
  <c r="CP274" i="5" s="1"/>
  <c r="E273" i="5"/>
  <c r="CO273" i="5" s="1"/>
  <c r="D273" i="5"/>
  <c r="CP273" i="5" s="1"/>
  <c r="E272" i="5"/>
  <c r="CO272" i="5" s="1"/>
  <c r="D272" i="5"/>
  <c r="CP272" i="5" s="1"/>
  <c r="C272" i="5"/>
  <c r="CO271" i="5"/>
  <c r="CK271" i="5"/>
  <c r="E271" i="5"/>
  <c r="CE271" i="5" s="1"/>
  <c r="D271" i="5"/>
  <c r="CP271" i="5" s="1"/>
  <c r="C271" i="5"/>
  <c r="CQ271" i="5" s="1"/>
  <c r="E270" i="5"/>
  <c r="D270" i="5"/>
  <c r="C270" i="5" s="1"/>
  <c r="E265" i="5"/>
  <c r="D265" i="5"/>
  <c r="C265" i="5"/>
  <c r="E264" i="5"/>
  <c r="D264" i="5"/>
  <c r="C264" i="5" s="1"/>
  <c r="E263" i="5"/>
  <c r="D263" i="5"/>
  <c r="E262" i="5"/>
  <c r="D262" i="5"/>
  <c r="E261" i="5"/>
  <c r="D261" i="5"/>
  <c r="E260" i="5"/>
  <c r="D260" i="5"/>
  <c r="E255" i="5"/>
  <c r="D255" i="5"/>
  <c r="C255" i="5" s="1"/>
  <c r="E254" i="5"/>
  <c r="D254" i="5"/>
  <c r="E253" i="5"/>
  <c r="D253" i="5"/>
  <c r="E252" i="5"/>
  <c r="D252" i="5"/>
  <c r="C252" i="5"/>
  <c r="E251" i="5"/>
  <c r="D251" i="5"/>
  <c r="E250" i="5"/>
  <c r="D250" i="5"/>
  <c r="C250" i="5"/>
  <c r="E249" i="5"/>
  <c r="D249" i="5"/>
  <c r="C249" i="5" s="1"/>
  <c r="E248" i="5"/>
  <c r="D248" i="5"/>
  <c r="E247" i="5"/>
  <c r="D247" i="5"/>
  <c r="C247" i="5" s="1"/>
  <c r="E246" i="5"/>
  <c r="C246" i="5" s="1"/>
  <c r="D246" i="5"/>
  <c r="F232" i="5"/>
  <c r="E232" i="5"/>
  <c r="D232" i="5"/>
  <c r="C232" i="5"/>
  <c r="CL231" i="5"/>
  <c r="CK231" i="5"/>
  <c r="CB231" i="5"/>
  <c r="CA231" i="5"/>
  <c r="CL230" i="5"/>
  <c r="CK230" i="5"/>
  <c r="CB230" i="5"/>
  <c r="CA230" i="5"/>
  <c r="G230" i="5"/>
  <c r="J227" i="5"/>
  <c r="I227" i="5"/>
  <c r="F227" i="5"/>
  <c r="E227" i="5"/>
  <c r="CL226" i="5"/>
  <c r="CK226" i="5"/>
  <c r="CB226" i="5"/>
  <c r="CA226" i="5"/>
  <c r="K226" i="5" s="1"/>
  <c r="CL225" i="5"/>
  <c r="CK225" i="5"/>
  <c r="CB225" i="5"/>
  <c r="CA225" i="5"/>
  <c r="K225" i="5"/>
  <c r="CL224" i="5"/>
  <c r="CK224" i="5"/>
  <c r="CB224" i="5"/>
  <c r="CA224" i="5"/>
  <c r="K224" i="5" s="1"/>
  <c r="CL223" i="5"/>
  <c r="CK223" i="5"/>
  <c r="CB223" i="5"/>
  <c r="CA223" i="5"/>
  <c r="J222" i="5"/>
  <c r="I222" i="5"/>
  <c r="H222" i="5"/>
  <c r="G222" i="5"/>
  <c r="F222" i="5"/>
  <c r="E222" i="5"/>
  <c r="CL221" i="5"/>
  <c r="CK221" i="5"/>
  <c r="CB221" i="5"/>
  <c r="CA221" i="5"/>
  <c r="CL220" i="5"/>
  <c r="CK220" i="5"/>
  <c r="CB220" i="5"/>
  <c r="CA220" i="5"/>
  <c r="CL219" i="5"/>
  <c r="CK219" i="5"/>
  <c r="CB219" i="5"/>
  <c r="CA219" i="5"/>
  <c r="K219" i="5" s="1"/>
  <c r="E215" i="5"/>
  <c r="D215" i="5"/>
  <c r="C215" i="5" s="1"/>
  <c r="CB215" i="5" s="1"/>
  <c r="E214" i="5"/>
  <c r="D214" i="5"/>
  <c r="C214" i="5" s="1"/>
  <c r="CL214" i="5" s="1"/>
  <c r="CB213" i="5"/>
  <c r="E213" i="5"/>
  <c r="D213" i="5"/>
  <c r="C213" i="5" s="1"/>
  <c r="AI208" i="5"/>
  <c r="AH208" i="5"/>
  <c r="AG208" i="5"/>
  <c r="AF208" i="5"/>
  <c r="AE208" i="5"/>
  <c r="AD208" i="5"/>
  <c r="AC208" i="5"/>
  <c r="AB208" i="5"/>
  <c r="AA208" i="5"/>
  <c r="Z208" i="5"/>
  <c r="Y208" i="5"/>
  <c r="X208" i="5"/>
  <c r="W208" i="5"/>
  <c r="V208" i="5"/>
  <c r="U208" i="5"/>
  <c r="T208" i="5"/>
  <c r="S208" i="5"/>
  <c r="R208" i="5"/>
  <c r="Q208" i="5"/>
  <c r="P208" i="5"/>
  <c r="O208" i="5"/>
  <c r="N208" i="5"/>
  <c r="M208" i="5"/>
  <c r="L208" i="5"/>
  <c r="K208" i="5"/>
  <c r="J208" i="5"/>
  <c r="I208" i="5"/>
  <c r="H208" i="5"/>
  <c r="G208" i="5"/>
  <c r="F208" i="5"/>
  <c r="E207" i="5"/>
  <c r="E208" i="5" s="1"/>
  <c r="D207" i="5"/>
  <c r="C207" i="5" s="1"/>
  <c r="CO207" i="5" s="1"/>
  <c r="CC206" i="5"/>
  <c r="CA206" i="5"/>
  <c r="E206" i="5"/>
  <c r="D206" i="5"/>
  <c r="S201" i="5"/>
  <c r="R201" i="5"/>
  <c r="Q201" i="5"/>
  <c r="P201" i="5"/>
  <c r="O201" i="5"/>
  <c r="N201" i="5"/>
  <c r="M201" i="5"/>
  <c r="L201" i="5"/>
  <c r="K201" i="5"/>
  <c r="J201" i="5"/>
  <c r="I201" i="5"/>
  <c r="H201" i="5"/>
  <c r="G201" i="5"/>
  <c r="E201" i="5" s="1"/>
  <c r="F201" i="5"/>
  <c r="E200" i="5"/>
  <c r="D200" i="5"/>
  <c r="C200" i="5" s="1"/>
  <c r="CD200" i="5" s="1"/>
  <c r="E199" i="5"/>
  <c r="D199" i="5"/>
  <c r="C199" i="5" s="1"/>
  <c r="CO199" i="5" s="1"/>
  <c r="U194" i="5"/>
  <c r="T194" i="5"/>
  <c r="S194" i="5"/>
  <c r="R194" i="5"/>
  <c r="Q194" i="5"/>
  <c r="P194" i="5"/>
  <c r="O194" i="5"/>
  <c r="N194" i="5"/>
  <c r="M194" i="5"/>
  <c r="L194" i="5"/>
  <c r="K194" i="5"/>
  <c r="J194" i="5"/>
  <c r="I194" i="5"/>
  <c r="H194" i="5"/>
  <c r="G194" i="5"/>
  <c r="E194" i="5" s="1"/>
  <c r="F194" i="5"/>
  <c r="E193" i="5"/>
  <c r="D193" i="5"/>
  <c r="C193" i="5"/>
  <c r="E192" i="5"/>
  <c r="D192" i="5"/>
  <c r="C192" i="5"/>
  <c r="Q186" i="5"/>
  <c r="P186" i="5"/>
  <c r="O186" i="5"/>
  <c r="N186" i="5"/>
  <c r="M186" i="5"/>
  <c r="L186" i="5"/>
  <c r="K186" i="5"/>
  <c r="J186" i="5"/>
  <c r="I186" i="5"/>
  <c r="H186" i="5"/>
  <c r="G186" i="5"/>
  <c r="F186" i="5"/>
  <c r="E185" i="5"/>
  <c r="D185" i="5"/>
  <c r="E184" i="5"/>
  <c r="D184" i="5"/>
  <c r="E183" i="5"/>
  <c r="C183" i="5" s="1"/>
  <c r="D183" i="5"/>
  <c r="E178" i="5"/>
  <c r="D178" i="5"/>
  <c r="C178" i="5" s="1"/>
  <c r="E177" i="5"/>
  <c r="D177" i="5"/>
  <c r="C177" i="5" s="1"/>
  <c r="E176" i="5"/>
  <c r="D176" i="5"/>
  <c r="C176" i="5"/>
  <c r="E175" i="5"/>
  <c r="C175" i="5" s="1"/>
  <c r="D175" i="5"/>
  <c r="E174" i="5"/>
  <c r="D174" i="5"/>
  <c r="E173" i="5"/>
  <c r="D173" i="5"/>
  <c r="E168" i="5"/>
  <c r="D168" i="5"/>
  <c r="C168" i="5" s="1"/>
  <c r="E167" i="5"/>
  <c r="D167" i="5"/>
  <c r="E166" i="5"/>
  <c r="D166" i="5"/>
  <c r="E165" i="5"/>
  <c r="D165" i="5"/>
  <c r="C165" i="5" s="1"/>
  <c r="E164" i="5"/>
  <c r="D164" i="5"/>
  <c r="C164" i="5"/>
  <c r="E163" i="5"/>
  <c r="D163" i="5"/>
  <c r="C163" i="5"/>
  <c r="CL157" i="5"/>
  <c r="CK157" i="5"/>
  <c r="CB157" i="5"/>
  <c r="CA157" i="5"/>
  <c r="AD157" i="5"/>
  <c r="CL156" i="5"/>
  <c r="CK156" i="5"/>
  <c r="CB156" i="5"/>
  <c r="CA156" i="5"/>
  <c r="AD156" i="5" s="1"/>
  <c r="CL155" i="5"/>
  <c r="CK155" i="5"/>
  <c r="CB155" i="5"/>
  <c r="CA155" i="5"/>
  <c r="CL154" i="5"/>
  <c r="CK154" i="5"/>
  <c r="CB154" i="5"/>
  <c r="CA154" i="5"/>
  <c r="CL153" i="5"/>
  <c r="CK153" i="5"/>
  <c r="CB153" i="5"/>
  <c r="CA153" i="5"/>
  <c r="AD153" i="5" s="1"/>
  <c r="AC152" i="5"/>
  <c r="AB152" i="5"/>
  <c r="AA152" i="5"/>
  <c r="Z152" i="5"/>
  <c r="Y152" i="5"/>
  <c r="X152" i="5"/>
  <c r="W152" i="5"/>
  <c r="V152" i="5"/>
  <c r="U152" i="5"/>
  <c r="T152" i="5"/>
  <c r="S152" i="5"/>
  <c r="R152" i="5"/>
  <c r="Q152" i="5"/>
  <c r="P152" i="5"/>
  <c r="O152" i="5"/>
  <c r="N152" i="5"/>
  <c r="M152" i="5"/>
  <c r="L152" i="5"/>
  <c r="K152" i="5"/>
  <c r="J152" i="5"/>
  <c r="I152" i="5"/>
  <c r="H152" i="5"/>
  <c r="G152" i="5"/>
  <c r="F152" i="5"/>
  <c r="E151" i="5"/>
  <c r="C151" i="5" s="1"/>
  <c r="CL151" i="5" s="1"/>
  <c r="D151" i="5"/>
  <c r="E150" i="5"/>
  <c r="D150" i="5"/>
  <c r="C150" i="5" s="1"/>
  <c r="E149" i="5"/>
  <c r="D149" i="5"/>
  <c r="E148" i="5"/>
  <c r="D148" i="5"/>
  <c r="E147" i="5"/>
  <c r="D147" i="5"/>
  <c r="C147" i="5"/>
  <c r="CA147" i="5" s="1"/>
  <c r="E146" i="5"/>
  <c r="D146" i="5"/>
  <c r="C146" i="5"/>
  <c r="CB146" i="5" s="1"/>
  <c r="E145" i="5"/>
  <c r="C145" i="5" s="1"/>
  <c r="D145" i="5"/>
  <c r="E144" i="5"/>
  <c r="D144" i="5"/>
  <c r="E143" i="5"/>
  <c r="D143" i="5"/>
  <c r="E142" i="5"/>
  <c r="D142" i="5"/>
  <c r="C142" i="5"/>
  <c r="CB142" i="5" s="1"/>
  <c r="E141" i="5"/>
  <c r="D141" i="5"/>
  <c r="C141" i="5"/>
  <c r="CL141" i="5" s="1"/>
  <c r="E140" i="5"/>
  <c r="D140" i="5"/>
  <c r="E139" i="5"/>
  <c r="C139" i="5" s="1"/>
  <c r="D139" i="5"/>
  <c r="E138" i="5"/>
  <c r="D138" i="5"/>
  <c r="C138" i="5" s="1"/>
  <c r="E137" i="5"/>
  <c r="D137" i="5"/>
  <c r="C137" i="5"/>
  <c r="CA137" i="5" s="1"/>
  <c r="E136" i="5"/>
  <c r="D136" i="5"/>
  <c r="E135" i="5"/>
  <c r="D135" i="5"/>
  <c r="C135" i="5"/>
  <c r="E134" i="5"/>
  <c r="D134" i="5"/>
  <c r="C134" i="5"/>
  <c r="CB134" i="5" s="1"/>
  <c r="E133" i="5"/>
  <c r="C133" i="5" s="1"/>
  <c r="D133" i="5"/>
  <c r="E132" i="5"/>
  <c r="D132" i="5"/>
  <c r="E131" i="5"/>
  <c r="D131" i="5"/>
  <c r="C131" i="5"/>
  <c r="CA131" i="5" s="1"/>
  <c r="CK130" i="5"/>
  <c r="E130" i="5"/>
  <c r="D130" i="5"/>
  <c r="C130" i="5"/>
  <c r="CB130" i="5" s="1"/>
  <c r="E129" i="5"/>
  <c r="D129" i="5"/>
  <c r="E128" i="5"/>
  <c r="D128" i="5"/>
  <c r="E127" i="5"/>
  <c r="D127" i="5"/>
  <c r="E126" i="5"/>
  <c r="D126" i="5"/>
  <c r="C126" i="5" s="1"/>
  <c r="E125" i="5"/>
  <c r="C125" i="5" s="1"/>
  <c r="CL125" i="5" s="1"/>
  <c r="D125" i="5"/>
  <c r="E124" i="5"/>
  <c r="D124" i="5"/>
  <c r="E123" i="5"/>
  <c r="C123" i="5" s="1"/>
  <c r="D123" i="5"/>
  <c r="E122" i="5"/>
  <c r="D122" i="5"/>
  <c r="E117" i="5"/>
  <c r="D117" i="5"/>
  <c r="C117" i="5"/>
  <c r="CA117" i="5" s="1"/>
  <c r="E116" i="5"/>
  <c r="D116" i="5"/>
  <c r="C116" i="5" s="1"/>
  <c r="CK116" i="5" s="1"/>
  <c r="E115" i="5"/>
  <c r="D115" i="5"/>
  <c r="E114" i="5"/>
  <c r="D114" i="5"/>
  <c r="E113" i="5"/>
  <c r="D113" i="5"/>
  <c r="C113" i="5"/>
  <c r="CA113" i="5" s="1"/>
  <c r="CK112" i="5"/>
  <c r="E112" i="5"/>
  <c r="D112" i="5"/>
  <c r="C112" i="5"/>
  <c r="E111" i="5"/>
  <c r="D111" i="5"/>
  <c r="C111" i="5" s="1"/>
  <c r="E110" i="5"/>
  <c r="D110" i="5"/>
  <c r="E109" i="5"/>
  <c r="D109" i="5"/>
  <c r="C109" i="5" s="1"/>
  <c r="E108" i="5"/>
  <c r="C108" i="5" s="1"/>
  <c r="D108" i="5"/>
  <c r="E102" i="5"/>
  <c r="D102" i="5"/>
  <c r="C102" i="5" s="1"/>
  <c r="E101" i="5"/>
  <c r="D101" i="5"/>
  <c r="C101" i="5" s="1"/>
  <c r="E100" i="5"/>
  <c r="D100" i="5"/>
  <c r="C100" i="5" s="1"/>
  <c r="E99" i="5"/>
  <c r="D99" i="5"/>
  <c r="C99" i="5" s="1"/>
  <c r="E98" i="5"/>
  <c r="D98" i="5"/>
  <c r="I97" i="5"/>
  <c r="H97" i="5"/>
  <c r="G97" i="5"/>
  <c r="F97" i="5"/>
  <c r="E97" i="5"/>
  <c r="CK93" i="5"/>
  <c r="CA93" i="5"/>
  <c r="I93" i="5" s="1"/>
  <c r="CK92" i="5"/>
  <c r="CA92" i="5"/>
  <c r="I92" i="5" s="1"/>
  <c r="CK91" i="5"/>
  <c r="CA91" i="5"/>
  <c r="I91" i="5" s="1"/>
  <c r="CK90" i="5"/>
  <c r="CA90" i="5"/>
  <c r="I90" i="5"/>
  <c r="CO87" i="5"/>
  <c r="CN87" i="5"/>
  <c r="CD87" i="5" s="1"/>
  <c r="CM87" i="5"/>
  <c r="CL87" i="5"/>
  <c r="CB87" i="5" s="1"/>
  <c r="CK87" i="5"/>
  <c r="CE87" i="5"/>
  <c r="CC87" i="5"/>
  <c r="CA87" i="5"/>
  <c r="CO86" i="5"/>
  <c r="CE86" i="5" s="1"/>
  <c r="CN86" i="5"/>
  <c r="CD86" i="5" s="1"/>
  <c r="CM86" i="5"/>
  <c r="CC86" i="5" s="1"/>
  <c r="CL86" i="5"/>
  <c r="CB86" i="5" s="1"/>
  <c r="CK86" i="5"/>
  <c r="CA86" i="5" s="1"/>
  <c r="B79" i="5"/>
  <c r="CL74" i="5"/>
  <c r="D74" i="5"/>
  <c r="C74" i="5"/>
  <c r="B74" i="5" s="1"/>
  <c r="D73" i="5"/>
  <c r="C73" i="5"/>
  <c r="B73" i="5" s="1"/>
  <c r="CB73" i="5" s="1"/>
  <c r="CB72" i="5"/>
  <c r="D72" i="5"/>
  <c r="C72" i="5"/>
  <c r="B72" i="5" s="1"/>
  <c r="C67" i="5"/>
  <c r="CK67" i="5" s="1"/>
  <c r="C66" i="5"/>
  <c r="CK66" i="5" s="1"/>
  <c r="CL65" i="5"/>
  <c r="C65" i="5"/>
  <c r="CK65" i="5" s="1"/>
  <c r="CB64" i="5"/>
  <c r="CA64" i="5"/>
  <c r="M64" i="5" s="1"/>
  <c r="C64" i="5"/>
  <c r="CK64" i="5" s="1"/>
  <c r="C63" i="5"/>
  <c r="CK63" i="5" s="1"/>
  <c r="C62" i="5"/>
  <c r="CK62" i="5" s="1"/>
  <c r="C61" i="5"/>
  <c r="CK61" i="5" s="1"/>
  <c r="D57" i="5"/>
  <c r="C57" i="5"/>
  <c r="D56" i="5"/>
  <c r="C56" i="5"/>
  <c r="B56" i="5" s="1"/>
  <c r="CB56" i="5" s="1"/>
  <c r="CL55" i="5"/>
  <c r="D55" i="5"/>
  <c r="C55" i="5"/>
  <c r="B55" i="5" s="1"/>
  <c r="J54" i="5"/>
  <c r="I54" i="5"/>
  <c r="H54" i="5"/>
  <c r="G54" i="5"/>
  <c r="F54" i="5"/>
  <c r="E54" i="5"/>
  <c r="C54" i="5"/>
  <c r="D49" i="5"/>
  <c r="C49" i="5"/>
  <c r="B49" i="5" s="1"/>
  <c r="D48" i="5"/>
  <c r="C48" i="5"/>
  <c r="B48" i="5"/>
  <c r="CL48" i="5" s="1"/>
  <c r="D47" i="5"/>
  <c r="C47" i="5"/>
  <c r="B47" i="5" s="1"/>
  <c r="CK47" i="5" s="1"/>
  <c r="D46" i="5"/>
  <c r="B46" i="5" s="1"/>
  <c r="C46" i="5"/>
  <c r="E41" i="5"/>
  <c r="D41" i="5"/>
  <c r="C41" i="5" s="1"/>
  <c r="CK41" i="5" s="1"/>
  <c r="E40" i="5"/>
  <c r="D40" i="5"/>
  <c r="C40" i="5"/>
  <c r="CL40" i="5" s="1"/>
  <c r="E39" i="5"/>
  <c r="D39" i="5"/>
  <c r="C39" i="5" s="1"/>
  <c r="E38" i="5"/>
  <c r="D38" i="5"/>
  <c r="C38" i="5"/>
  <c r="CL38" i="5" s="1"/>
  <c r="E37" i="5"/>
  <c r="D37" i="5"/>
  <c r="C37" i="5" s="1"/>
  <c r="E36" i="5"/>
  <c r="D36" i="5"/>
  <c r="C36" i="5" s="1"/>
  <c r="E35" i="5"/>
  <c r="D35" i="5"/>
  <c r="C35" i="5" s="1"/>
  <c r="CK35" i="5" s="1"/>
  <c r="CA34" i="5"/>
  <c r="E34" i="5"/>
  <c r="D34" i="5"/>
  <c r="C34" i="5"/>
  <c r="CL34" i="5" s="1"/>
  <c r="E33" i="5"/>
  <c r="D33" i="5"/>
  <c r="C33" i="5" s="1"/>
  <c r="CK33" i="5" s="1"/>
  <c r="E32" i="5"/>
  <c r="D32" i="5"/>
  <c r="C32" i="5"/>
  <c r="CL32" i="5" s="1"/>
  <c r="E31" i="5"/>
  <c r="D31" i="5"/>
  <c r="C31" i="5" s="1"/>
  <c r="E30" i="5"/>
  <c r="D30" i="5"/>
  <c r="C30" i="5" s="1"/>
  <c r="E29" i="5"/>
  <c r="D29" i="5"/>
  <c r="C29" i="5" s="1"/>
  <c r="E28" i="5"/>
  <c r="C28" i="5" s="1"/>
  <c r="D28" i="5"/>
  <c r="E27" i="5"/>
  <c r="D27" i="5"/>
  <c r="C27" i="5" s="1"/>
  <c r="CK27" i="5" s="1"/>
  <c r="E26" i="5"/>
  <c r="D26" i="5"/>
  <c r="C26" i="5"/>
  <c r="CL26" i="5" s="1"/>
  <c r="CK25" i="5"/>
  <c r="E25" i="5"/>
  <c r="D25" i="5"/>
  <c r="C25" i="5" s="1"/>
  <c r="E24" i="5"/>
  <c r="D24" i="5"/>
  <c r="C24" i="5" s="1"/>
  <c r="E23" i="5"/>
  <c r="D23" i="5"/>
  <c r="C23" i="5" s="1"/>
  <c r="E22" i="5"/>
  <c r="C22" i="5" s="1"/>
  <c r="D22" i="5"/>
  <c r="E21" i="5"/>
  <c r="D21" i="5"/>
  <c r="C21" i="5" s="1"/>
  <c r="E20" i="5"/>
  <c r="D20" i="5"/>
  <c r="C20" i="5"/>
  <c r="CL20" i="5" s="1"/>
  <c r="E15" i="5"/>
  <c r="D15" i="5"/>
  <c r="C15" i="5" s="1"/>
  <c r="E14" i="5"/>
  <c r="C14" i="5" s="1"/>
  <c r="D14" i="5"/>
  <c r="E13" i="5"/>
  <c r="D13" i="5"/>
  <c r="C13" i="5" s="1"/>
  <c r="A5" i="5"/>
  <c r="A4" i="5"/>
  <c r="A3" i="5"/>
  <c r="A2" i="5"/>
  <c r="CL28" i="5" l="1"/>
  <c r="CA28" i="5"/>
  <c r="CL30" i="5"/>
  <c r="CA30" i="5"/>
  <c r="CL24" i="5"/>
  <c r="CA24" i="5"/>
  <c r="T24" i="5" s="1"/>
  <c r="CB126" i="5"/>
  <c r="CK126" i="5"/>
  <c r="CL36" i="5"/>
  <c r="CA36" i="5"/>
  <c r="CB150" i="5"/>
  <c r="CK150" i="5"/>
  <c r="CL22" i="5"/>
  <c r="CA22" i="5"/>
  <c r="CL46" i="5"/>
  <c r="CA46" i="5"/>
  <c r="CB138" i="5"/>
  <c r="CK138" i="5"/>
  <c r="CA207" i="5"/>
  <c r="CL61" i="5"/>
  <c r="AG215" i="6"/>
  <c r="CB67" i="5"/>
  <c r="C129" i="5"/>
  <c r="B278" i="7"/>
  <c r="CA62" i="5"/>
  <c r="CL67" i="5"/>
  <c r="D152" i="5"/>
  <c r="C263" i="5"/>
  <c r="CE273" i="5"/>
  <c r="CK73" i="6"/>
  <c r="AD122" i="7"/>
  <c r="C201" i="6"/>
  <c r="D54" i="5"/>
  <c r="B54" i="5" s="1"/>
  <c r="CB62" i="5"/>
  <c r="C136" i="5"/>
  <c r="CK136" i="5" s="1"/>
  <c r="C149" i="5"/>
  <c r="CA149" i="5" s="1"/>
  <c r="CL73" i="6"/>
  <c r="CA40" i="5"/>
  <c r="CL62" i="5"/>
  <c r="CK142" i="5"/>
  <c r="C166" i="5"/>
  <c r="C251" i="5"/>
  <c r="AD129" i="6"/>
  <c r="A278" i="7"/>
  <c r="CA38" i="5"/>
  <c r="T38" i="5" s="1"/>
  <c r="CC207" i="5"/>
  <c r="CK56" i="6"/>
  <c r="D208" i="5"/>
  <c r="CA66" i="5"/>
  <c r="D194" i="5"/>
  <c r="C194" i="5" s="1"/>
  <c r="CK207" i="5"/>
  <c r="CL63" i="5"/>
  <c r="C124" i="5"/>
  <c r="CB124" i="5" s="1"/>
  <c r="C167" i="5"/>
  <c r="CC199" i="5"/>
  <c r="C144" i="5"/>
  <c r="CL144" i="5" s="1"/>
  <c r="CL199" i="5"/>
  <c r="C206" i="5"/>
  <c r="CE206" i="5" s="1"/>
  <c r="K221" i="5"/>
  <c r="C253" i="5"/>
  <c r="T199" i="6"/>
  <c r="M63" i="6"/>
  <c r="T20" i="6"/>
  <c r="T31" i="6"/>
  <c r="CB61" i="5"/>
  <c r="C248" i="5"/>
  <c r="CM207" i="5"/>
  <c r="C260" i="5"/>
  <c r="CB66" i="5"/>
  <c r="M66" i="5" s="1"/>
  <c r="CA26" i="5"/>
  <c r="C128" i="5"/>
  <c r="CA20" i="5"/>
  <c r="C148" i="5"/>
  <c r="CK148" i="5" s="1"/>
  <c r="K220" i="5"/>
  <c r="C140" i="5"/>
  <c r="CB140" i="5" s="1"/>
  <c r="CA48" i="5"/>
  <c r="CK134" i="5"/>
  <c r="C261" i="5"/>
  <c r="AD154" i="5"/>
  <c r="C273" i="5"/>
  <c r="CH273" i="5" s="1"/>
  <c r="C132" i="5"/>
  <c r="CK132" i="5" s="1"/>
  <c r="C173" i="5"/>
  <c r="CL64" i="5"/>
  <c r="CK206" i="5"/>
  <c r="C254" i="5"/>
  <c r="AJ207" i="6"/>
  <c r="K56" i="7"/>
  <c r="CA32" i="5"/>
  <c r="CL66" i="5"/>
  <c r="C110" i="5"/>
  <c r="K223" i="5"/>
  <c r="CB63" i="5"/>
  <c r="C143" i="5"/>
  <c r="CA143" i="5" s="1"/>
  <c r="AD143" i="5" s="1"/>
  <c r="C114" i="5"/>
  <c r="CB114" i="5" s="1"/>
  <c r="C115" i="5"/>
  <c r="CM206" i="5"/>
  <c r="CA271" i="5"/>
  <c r="CB130" i="6"/>
  <c r="C127" i="5"/>
  <c r="CA127" i="5" s="1"/>
  <c r="AD271" i="7"/>
  <c r="C262" i="5"/>
  <c r="B57" i="5"/>
  <c r="CB57" i="5" s="1"/>
  <c r="CB65" i="5"/>
  <c r="G86" i="5"/>
  <c r="CK146" i="5"/>
  <c r="D201" i="5"/>
  <c r="C201" i="5" s="1"/>
  <c r="T200" i="6"/>
  <c r="AD126" i="6"/>
  <c r="T33" i="7"/>
  <c r="AD274" i="7"/>
  <c r="CA214" i="6"/>
  <c r="CB214" i="6"/>
  <c r="CK214" i="6"/>
  <c r="CL214" i="6"/>
  <c r="CL274" i="6"/>
  <c r="CB274" i="6"/>
  <c r="CN274" i="6"/>
  <c r="CG274" i="6"/>
  <c r="CA274" i="6"/>
  <c r="CH274" i="6"/>
  <c r="CC274" i="6"/>
  <c r="CK274" i="6"/>
  <c r="CR274" i="6"/>
  <c r="CQ274" i="6"/>
  <c r="CM274" i="6"/>
  <c r="CD274" i="6"/>
  <c r="CL273" i="6"/>
  <c r="CB273" i="6"/>
  <c r="CN273" i="6"/>
  <c r="CG273" i="6"/>
  <c r="CA273" i="6"/>
  <c r="CH273" i="6"/>
  <c r="CC273" i="6"/>
  <c r="CM273" i="6"/>
  <c r="CK273" i="6"/>
  <c r="CQ273" i="6"/>
  <c r="CD273" i="6"/>
  <c r="CR273" i="6"/>
  <c r="CK262" i="6"/>
  <c r="CA262" i="6"/>
  <c r="Q262" i="6" s="1"/>
  <c r="CL137" i="6"/>
  <c r="CA137" i="6"/>
  <c r="CB137" i="6"/>
  <c r="CK137" i="6"/>
  <c r="T28" i="6"/>
  <c r="CL151" i="6"/>
  <c r="CA151" i="6"/>
  <c r="CB151" i="6"/>
  <c r="CK151" i="6"/>
  <c r="CL143" i="6"/>
  <c r="CA143" i="6"/>
  <c r="CB143" i="6"/>
  <c r="CK143" i="6"/>
  <c r="T40" i="6"/>
  <c r="T24" i="6"/>
  <c r="S49" i="6"/>
  <c r="X112" i="6"/>
  <c r="K56" i="6"/>
  <c r="M61" i="6"/>
  <c r="AD130" i="6"/>
  <c r="CL147" i="6"/>
  <c r="CA147" i="6"/>
  <c r="CB147" i="6"/>
  <c r="CK147" i="6"/>
  <c r="CL139" i="6"/>
  <c r="CA139" i="6"/>
  <c r="CB139" i="6"/>
  <c r="CK139" i="6"/>
  <c r="T32" i="6"/>
  <c r="CL272" i="6"/>
  <c r="CB272" i="6"/>
  <c r="CN272" i="6"/>
  <c r="CG272" i="6"/>
  <c r="CA272" i="6"/>
  <c r="CH272" i="6"/>
  <c r="CC272" i="6"/>
  <c r="CQ272" i="6"/>
  <c r="CD272" i="6"/>
  <c r="CM272" i="6"/>
  <c r="CR272" i="6"/>
  <c r="CK272" i="6"/>
  <c r="CK122" i="6"/>
  <c r="CL122" i="6"/>
  <c r="CA122" i="6"/>
  <c r="C152" i="6"/>
  <c r="CB122" i="6"/>
  <c r="CL271" i="6"/>
  <c r="CB271" i="6"/>
  <c r="CN271" i="6"/>
  <c r="CG271" i="6"/>
  <c r="CA271" i="6"/>
  <c r="CH271" i="6"/>
  <c r="CC271" i="6"/>
  <c r="CR271" i="6"/>
  <c r="CQ271" i="6"/>
  <c r="CD271" i="6"/>
  <c r="CK271" i="6"/>
  <c r="CM271" i="6"/>
  <c r="CL145" i="6"/>
  <c r="CA145" i="6"/>
  <c r="CB145" i="6"/>
  <c r="CK145" i="6"/>
  <c r="S48" i="6"/>
  <c r="T33" i="6"/>
  <c r="CF206" i="6"/>
  <c r="CO206" i="6"/>
  <c r="CE206" i="6"/>
  <c r="CP206" i="6"/>
  <c r="CL149" i="6"/>
  <c r="CA149" i="6"/>
  <c r="CB149" i="6"/>
  <c r="CK149" i="6"/>
  <c r="CL141" i="6"/>
  <c r="CA141" i="6"/>
  <c r="CB141" i="6"/>
  <c r="CK141" i="6"/>
  <c r="T36" i="6"/>
  <c r="C186" i="6"/>
  <c r="T41" i="6"/>
  <c r="T25" i="6"/>
  <c r="M62" i="6"/>
  <c r="T27" i="6"/>
  <c r="AD133" i="6"/>
  <c r="T21" i="6"/>
  <c r="CL23" i="5"/>
  <c r="CB23" i="5"/>
  <c r="CA23" i="5"/>
  <c r="CL31" i="5"/>
  <c r="CB31" i="5"/>
  <c r="CA31" i="5"/>
  <c r="CL39" i="5"/>
  <c r="CB39" i="5"/>
  <c r="CA39" i="5"/>
  <c r="CB115" i="5"/>
  <c r="CL115" i="5"/>
  <c r="CK115" i="5"/>
  <c r="CA115" i="5"/>
  <c r="X115" i="5" s="1"/>
  <c r="CB135" i="5"/>
  <c r="CK135" i="5"/>
  <c r="CA135" i="5"/>
  <c r="CL272" i="5"/>
  <c r="CB272" i="5"/>
  <c r="CR272" i="5"/>
  <c r="CN272" i="5"/>
  <c r="CH272" i="5"/>
  <c r="CD272" i="5"/>
  <c r="CK272" i="5"/>
  <c r="CA272" i="5"/>
  <c r="CQ272" i="5"/>
  <c r="CG272" i="5"/>
  <c r="CC272" i="5"/>
  <c r="CL21" i="5"/>
  <c r="CB21" i="5"/>
  <c r="CA21" i="5"/>
  <c r="T26" i="5"/>
  <c r="CL29" i="5"/>
  <c r="CB29" i="5"/>
  <c r="CA29" i="5"/>
  <c r="CL37" i="5"/>
  <c r="CB37" i="5"/>
  <c r="CA37" i="5"/>
  <c r="CL49" i="5"/>
  <c r="CB49" i="5"/>
  <c r="CA49" i="5"/>
  <c r="CB112" i="5"/>
  <c r="CL112" i="5"/>
  <c r="CA112" i="5"/>
  <c r="CB116" i="5"/>
  <c r="CL116" i="5"/>
  <c r="CA116" i="5"/>
  <c r="X116" i="5" s="1"/>
  <c r="CB129" i="5"/>
  <c r="CK129" i="5"/>
  <c r="CL129" i="5"/>
  <c r="CA129" i="5"/>
  <c r="CB143" i="5"/>
  <c r="CK143" i="5"/>
  <c r="CB145" i="5"/>
  <c r="CK145" i="5"/>
  <c r="CL145" i="5"/>
  <c r="CA145" i="5"/>
  <c r="AD145" i="5" s="1"/>
  <c r="CK23" i="5"/>
  <c r="CL27" i="5"/>
  <c r="CB27" i="5"/>
  <c r="CA27" i="5"/>
  <c r="CK31" i="5"/>
  <c r="CL35" i="5"/>
  <c r="CB35" i="5"/>
  <c r="CA35" i="5"/>
  <c r="T35" i="5" s="1"/>
  <c r="CK39" i="5"/>
  <c r="T40" i="5"/>
  <c r="CL47" i="5"/>
  <c r="CB47" i="5"/>
  <c r="CA47" i="5"/>
  <c r="CK74" i="5"/>
  <c r="CA74" i="5"/>
  <c r="CB74" i="5"/>
  <c r="C122" i="5"/>
  <c r="E152" i="5"/>
  <c r="C185" i="5"/>
  <c r="E186" i="5"/>
  <c r="CK21" i="5"/>
  <c r="T22" i="5"/>
  <c r="CL25" i="5"/>
  <c r="CB25" i="5"/>
  <c r="CA25" i="5"/>
  <c r="CK29" i="5"/>
  <c r="CL33" i="5"/>
  <c r="CB33" i="5"/>
  <c r="CA33" i="5"/>
  <c r="T33" i="5" s="1"/>
  <c r="CK37" i="5"/>
  <c r="CL41" i="5"/>
  <c r="CB41" i="5"/>
  <c r="CA41" i="5"/>
  <c r="CK49" i="5"/>
  <c r="CK55" i="5"/>
  <c r="CB55" i="5"/>
  <c r="CA55" i="5"/>
  <c r="CB125" i="5"/>
  <c r="CK125" i="5"/>
  <c r="CA125" i="5"/>
  <c r="AD125" i="5" s="1"/>
  <c r="CB128" i="5"/>
  <c r="CL128" i="5"/>
  <c r="CA128" i="5"/>
  <c r="AD128" i="5" s="1"/>
  <c r="CK128" i="5"/>
  <c r="CB133" i="5"/>
  <c r="CK133" i="5"/>
  <c r="CA133" i="5"/>
  <c r="AD133" i="5" s="1"/>
  <c r="CL133" i="5"/>
  <c r="CL135" i="5"/>
  <c r="CB141" i="5"/>
  <c r="CK141" i="5"/>
  <c r="CA141" i="5"/>
  <c r="AD141" i="5" s="1"/>
  <c r="C184" i="5"/>
  <c r="D186" i="5"/>
  <c r="CM272" i="5"/>
  <c r="T20" i="5"/>
  <c r="CB123" i="5"/>
  <c r="CK123" i="5"/>
  <c r="CL123" i="5"/>
  <c r="CA123" i="5"/>
  <c r="CB139" i="5"/>
  <c r="CK139" i="5"/>
  <c r="CL139" i="5"/>
  <c r="CA139" i="5"/>
  <c r="CB151" i="5"/>
  <c r="CK151" i="5"/>
  <c r="CA151" i="5"/>
  <c r="CB22" i="5"/>
  <c r="CB24" i="5"/>
  <c r="CB26" i="5"/>
  <c r="CB28" i="5"/>
  <c r="T28" i="5" s="1"/>
  <c r="CB32" i="5"/>
  <c r="T32" i="5" s="1"/>
  <c r="CB34" i="5"/>
  <c r="T34" i="5" s="1"/>
  <c r="CB40" i="5"/>
  <c r="CB46" i="5"/>
  <c r="CB113" i="5"/>
  <c r="X113" i="5" s="1"/>
  <c r="CL113" i="5"/>
  <c r="CK113" i="5"/>
  <c r="CB131" i="5"/>
  <c r="AD131" i="5" s="1"/>
  <c r="CK131" i="5"/>
  <c r="CB137" i="5"/>
  <c r="AD137" i="5" s="1"/>
  <c r="CK137" i="5"/>
  <c r="CO200" i="5"/>
  <c r="CK200" i="5"/>
  <c r="CC200" i="5"/>
  <c r="CM200" i="5"/>
  <c r="CE200" i="5"/>
  <c r="CA200" i="5"/>
  <c r="CN200" i="5"/>
  <c r="CB200" i="5"/>
  <c r="CF200" i="5"/>
  <c r="CL200" i="5"/>
  <c r="CF207" i="5"/>
  <c r="CP207" i="5"/>
  <c r="CE207" i="5"/>
  <c r="CK261" i="5"/>
  <c r="CA261" i="5"/>
  <c r="Q261" i="5" s="1"/>
  <c r="CK20" i="5"/>
  <c r="CK22" i="5"/>
  <c r="CK24" i="5"/>
  <c r="CK26" i="5"/>
  <c r="CK28" i="5"/>
  <c r="CK30" i="5"/>
  <c r="CK32" i="5"/>
  <c r="CK34" i="5"/>
  <c r="CK36" i="5"/>
  <c r="CK38" i="5"/>
  <c r="CK40" i="5"/>
  <c r="CK46" i="5"/>
  <c r="CK48" i="5"/>
  <c r="CA57" i="5"/>
  <c r="K57" i="5" s="1"/>
  <c r="CK57" i="5"/>
  <c r="CL57" i="5"/>
  <c r="CK72" i="5"/>
  <c r="CA72" i="5"/>
  <c r="K72" i="5" s="1"/>
  <c r="CL72" i="5"/>
  <c r="G87" i="5"/>
  <c r="C98" i="5"/>
  <c r="C97" i="5" s="1"/>
  <c r="D97" i="5"/>
  <c r="CM199" i="5"/>
  <c r="CE199" i="5"/>
  <c r="CA199" i="5"/>
  <c r="CP199" i="5"/>
  <c r="CK199" i="5"/>
  <c r="CB199" i="5"/>
  <c r="CN199" i="5"/>
  <c r="CD199" i="5"/>
  <c r="CF199" i="5"/>
  <c r="CP200" i="5"/>
  <c r="C208" i="5"/>
  <c r="CN273" i="5"/>
  <c r="CO274" i="5"/>
  <c r="CE274" i="5"/>
  <c r="C274" i="5"/>
  <c r="CB20" i="5"/>
  <c r="CB30" i="5"/>
  <c r="T30" i="5" s="1"/>
  <c r="CB36" i="5"/>
  <c r="T36" i="5" s="1"/>
  <c r="CB38" i="5"/>
  <c r="CB48" i="5"/>
  <c r="CA56" i="5"/>
  <c r="K56" i="5" s="1"/>
  <c r="CK56" i="5"/>
  <c r="CL56" i="5"/>
  <c r="CB117" i="5"/>
  <c r="X117" i="5" s="1"/>
  <c r="CL117" i="5"/>
  <c r="CK117" i="5"/>
  <c r="CL131" i="5"/>
  <c r="CL137" i="5"/>
  <c r="CB147" i="5"/>
  <c r="AD147" i="5" s="1"/>
  <c r="CK147" i="5"/>
  <c r="CL147" i="5"/>
  <c r="CK73" i="5"/>
  <c r="CA73" i="5"/>
  <c r="K73" i="5" s="1"/>
  <c r="CL73" i="5"/>
  <c r="CK124" i="5"/>
  <c r="CB132" i="5"/>
  <c r="CL132" i="5"/>
  <c r="CA132" i="5"/>
  <c r="AD132" i="5" s="1"/>
  <c r="CK140" i="5"/>
  <c r="CB148" i="5"/>
  <c r="CL148" i="5"/>
  <c r="CN207" i="5"/>
  <c r="CB207" i="5"/>
  <c r="CL207" i="5"/>
  <c r="CD207" i="5"/>
  <c r="CA214" i="5"/>
  <c r="CK214" i="5"/>
  <c r="CB214" i="5"/>
  <c r="CK260" i="5"/>
  <c r="CA260" i="5"/>
  <c r="Q260" i="5" s="1"/>
  <c r="CK262" i="5"/>
  <c r="CA262" i="5"/>
  <c r="Q262" i="5" s="1"/>
  <c r="CA61" i="5"/>
  <c r="M61" i="5" s="1"/>
  <c r="CA63" i="5"/>
  <c r="M63" i="5" s="1"/>
  <c r="CA65" i="5"/>
  <c r="M65" i="5" s="1"/>
  <c r="CA67" i="5"/>
  <c r="M67" i="5" s="1"/>
  <c r="CL126" i="5"/>
  <c r="CL130" i="5"/>
  <c r="CL134" i="5"/>
  <c r="CL138" i="5"/>
  <c r="CL142" i="5"/>
  <c r="CL146" i="5"/>
  <c r="CL150" i="5"/>
  <c r="AD155" i="5"/>
  <c r="CA215" i="5"/>
  <c r="AG215" i="5" s="1"/>
  <c r="CK215" i="5"/>
  <c r="CL215" i="5"/>
  <c r="G231" i="5"/>
  <c r="CG271" i="5"/>
  <c r="CA126" i="5"/>
  <c r="AD126" i="5" s="1"/>
  <c r="CA130" i="5"/>
  <c r="AD130" i="5" s="1"/>
  <c r="CA134" i="5"/>
  <c r="AD134" i="5" s="1"/>
  <c r="CA138" i="5"/>
  <c r="CA142" i="5"/>
  <c r="AD142" i="5" s="1"/>
  <c r="CA146" i="5"/>
  <c r="AD146" i="5" s="1"/>
  <c r="CA150" i="5"/>
  <c r="AD150" i="5" s="1"/>
  <c r="C174" i="5"/>
  <c r="CN206" i="5"/>
  <c r="CB206" i="5"/>
  <c r="CL206" i="5"/>
  <c r="CD206" i="5"/>
  <c r="CA213" i="5"/>
  <c r="AG213" i="5" s="1"/>
  <c r="CK213" i="5"/>
  <c r="CL213" i="5"/>
  <c r="CL271" i="5"/>
  <c r="CB271" i="5"/>
  <c r="CR271" i="5"/>
  <c r="CN271" i="5"/>
  <c r="CH271" i="5"/>
  <c r="CD271" i="5"/>
  <c r="CC271" i="5"/>
  <c r="CM271" i="5"/>
  <c r="CE272" i="5"/>
  <c r="CF271" i="5"/>
  <c r="CF272" i="5"/>
  <c r="CF273" i="5"/>
  <c r="CF274" i="5"/>
  <c r="E274" i="4"/>
  <c r="D274" i="4"/>
  <c r="CP274" i="4" s="1"/>
  <c r="C274" i="4"/>
  <c r="CM274" i="4" s="1"/>
  <c r="CO273" i="4"/>
  <c r="E273" i="4"/>
  <c r="D273" i="4"/>
  <c r="CP273" i="4" s="1"/>
  <c r="E272" i="4"/>
  <c r="D272" i="4"/>
  <c r="CP272" i="4" s="1"/>
  <c r="E271" i="4"/>
  <c r="CE271" i="4" s="1"/>
  <c r="D271" i="4"/>
  <c r="CP271" i="4" s="1"/>
  <c r="E270" i="4"/>
  <c r="D270" i="4"/>
  <c r="C270" i="4" s="1"/>
  <c r="E265" i="4"/>
  <c r="C265" i="4" s="1"/>
  <c r="D265" i="4"/>
  <c r="E264" i="4"/>
  <c r="D264" i="4"/>
  <c r="C264" i="4" s="1"/>
  <c r="E263" i="4"/>
  <c r="D263" i="4"/>
  <c r="E262" i="4"/>
  <c r="D262" i="4"/>
  <c r="E261" i="4"/>
  <c r="D261" i="4"/>
  <c r="E260" i="4"/>
  <c r="D260" i="4"/>
  <c r="E255" i="4"/>
  <c r="D255" i="4"/>
  <c r="C255" i="4" s="1"/>
  <c r="E254" i="4"/>
  <c r="D254" i="4"/>
  <c r="C254" i="4" s="1"/>
  <c r="E253" i="4"/>
  <c r="D253" i="4"/>
  <c r="C253" i="4" s="1"/>
  <c r="E252" i="4"/>
  <c r="D252" i="4"/>
  <c r="C252" i="4"/>
  <c r="E251" i="4"/>
  <c r="D251" i="4"/>
  <c r="C251" i="4" s="1"/>
  <c r="E250" i="4"/>
  <c r="C250" i="4" s="1"/>
  <c r="D250" i="4"/>
  <c r="E249" i="4"/>
  <c r="D249" i="4"/>
  <c r="C249" i="4" s="1"/>
  <c r="E248" i="4"/>
  <c r="D248" i="4"/>
  <c r="E247" i="4"/>
  <c r="D247" i="4"/>
  <c r="C247" i="4" s="1"/>
  <c r="E246" i="4"/>
  <c r="D246" i="4"/>
  <c r="F232" i="4"/>
  <c r="E232" i="4"/>
  <c r="D232" i="4"/>
  <c r="C232" i="4"/>
  <c r="CL231" i="4"/>
  <c r="CK231" i="4"/>
  <c r="CB231" i="4"/>
  <c r="CA231" i="4"/>
  <c r="CL230" i="4"/>
  <c r="CK230" i="4"/>
  <c r="CB230" i="4"/>
  <c r="G230" i="4" s="1"/>
  <c r="CA230" i="4"/>
  <c r="J227" i="4"/>
  <c r="I227" i="4"/>
  <c r="F227" i="4"/>
  <c r="E227" i="4"/>
  <c r="CL226" i="4"/>
  <c r="CK226" i="4"/>
  <c r="CB226" i="4"/>
  <c r="CA226" i="4"/>
  <c r="K226" i="4" s="1"/>
  <c r="CL225" i="4"/>
  <c r="CK225" i="4"/>
  <c r="CB225" i="4"/>
  <c r="CA225" i="4"/>
  <c r="CL224" i="4"/>
  <c r="CK224" i="4"/>
  <c r="CB224" i="4"/>
  <c r="CA224" i="4"/>
  <c r="K224" i="4" s="1"/>
  <c r="CL223" i="4"/>
  <c r="CK223" i="4"/>
  <c r="CB223" i="4"/>
  <c r="CA223" i="4"/>
  <c r="J222" i="4"/>
  <c r="I222" i="4"/>
  <c r="H222" i="4"/>
  <c r="G222" i="4"/>
  <c r="F222" i="4"/>
  <c r="E222" i="4"/>
  <c r="CL221" i="4"/>
  <c r="CK221" i="4"/>
  <c r="CB221" i="4"/>
  <c r="CA221" i="4"/>
  <c r="CL220" i="4"/>
  <c r="CK220" i="4"/>
  <c r="CB220" i="4"/>
  <c r="CA220" i="4"/>
  <c r="K220" i="4"/>
  <c r="CL219" i="4"/>
  <c r="CK219" i="4"/>
  <c r="CB219" i="4"/>
  <c r="CA219" i="4"/>
  <c r="E215" i="4"/>
  <c r="D215" i="4"/>
  <c r="C215" i="4" s="1"/>
  <c r="CB215" i="4" s="1"/>
  <c r="E214" i="4"/>
  <c r="D214" i="4"/>
  <c r="C214" i="4" s="1"/>
  <c r="CL214" i="4" s="1"/>
  <c r="E213" i="4"/>
  <c r="D213" i="4"/>
  <c r="C213" i="4" s="1"/>
  <c r="CB213" i="4" s="1"/>
  <c r="AI208" i="4"/>
  <c r="AH208" i="4"/>
  <c r="AG208" i="4"/>
  <c r="AF208" i="4"/>
  <c r="AE208" i="4"/>
  <c r="AD208" i="4"/>
  <c r="AC208" i="4"/>
  <c r="AB208" i="4"/>
  <c r="AA208" i="4"/>
  <c r="Z208" i="4"/>
  <c r="Y208" i="4"/>
  <c r="X208" i="4"/>
  <c r="W208" i="4"/>
  <c r="V208" i="4"/>
  <c r="U208" i="4"/>
  <c r="T208" i="4"/>
  <c r="S208" i="4"/>
  <c r="R208" i="4"/>
  <c r="Q208" i="4"/>
  <c r="P208" i="4"/>
  <c r="O208" i="4"/>
  <c r="N208" i="4"/>
  <c r="M208" i="4"/>
  <c r="L208" i="4"/>
  <c r="K208" i="4"/>
  <c r="J208" i="4"/>
  <c r="I208" i="4"/>
  <c r="H208" i="4"/>
  <c r="G208" i="4"/>
  <c r="F208" i="4"/>
  <c r="E207" i="4"/>
  <c r="D207" i="4"/>
  <c r="CA207" i="4" s="1"/>
  <c r="E206" i="4"/>
  <c r="D206" i="4"/>
  <c r="D208" i="4" s="1"/>
  <c r="S201" i="4"/>
  <c r="R201" i="4"/>
  <c r="Q201" i="4"/>
  <c r="P201" i="4"/>
  <c r="O201" i="4"/>
  <c r="N201" i="4"/>
  <c r="M201" i="4"/>
  <c r="L201" i="4"/>
  <c r="K201" i="4"/>
  <c r="J201" i="4"/>
  <c r="I201" i="4"/>
  <c r="H201" i="4"/>
  <c r="G201" i="4"/>
  <c r="F201" i="4"/>
  <c r="D201" i="4" s="1"/>
  <c r="E201" i="4"/>
  <c r="E200" i="4"/>
  <c r="D200" i="4"/>
  <c r="E199" i="4"/>
  <c r="D199" i="4"/>
  <c r="U194" i="4"/>
  <c r="T194" i="4"/>
  <c r="S194" i="4"/>
  <c r="R194" i="4"/>
  <c r="Q194" i="4"/>
  <c r="P194" i="4"/>
  <c r="O194" i="4"/>
  <c r="N194" i="4"/>
  <c r="M194" i="4"/>
  <c r="L194" i="4"/>
  <c r="K194" i="4"/>
  <c r="J194" i="4"/>
  <c r="I194" i="4"/>
  <c r="H194" i="4"/>
  <c r="G194" i="4"/>
  <c r="F194" i="4"/>
  <c r="D194" i="4" s="1"/>
  <c r="E194" i="4"/>
  <c r="E193" i="4"/>
  <c r="D193" i="4"/>
  <c r="C193" i="4" s="1"/>
  <c r="E192" i="4"/>
  <c r="D192" i="4"/>
  <c r="C192" i="4" s="1"/>
  <c r="Q186" i="4"/>
  <c r="P186" i="4"/>
  <c r="O186" i="4"/>
  <c r="N186" i="4"/>
  <c r="M186" i="4"/>
  <c r="L186" i="4"/>
  <c r="K186" i="4"/>
  <c r="J186" i="4"/>
  <c r="I186" i="4"/>
  <c r="H186" i="4"/>
  <c r="G186" i="4"/>
  <c r="F186" i="4"/>
  <c r="E185" i="4"/>
  <c r="D185" i="4"/>
  <c r="E184" i="4"/>
  <c r="D184" i="4"/>
  <c r="C184" i="4" s="1"/>
  <c r="E183" i="4"/>
  <c r="D183" i="4"/>
  <c r="E178" i="4"/>
  <c r="D178" i="4"/>
  <c r="E177" i="4"/>
  <c r="C177" i="4" s="1"/>
  <c r="D177" i="4"/>
  <c r="E176" i="4"/>
  <c r="D176" i="4"/>
  <c r="C176" i="4" s="1"/>
  <c r="E175" i="4"/>
  <c r="D175" i="4"/>
  <c r="E174" i="4"/>
  <c r="D174" i="4"/>
  <c r="C174" i="4" s="1"/>
  <c r="E173" i="4"/>
  <c r="D173" i="4"/>
  <c r="C173" i="4" s="1"/>
  <c r="E168" i="4"/>
  <c r="D168" i="4"/>
  <c r="C168" i="4"/>
  <c r="E167" i="4"/>
  <c r="D167" i="4"/>
  <c r="C167" i="4" s="1"/>
  <c r="E166" i="4"/>
  <c r="D166" i="4"/>
  <c r="E165" i="4"/>
  <c r="D165" i="4"/>
  <c r="C165" i="4" s="1"/>
  <c r="E164" i="4"/>
  <c r="D164" i="4"/>
  <c r="C164" i="4" s="1"/>
  <c r="E163" i="4"/>
  <c r="D163" i="4"/>
  <c r="CL157" i="4"/>
  <c r="CK157" i="4"/>
  <c r="CB157" i="4"/>
  <c r="CA157" i="4"/>
  <c r="AD157" i="4" s="1"/>
  <c r="CL156" i="4"/>
  <c r="CK156" i="4"/>
  <c r="CB156" i="4"/>
  <c r="CA156" i="4"/>
  <c r="CL155" i="4"/>
  <c r="CK155" i="4"/>
  <c r="CB155" i="4"/>
  <c r="CA155" i="4"/>
  <c r="AD155" i="4" s="1"/>
  <c r="CL154" i="4"/>
  <c r="CK154" i="4"/>
  <c r="CB154" i="4"/>
  <c r="AD154" i="4" s="1"/>
  <c r="CA154" i="4"/>
  <c r="CL153" i="4"/>
  <c r="CK153" i="4"/>
  <c r="CB153" i="4"/>
  <c r="CA153" i="4"/>
  <c r="AD153" i="4"/>
  <c r="AC152" i="4"/>
  <c r="AB152" i="4"/>
  <c r="AA152" i="4"/>
  <c r="Z152" i="4"/>
  <c r="Y152" i="4"/>
  <c r="X152" i="4"/>
  <c r="W152" i="4"/>
  <c r="V152" i="4"/>
  <c r="U152" i="4"/>
  <c r="T152" i="4"/>
  <c r="S152" i="4"/>
  <c r="R152" i="4"/>
  <c r="Q152" i="4"/>
  <c r="P152" i="4"/>
  <c r="O152" i="4"/>
  <c r="N152" i="4"/>
  <c r="M152" i="4"/>
  <c r="L152" i="4"/>
  <c r="K152" i="4"/>
  <c r="J152" i="4"/>
  <c r="I152" i="4"/>
  <c r="H152" i="4"/>
  <c r="G152" i="4"/>
  <c r="F152" i="4"/>
  <c r="E151" i="4"/>
  <c r="D151" i="4"/>
  <c r="C151" i="4"/>
  <c r="CB151" i="4" s="1"/>
  <c r="E150" i="4"/>
  <c r="C150" i="4" s="1"/>
  <c r="D150" i="4"/>
  <c r="E149" i="4"/>
  <c r="D149" i="4"/>
  <c r="E148" i="4"/>
  <c r="D148" i="4"/>
  <c r="C148" i="4"/>
  <c r="CA148" i="4" s="1"/>
  <c r="E147" i="4"/>
  <c r="D147" i="4"/>
  <c r="C147" i="4"/>
  <c r="CB147" i="4" s="1"/>
  <c r="E146" i="4"/>
  <c r="D146" i="4"/>
  <c r="E145" i="4"/>
  <c r="D145" i="4"/>
  <c r="E144" i="4"/>
  <c r="D144" i="4"/>
  <c r="E143" i="4"/>
  <c r="D143" i="4"/>
  <c r="C143" i="4" s="1"/>
  <c r="E142" i="4"/>
  <c r="D142" i="4"/>
  <c r="C142" i="4"/>
  <c r="CA142" i="4" s="1"/>
  <c r="E141" i="4"/>
  <c r="D141" i="4"/>
  <c r="E140" i="4"/>
  <c r="D140" i="4"/>
  <c r="E139" i="4"/>
  <c r="D139" i="4"/>
  <c r="C139" i="4"/>
  <c r="CB139" i="4" s="1"/>
  <c r="E138" i="4"/>
  <c r="D138" i="4"/>
  <c r="C138" i="4" s="1"/>
  <c r="CA138" i="4" s="1"/>
  <c r="E137" i="4"/>
  <c r="C137" i="4" s="1"/>
  <c r="CK137" i="4" s="1"/>
  <c r="D137" i="4"/>
  <c r="E136" i="4"/>
  <c r="D136" i="4"/>
  <c r="C136" i="4"/>
  <c r="CA136" i="4" s="1"/>
  <c r="E135" i="4"/>
  <c r="C135" i="4" s="1"/>
  <c r="D135" i="4"/>
  <c r="E134" i="4"/>
  <c r="D134" i="4"/>
  <c r="E133" i="4"/>
  <c r="D133" i="4"/>
  <c r="E132" i="4"/>
  <c r="D132" i="4"/>
  <c r="C132" i="4"/>
  <c r="CA132" i="4" s="1"/>
  <c r="E131" i="4"/>
  <c r="D131" i="4"/>
  <c r="C131" i="4" s="1"/>
  <c r="E130" i="4"/>
  <c r="D130" i="4"/>
  <c r="E129" i="4"/>
  <c r="D129" i="4"/>
  <c r="E128" i="4"/>
  <c r="C128" i="4" s="1"/>
  <c r="D128" i="4"/>
  <c r="E127" i="4"/>
  <c r="D127" i="4"/>
  <c r="C127" i="4"/>
  <c r="CB127" i="4" s="1"/>
  <c r="E126" i="4"/>
  <c r="D126" i="4"/>
  <c r="C126" i="4"/>
  <c r="CA126" i="4" s="1"/>
  <c r="E125" i="4"/>
  <c r="D125" i="4"/>
  <c r="E124" i="4"/>
  <c r="C124" i="4" s="1"/>
  <c r="D124" i="4"/>
  <c r="E123" i="4"/>
  <c r="D123" i="4"/>
  <c r="E122" i="4"/>
  <c r="D122" i="4"/>
  <c r="E117" i="4"/>
  <c r="D117" i="4"/>
  <c r="C117" i="4" s="1"/>
  <c r="CB117" i="4" s="1"/>
  <c r="E116" i="4"/>
  <c r="D116" i="4"/>
  <c r="C116" i="4" s="1"/>
  <c r="CB116" i="4" s="1"/>
  <c r="E115" i="4"/>
  <c r="D115" i="4"/>
  <c r="C115" i="4" s="1"/>
  <c r="CB115" i="4" s="1"/>
  <c r="E114" i="4"/>
  <c r="D114" i="4"/>
  <c r="C114" i="4" s="1"/>
  <c r="E113" i="4"/>
  <c r="D113" i="4"/>
  <c r="C113" i="4" s="1"/>
  <c r="CB113" i="4" s="1"/>
  <c r="E112" i="4"/>
  <c r="D112" i="4"/>
  <c r="E111" i="4"/>
  <c r="D111" i="4"/>
  <c r="C111" i="4" s="1"/>
  <c r="E110" i="4"/>
  <c r="D110" i="4"/>
  <c r="C110" i="4" s="1"/>
  <c r="E109" i="4"/>
  <c r="D109" i="4"/>
  <c r="C109" i="4"/>
  <c r="E108" i="4"/>
  <c r="D108" i="4"/>
  <c r="C108" i="4" s="1"/>
  <c r="E102" i="4"/>
  <c r="D102" i="4"/>
  <c r="E101" i="4"/>
  <c r="D101" i="4"/>
  <c r="C101" i="4" s="1"/>
  <c r="E100" i="4"/>
  <c r="D100" i="4"/>
  <c r="E99" i="4"/>
  <c r="D99" i="4"/>
  <c r="C99" i="4" s="1"/>
  <c r="E98" i="4"/>
  <c r="D98" i="4"/>
  <c r="D97" i="4" s="1"/>
  <c r="C98" i="4"/>
  <c r="I97" i="4"/>
  <c r="H97" i="4"/>
  <c r="G97" i="4"/>
  <c r="F97" i="4"/>
  <c r="CK93" i="4"/>
  <c r="CA93" i="4"/>
  <c r="I93" i="4" s="1"/>
  <c r="CK92" i="4"/>
  <c r="CA92" i="4"/>
  <c r="I92" i="4" s="1"/>
  <c r="CK91" i="4"/>
  <c r="CA91" i="4"/>
  <c r="I91" i="4"/>
  <c r="CK90" i="4"/>
  <c r="CA90" i="4"/>
  <c r="I90" i="4" s="1"/>
  <c r="CO87" i="4"/>
  <c r="CE87" i="4" s="1"/>
  <c r="CN87" i="4"/>
  <c r="CM87" i="4"/>
  <c r="CC87" i="4" s="1"/>
  <c r="CL87" i="4"/>
  <c r="CB87" i="4" s="1"/>
  <c r="CK87" i="4"/>
  <c r="CA87" i="4" s="1"/>
  <c r="CD87" i="4"/>
  <c r="CO86" i="4"/>
  <c r="CN86" i="4"/>
  <c r="CD86" i="4" s="1"/>
  <c r="CM86" i="4"/>
  <c r="CL86" i="4"/>
  <c r="CB86" i="4" s="1"/>
  <c r="CK86" i="4"/>
  <c r="CE86" i="4"/>
  <c r="CC86" i="4"/>
  <c r="CA86" i="4"/>
  <c r="B79" i="4"/>
  <c r="D74" i="4"/>
  <c r="C74" i="4"/>
  <c r="B74" i="4"/>
  <c r="D73" i="4"/>
  <c r="C73" i="4"/>
  <c r="D72" i="4"/>
  <c r="C72" i="4"/>
  <c r="C67" i="4"/>
  <c r="CA67" i="4" s="1"/>
  <c r="C66" i="4"/>
  <c r="C65" i="4"/>
  <c r="CL65" i="4" s="1"/>
  <c r="C64" i="4"/>
  <c r="CB64" i="4" s="1"/>
  <c r="C63" i="4"/>
  <c r="CL63" i="4" s="1"/>
  <c r="C62" i="4"/>
  <c r="CB62" i="4" s="1"/>
  <c r="C61" i="4"/>
  <c r="CL61" i="4" s="1"/>
  <c r="D57" i="4"/>
  <c r="C57" i="4"/>
  <c r="D56" i="4"/>
  <c r="C56" i="4"/>
  <c r="B56" i="4"/>
  <c r="CB56" i="4" s="1"/>
  <c r="D55" i="4"/>
  <c r="C55" i="4"/>
  <c r="B55" i="4" s="1"/>
  <c r="J54" i="4"/>
  <c r="I54" i="4"/>
  <c r="H54" i="4"/>
  <c r="G54" i="4"/>
  <c r="F54" i="4"/>
  <c r="E54" i="4"/>
  <c r="C54" i="4"/>
  <c r="D49" i="4"/>
  <c r="C49" i="4"/>
  <c r="B49" i="4"/>
  <c r="CK49" i="4" s="1"/>
  <c r="D48" i="4"/>
  <c r="C48" i="4"/>
  <c r="B48" i="4" s="1"/>
  <c r="D47" i="4"/>
  <c r="C47" i="4"/>
  <c r="B47" i="4"/>
  <c r="CK47" i="4" s="1"/>
  <c r="D46" i="4"/>
  <c r="C46" i="4"/>
  <c r="E41" i="4"/>
  <c r="D41" i="4"/>
  <c r="C41" i="4"/>
  <c r="CK41" i="4" s="1"/>
  <c r="E40" i="4"/>
  <c r="D40" i="4"/>
  <c r="E39" i="4"/>
  <c r="D39" i="4"/>
  <c r="C39" i="4"/>
  <c r="CK39" i="4" s="1"/>
  <c r="E38" i="4"/>
  <c r="D38" i="4"/>
  <c r="C38" i="4" s="1"/>
  <c r="E37" i="4"/>
  <c r="D37" i="4"/>
  <c r="C37" i="4"/>
  <c r="CK37" i="4" s="1"/>
  <c r="E36" i="4"/>
  <c r="D36" i="4"/>
  <c r="E35" i="4"/>
  <c r="D35" i="4"/>
  <c r="C35" i="4" s="1"/>
  <c r="CK35" i="4" s="1"/>
  <c r="E34" i="4"/>
  <c r="D34" i="4"/>
  <c r="C34" i="4" s="1"/>
  <c r="E33" i="4"/>
  <c r="D33" i="4"/>
  <c r="C33" i="4" s="1"/>
  <c r="E32" i="4"/>
  <c r="D32" i="4"/>
  <c r="C32" i="4" s="1"/>
  <c r="E31" i="4"/>
  <c r="D31" i="4"/>
  <c r="C31" i="4"/>
  <c r="CK31" i="4" s="1"/>
  <c r="E30" i="4"/>
  <c r="D30" i="4"/>
  <c r="C30" i="4" s="1"/>
  <c r="E29" i="4"/>
  <c r="D29" i="4"/>
  <c r="C29" i="4" s="1"/>
  <c r="E28" i="4"/>
  <c r="D28" i="4"/>
  <c r="C28" i="4" s="1"/>
  <c r="E27" i="4"/>
  <c r="D27" i="4"/>
  <c r="C27" i="4" s="1"/>
  <c r="CK27" i="4" s="1"/>
  <c r="E26" i="4"/>
  <c r="D26" i="4"/>
  <c r="C26" i="4" s="1"/>
  <c r="E25" i="4"/>
  <c r="D25" i="4"/>
  <c r="C25" i="4"/>
  <c r="CK25" i="4" s="1"/>
  <c r="E24" i="4"/>
  <c r="D24" i="4"/>
  <c r="C24" i="4" s="1"/>
  <c r="E23" i="4"/>
  <c r="D23" i="4"/>
  <c r="C23" i="4"/>
  <c r="CK23" i="4" s="1"/>
  <c r="E22" i="4"/>
  <c r="D22" i="4"/>
  <c r="C22" i="4" s="1"/>
  <c r="E21" i="4"/>
  <c r="D21" i="4"/>
  <c r="C21" i="4"/>
  <c r="CK21" i="4" s="1"/>
  <c r="E20" i="4"/>
  <c r="D20" i="4"/>
  <c r="E15" i="4"/>
  <c r="D15" i="4"/>
  <c r="C15" i="4"/>
  <c r="E14" i="4"/>
  <c r="D14" i="4"/>
  <c r="E13" i="4"/>
  <c r="D13" i="4"/>
  <c r="C13" i="4" s="1"/>
  <c r="A5" i="4"/>
  <c r="A4" i="4"/>
  <c r="A3" i="4"/>
  <c r="A2" i="4"/>
  <c r="CB135" i="4" l="1"/>
  <c r="CK135" i="4"/>
  <c r="CB55" i="4"/>
  <c r="CK55" i="4"/>
  <c r="CK29" i="4"/>
  <c r="CL29" i="4"/>
  <c r="CK33" i="4"/>
  <c r="CL33" i="4"/>
  <c r="CB131" i="4"/>
  <c r="CK131" i="4"/>
  <c r="CB143" i="4"/>
  <c r="CK143" i="4"/>
  <c r="K225" i="4"/>
  <c r="CR273" i="5"/>
  <c r="C36" i="4"/>
  <c r="CL36" i="4" s="1"/>
  <c r="CK67" i="4"/>
  <c r="C112" i="4"/>
  <c r="CB112" i="4" s="1"/>
  <c r="C144" i="4"/>
  <c r="CB144" i="4" s="1"/>
  <c r="AD156" i="4"/>
  <c r="C185" i="4"/>
  <c r="C200" i="4"/>
  <c r="C206" i="4"/>
  <c r="CE206" i="4" s="1"/>
  <c r="K221" i="4"/>
  <c r="C271" i="4"/>
  <c r="CN271" i="4" s="1"/>
  <c r="CB273" i="5"/>
  <c r="S46" i="5"/>
  <c r="CA206" i="4"/>
  <c r="CC206" i="4"/>
  <c r="AD138" i="5"/>
  <c r="CL127" i="5"/>
  <c r="B57" i="4"/>
  <c r="CL57" i="4" s="1"/>
  <c r="CO271" i="4"/>
  <c r="CK149" i="5"/>
  <c r="D54" i="4"/>
  <c r="B54" i="4" s="1"/>
  <c r="CK127" i="4"/>
  <c r="CK207" i="4"/>
  <c r="C273" i="4"/>
  <c r="CD273" i="4" s="1"/>
  <c r="CA273" i="5"/>
  <c r="AD273" i="5" s="1"/>
  <c r="CK144" i="5"/>
  <c r="CL37" i="4"/>
  <c r="CB61" i="4"/>
  <c r="C100" i="4"/>
  <c r="CK127" i="5"/>
  <c r="CK139" i="4"/>
  <c r="AD271" i="6"/>
  <c r="CC207" i="4"/>
  <c r="AD271" i="5"/>
  <c r="AG214" i="5"/>
  <c r="CB149" i="5"/>
  <c r="AD149" i="5" s="1"/>
  <c r="CB63" i="4"/>
  <c r="C14" i="4"/>
  <c r="C40" i="4"/>
  <c r="CK40" i="4" s="1"/>
  <c r="CK63" i="4"/>
  <c r="C141" i="4"/>
  <c r="CK141" i="4" s="1"/>
  <c r="CM207" i="4"/>
  <c r="K219" i="4"/>
  <c r="K223" i="4"/>
  <c r="C262" i="4"/>
  <c r="CK262" i="4" s="1"/>
  <c r="CE273" i="4"/>
  <c r="CK273" i="5"/>
  <c r="AD151" i="5"/>
  <c r="CA144" i="5"/>
  <c r="AD144" i="5" s="1"/>
  <c r="CA114" i="5"/>
  <c r="X114" i="5" s="1"/>
  <c r="X112" i="5"/>
  <c r="AJ206" i="6"/>
  <c r="AD151" i="6"/>
  <c r="C246" i="4"/>
  <c r="C145" i="4"/>
  <c r="CK145" i="4" s="1"/>
  <c r="B73" i="4"/>
  <c r="CB73" i="4" s="1"/>
  <c r="C146" i="4"/>
  <c r="CK146" i="4" s="1"/>
  <c r="C133" i="4"/>
  <c r="CK133" i="4" s="1"/>
  <c r="C260" i="4"/>
  <c r="CK260" i="4" s="1"/>
  <c r="CL149" i="5"/>
  <c r="CA62" i="4"/>
  <c r="M62" i="4" s="1"/>
  <c r="C175" i="4"/>
  <c r="C272" i="4"/>
  <c r="CL272" i="4" s="1"/>
  <c r="CA63" i="4"/>
  <c r="M63" i="4" s="1"/>
  <c r="CK114" i="5"/>
  <c r="CA124" i="5"/>
  <c r="AD124" i="5" s="1"/>
  <c r="CB144" i="5"/>
  <c r="CL114" i="5"/>
  <c r="A278" i="6"/>
  <c r="M62" i="5"/>
  <c r="G87" i="4"/>
  <c r="CK151" i="4"/>
  <c r="C194" i="4"/>
  <c r="CL273" i="5"/>
  <c r="B72" i="4"/>
  <c r="CL72" i="4" s="1"/>
  <c r="S48" i="5"/>
  <c r="CK206" i="4"/>
  <c r="C201" i="4"/>
  <c r="CB127" i="5"/>
  <c r="AD127" i="5" s="1"/>
  <c r="AD143" i="6"/>
  <c r="C140" i="4"/>
  <c r="CK140" i="4" s="1"/>
  <c r="C263" i="4"/>
  <c r="CA140" i="5"/>
  <c r="AD140" i="5" s="1"/>
  <c r="CA64" i="4"/>
  <c r="M64" i="4" s="1"/>
  <c r="C129" i="4"/>
  <c r="CK129" i="4" s="1"/>
  <c r="C149" i="4"/>
  <c r="CK149" i="4" s="1"/>
  <c r="CO206" i="5"/>
  <c r="CL124" i="5"/>
  <c r="CG273" i="5"/>
  <c r="CL136" i="5"/>
  <c r="CL140" i="5"/>
  <c r="CL21" i="4"/>
  <c r="CM206" i="4"/>
  <c r="CL49" i="4"/>
  <c r="C163" i="4"/>
  <c r="C102" i="4"/>
  <c r="AJ207" i="5"/>
  <c r="CK64" i="4"/>
  <c r="CP206" i="5"/>
  <c r="CQ273" i="5"/>
  <c r="CB136" i="5"/>
  <c r="B278" i="6"/>
  <c r="D186" i="4"/>
  <c r="C125" i="4"/>
  <c r="CK125" i="4" s="1"/>
  <c r="E208" i="4"/>
  <c r="C208" i="4" s="1"/>
  <c r="C261" i="4"/>
  <c r="CL25" i="4"/>
  <c r="CA136" i="5"/>
  <c r="C20" i="4"/>
  <c r="CL41" i="4"/>
  <c r="C130" i="4"/>
  <c r="CL130" i="4" s="1"/>
  <c r="E186" i="4"/>
  <c r="CC274" i="4"/>
  <c r="CF206" i="5"/>
  <c r="AJ206" i="5" s="1"/>
  <c r="CD273" i="5"/>
  <c r="CL143" i="5"/>
  <c r="CK147" i="4"/>
  <c r="C248" i="4"/>
  <c r="C186" i="5"/>
  <c r="C134" i="4"/>
  <c r="CB134" i="4" s="1"/>
  <c r="CC273" i="5"/>
  <c r="CM273" i="5"/>
  <c r="B46" i="4"/>
  <c r="CA46" i="4" s="1"/>
  <c r="C123" i="4"/>
  <c r="CK123" i="4" s="1"/>
  <c r="CA148" i="5"/>
  <c r="AD148" i="5" s="1"/>
  <c r="AD141" i="6"/>
  <c r="AD272" i="6"/>
  <c r="AD139" i="6"/>
  <c r="AD147" i="6"/>
  <c r="AD137" i="6"/>
  <c r="AD273" i="6"/>
  <c r="AD274" i="6"/>
  <c r="AD149" i="6"/>
  <c r="AG214" i="6"/>
  <c r="AD145" i="6"/>
  <c r="AD122" i="6"/>
  <c r="T199" i="5"/>
  <c r="AD135" i="5"/>
  <c r="CL274" i="5"/>
  <c r="CB274" i="5"/>
  <c r="CR274" i="5"/>
  <c r="CN274" i="5"/>
  <c r="CH274" i="5"/>
  <c r="CD274" i="5"/>
  <c r="CK274" i="5"/>
  <c r="CA274" i="5"/>
  <c r="CM274" i="5"/>
  <c r="CC274" i="5"/>
  <c r="CQ274" i="5"/>
  <c r="CG274" i="5"/>
  <c r="T200" i="5"/>
  <c r="AD139" i="5"/>
  <c r="AD123" i="5"/>
  <c r="K55" i="5"/>
  <c r="T41" i="5"/>
  <c r="CB122" i="5"/>
  <c r="C152" i="5"/>
  <c r="A278" i="5" s="1"/>
  <c r="CL122" i="5"/>
  <c r="CA122" i="5"/>
  <c r="AD122" i="5" s="1"/>
  <c r="CK122" i="5"/>
  <c r="S47" i="5"/>
  <c r="S49" i="5"/>
  <c r="T37" i="5"/>
  <c r="T29" i="5"/>
  <c r="T21" i="5"/>
  <c r="T39" i="5"/>
  <c r="T31" i="5"/>
  <c r="T23" i="5"/>
  <c r="T25" i="5"/>
  <c r="K74" i="5"/>
  <c r="T27" i="5"/>
  <c r="AD129" i="5"/>
  <c r="AD272" i="5"/>
  <c r="CK20" i="4"/>
  <c r="CL20" i="4"/>
  <c r="CB20" i="4"/>
  <c r="CA20" i="4"/>
  <c r="T20" i="4" s="1"/>
  <c r="CK30" i="4"/>
  <c r="CA30" i="4"/>
  <c r="CL30" i="4"/>
  <c r="CB30" i="4"/>
  <c r="CB128" i="4"/>
  <c r="CK128" i="4"/>
  <c r="CA128" i="4"/>
  <c r="CL128" i="4"/>
  <c r="CB130" i="4"/>
  <c r="CK130" i="4"/>
  <c r="CA130" i="4"/>
  <c r="CL144" i="4"/>
  <c r="CB146" i="4"/>
  <c r="CB272" i="4"/>
  <c r="CR272" i="4"/>
  <c r="CD272" i="4"/>
  <c r="CK272" i="4"/>
  <c r="CA272" i="4"/>
  <c r="CC272" i="4"/>
  <c r="CQ272" i="4"/>
  <c r="CM272" i="4"/>
  <c r="CG272" i="4"/>
  <c r="CK26" i="4"/>
  <c r="CA26" i="4"/>
  <c r="CL26" i="4"/>
  <c r="CB26" i="4"/>
  <c r="CK32" i="4"/>
  <c r="CL32" i="4"/>
  <c r="CA32" i="4"/>
  <c r="CB32" i="4"/>
  <c r="CB124" i="4"/>
  <c r="CK124" i="4"/>
  <c r="CL124" i="4"/>
  <c r="CA124" i="4"/>
  <c r="CK134" i="4"/>
  <c r="CL134" i="4"/>
  <c r="CB140" i="4"/>
  <c r="CL140" i="4"/>
  <c r="CA140" i="4"/>
  <c r="CB150" i="4"/>
  <c r="CK150" i="4"/>
  <c r="CA150" i="4"/>
  <c r="CL150" i="4"/>
  <c r="CK22" i="4"/>
  <c r="CA22" i="4"/>
  <c r="T22" i="4" s="1"/>
  <c r="CL22" i="4"/>
  <c r="CB22" i="4"/>
  <c r="CK28" i="4"/>
  <c r="CL28" i="4"/>
  <c r="CB28" i="4"/>
  <c r="CA28" i="4"/>
  <c r="CK38" i="4"/>
  <c r="CA38" i="4"/>
  <c r="T38" i="4" s="1"/>
  <c r="CL38" i="4"/>
  <c r="CB38" i="4"/>
  <c r="CK48" i="4"/>
  <c r="CL48" i="4"/>
  <c r="CB48" i="4"/>
  <c r="CA48" i="4"/>
  <c r="CK24" i="4"/>
  <c r="CL24" i="4"/>
  <c r="CB24" i="4"/>
  <c r="CA24" i="4"/>
  <c r="CK34" i="4"/>
  <c r="CA34" i="4"/>
  <c r="T34" i="4" s="1"/>
  <c r="CL34" i="4"/>
  <c r="CB34" i="4"/>
  <c r="CL40" i="4"/>
  <c r="CB40" i="4"/>
  <c r="CB57" i="4"/>
  <c r="CA57" i="4"/>
  <c r="CK57" i="4"/>
  <c r="CA31" i="4"/>
  <c r="CA35" i="4"/>
  <c r="CA47" i="4"/>
  <c r="CA56" i="4"/>
  <c r="K56" i="4" s="1"/>
  <c r="CL66" i="4"/>
  <c r="CB66" i="4"/>
  <c r="CB74" i="4"/>
  <c r="CL74" i="4"/>
  <c r="CK74" i="4"/>
  <c r="CA21" i="4"/>
  <c r="CL23" i="4"/>
  <c r="CA25" i="4"/>
  <c r="CL27" i="4"/>
  <c r="CA29" i="4"/>
  <c r="CL31" i="4"/>
  <c r="CA33" i="4"/>
  <c r="CL35" i="4"/>
  <c r="CA37" i="4"/>
  <c r="CL39" i="4"/>
  <c r="CA41" i="4"/>
  <c r="CL47" i="4"/>
  <c r="CA49" i="4"/>
  <c r="CL56" i="4"/>
  <c r="CL62" i="4"/>
  <c r="CB65" i="4"/>
  <c r="CK66" i="4"/>
  <c r="G86" i="4"/>
  <c r="CA114" i="4"/>
  <c r="CK114" i="4"/>
  <c r="CL114" i="4"/>
  <c r="D152" i="4"/>
  <c r="C122" i="4"/>
  <c r="CB137" i="4"/>
  <c r="CL137" i="4"/>
  <c r="CA137" i="4"/>
  <c r="CL273" i="4"/>
  <c r="CR273" i="4"/>
  <c r="CN273" i="4"/>
  <c r="CB21" i="4"/>
  <c r="CB25" i="4"/>
  <c r="CB29" i="4"/>
  <c r="CB33" i="4"/>
  <c r="CB37" i="4"/>
  <c r="CB41" i="4"/>
  <c r="CB49" i="4"/>
  <c r="CL55" i="4"/>
  <c r="CA61" i="4"/>
  <c r="M61" i="4" s="1"/>
  <c r="CL64" i="4"/>
  <c r="CK65" i="4"/>
  <c r="CB67" i="4"/>
  <c r="M67" i="4" s="1"/>
  <c r="CL67" i="4"/>
  <c r="CA74" i="4"/>
  <c r="K74" i="4" s="1"/>
  <c r="E97" i="4"/>
  <c r="CA115" i="4"/>
  <c r="X115" i="4" s="1"/>
  <c r="CK115" i="4"/>
  <c r="CL115" i="4"/>
  <c r="CB149" i="4"/>
  <c r="CA149" i="4"/>
  <c r="CO200" i="4"/>
  <c r="CK200" i="4"/>
  <c r="CC200" i="4"/>
  <c r="CM200" i="4"/>
  <c r="CE200" i="4"/>
  <c r="CA200" i="4"/>
  <c r="CN200" i="4"/>
  <c r="CB200" i="4"/>
  <c r="CF200" i="4"/>
  <c r="CL200" i="4"/>
  <c r="C207" i="4"/>
  <c r="CL274" i="4"/>
  <c r="CB274" i="4"/>
  <c r="CR274" i="4"/>
  <c r="CN274" i="4"/>
  <c r="CH274" i="4"/>
  <c r="CD274" i="4"/>
  <c r="CK274" i="4"/>
  <c r="CA274" i="4"/>
  <c r="CG274" i="4"/>
  <c r="CA23" i="4"/>
  <c r="T23" i="4" s="1"/>
  <c r="CA27" i="4"/>
  <c r="CA39" i="4"/>
  <c r="CA112" i="4"/>
  <c r="X112" i="4" s="1"/>
  <c r="CK112" i="4"/>
  <c r="CA116" i="4"/>
  <c r="X116" i="4" s="1"/>
  <c r="CK116" i="4"/>
  <c r="CL116" i="4"/>
  <c r="CB126" i="4"/>
  <c r="AD126" i="4" s="1"/>
  <c r="CK126" i="4"/>
  <c r="CL126" i="4"/>
  <c r="CB136" i="4"/>
  <c r="AD136" i="4" s="1"/>
  <c r="CK136" i="4"/>
  <c r="CL136" i="4"/>
  <c r="AD138" i="4"/>
  <c r="CB142" i="4"/>
  <c r="AD142" i="4" s="1"/>
  <c r="CK142" i="4"/>
  <c r="CL142" i="4"/>
  <c r="CB145" i="4"/>
  <c r="CA145" i="4"/>
  <c r="AD148" i="4"/>
  <c r="CO272" i="4"/>
  <c r="CE272" i="4"/>
  <c r="CB23" i="4"/>
  <c r="CB27" i="4"/>
  <c r="CB31" i="4"/>
  <c r="CB35" i="4"/>
  <c r="CB39" i="4"/>
  <c r="CB47" i="4"/>
  <c r="CA55" i="4"/>
  <c r="K55" i="4" s="1"/>
  <c r="CK56" i="4"/>
  <c r="CK61" i="4"/>
  <c r="CK62" i="4"/>
  <c r="CA65" i="4"/>
  <c r="M65" i="4" s="1"/>
  <c r="CA66" i="4"/>
  <c r="C97" i="4"/>
  <c r="CA113" i="4"/>
  <c r="X113" i="4" s="1"/>
  <c r="CK113" i="4"/>
  <c r="CL113" i="4"/>
  <c r="CB114" i="4"/>
  <c r="CA117" i="4"/>
  <c r="X117" i="4" s="1"/>
  <c r="CK117" i="4"/>
  <c r="CL117" i="4"/>
  <c r="E152" i="4"/>
  <c r="CB132" i="4"/>
  <c r="AD132" i="4" s="1"/>
  <c r="CK132" i="4"/>
  <c r="CL132" i="4"/>
  <c r="CB138" i="4"/>
  <c r="CK138" i="4"/>
  <c r="CL138" i="4"/>
  <c r="CB141" i="4"/>
  <c r="CA141" i="4"/>
  <c r="CB148" i="4"/>
  <c r="CK148" i="4"/>
  <c r="CL148" i="4"/>
  <c r="CF206" i="4"/>
  <c r="CP206" i="4"/>
  <c r="CO206" i="4"/>
  <c r="CN207" i="4"/>
  <c r="CB207" i="4"/>
  <c r="CL207" i="4"/>
  <c r="CD207" i="4"/>
  <c r="CA214" i="4"/>
  <c r="CK214" i="4"/>
  <c r="CB214" i="4"/>
  <c r="CO274" i="4"/>
  <c r="CE274" i="4"/>
  <c r="CQ274" i="4"/>
  <c r="CL127" i="4"/>
  <c r="CL131" i="4"/>
  <c r="CL135" i="4"/>
  <c r="CL139" i="4"/>
  <c r="CL143" i="4"/>
  <c r="CL147" i="4"/>
  <c r="CL151" i="4"/>
  <c r="C166" i="4"/>
  <c r="C183" i="4"/>
  <c r="C186" i="4" s="1"/>
  <c r="C199" i="4"/>
  <c r="CA215" i="4"/>
  <c r="AG215" i="4" s="1"/>
  <c r="CK215" i="4"/>
  <c r="CL215" i="4"/>
  <c r="G231" i="4"/>
  <c r="CG271" i="4"/>
  <c r="CA127" i="4"/>
  <c r="AD127" i="4" s="1"/>
  <c r="CA131" i="4"/>
  <c r="AD131" i="4" s="1"/>
  <c r="CA135" i="4"/>
  <c r="AD135" i="4" s="1"/>
  <c r="CA139" i="4"/>
  <c r="AD139" i="4" s="1"/>
  <c r="CA143" i="4"/>
  <c r="AD143" i="4" s="1"/>
  <c r="CA147" i="4"/>
  <c r="AD147" i="4" s="1"/>
  <c r="CA151" i="4"/>
  <c r="AD151" i="4" s="1"/>
  <c r="C178" i="4"/>
  <c r="CN206" i="4"/>
  <c r="CB206" i="4"/>
  <c r="CL206" i="4"/>
  <c r="CD206" i="4"/>
  <c r="CA213" i="4"/>
  <c r="AG213" i="4" s="1"/>
  <c r="CK213" i="4"/>
  <c r="CL213" i="4"/>
  <c r="CB271" i="4"/>
  <c r="CR271" i="4"/>
  <c r="CH271" i="4"/>
  <c r="CD271" i="4"/>
  <c r="CC271" i="4"/>
  <c r="CM271" i="4"/>
  <c r="CF271" i="4"/>
  <c r="CF272" i="4"/>
  <c r="CF273" i="4"/>
  <c r="CF274" i="4"/>
  <c r="CE274" i="3"/>
  <c r="E274" i="3"/>
  <c r="CO274" i="3" s="1"/>
  <c r="D274" i="3"/>
  <c r="CP274" i="3" s="1"/>
  <c r="CE273" i="3"/>
  <c r="E273" i="3"/>
  <c r="CO273" i="3" s="1"/>
  <c r="D273" i="3"/>
  <c r="CP273" i="3" s="1"/>
  <c r="C273" i="3"/>
  <c r="CN273" i="3" s="1"/>
  <c r="CE272" i="3"/>
  <c r="E272" i="3"/>
  <c r="CO272" i="3" s="1"/>
  <c r="D272" i="3"/>
  <c r="CP272" i="3" s="1"/>
  <c r="C272" i="3"/>
  <c r="CN272" i="3" s="1"/>
  <c r="CR271" i="3"/>
  <c r="CO271" i="3"/>
  <c r="CH271" i="3"/>
  <c r="CE271" i="3"/>
  <c r="E271" i="3"/>
  <c r="D271" i="3"/>
  <c r="CP271" i="3" s="1"/>
  <c r="C271" i="3"/>
  <c r="CN271" i="3" s="1"/>
  <c r="E270" i="3"/>
  <c r="D270" i="3"/>
  <c r="E265" i="3"/>
  <c r="D265" i="3"/>
  <c r="E264" i="3"/>
  <c r="D264" i="3"/>
  <c r="C264" i="3" s="1"/>
  <c r="E263" i="3"/>
  <c r="D263" i="3"/>
  <c r="C263" i="3"/>
  <c r="E262" i="3"/>
  <c r="D262" i="3"/>
  <c r="E261" i="3"/>
  <c r="C261" i="3" s="1"/>
  <c r="D261" i="3"/>
  <c r="E260" i="3"/>
  <c r="D260" i="3"/>
  <c r="E255" i="3"/>
  <c r="D255" i="3"/>
  <c r="C255" i="3"/>
  <c r="E254" i="3"/>
  <c r="D254" i="3"/>
  <c r="C254" i="3"/>
  <c r="E253" i="3"/>
  <c r="D253" i="3"/>
  <c r="E252" i="3"/>
  <c r="D252" i="3"/>
  <c r="E251" i="3"/>
  <c r="D251" i="3"/>
  <c r="C251" i="3" s="1"/>
  <c r="E250" i="3"/>
  <c r="D250" i="3"/>
  <c r="C250" i="3"/>
  <c r="E249" i="3"/>
  <c r="C249" i="3" s="1"/>
  <c r="D249" i="3"/>
  <c r="E248" i="3"/>
  <c r="D248" i="3"/>
  <c r="C248" i="3" s="1"/>
  <c r="E247" i="3"/>
  <c r="C247" i="3" s="1"/>
  <c r="D247" i="3"/>
  <c r="E246" i="3"/>
  <c r="D246" i="3"/>
  <c r="C246" i="3"/>
  <c r="F232" i="3"/>
  <c r="E232" i="3"/>
  <c r="D232" i="3"/>
  <c r="C232" i="3"/>
  <c r="CL231" i="3"/>
  <c r="CK231" i="3"/>
  <c r="CB231" i="3"/>
  <c r="G231" i="3" s="1"/>
  <c r="CA231" i="3"/>
  <c r="CL230" i="3"/>
  <c r="CK230" i="3"/>
  <c r="CB230" i="3"/>
  <c r="CA230" i="3"/>
  <c r="J227" i="3"/>
  <c r="I227" i="3"/>
  <c r="F227" i="3"/>
  <c r="E227" i="3"/>
  <c r="CL226" i="3"/>
  <c r="CK226" i="3"/>
  <c r="CB226" i="3"/>
  <c r="CA226" i="3"/>
  <c r="CL225" i="3"/>
  <c r="CK225" i="3"/>
  <c r="CB225" i="3"/>
  <c r="CA225" i="3"/>
  <c r="K225" i="3" s="1"/>
  <c r="CL224" i="3"/>
  <c r="CK224" i="3"/>
  <c r="CB224" i="3"/>
  <c r="CA224" i="3"/>
  <c r="K224" i="3" s="1"/>
  <c r="CL223" i="3"/>
  <c r="CK223" i="3"/>
  <c r="CB223" i="3"/>
  <c r="CA223" i="3"/>
  <c r="J222" i="3"/>
  <c r="I222" i="3"/>
  <c r="H222" i="3"/>
  <c r="G222" i="3"/>
  <c r="F222" i="3"/>
  <c r="E222" i="3"/>
  <c r="CL221" i="3"/>
  <c r="CK221" i="3"/>
  <c r="CB221" i="3"/>
  <c r="CA221" i="3"/>
  <c r="K221" i="3"/>
  <c r="CL220" i="3"/>
  <c r="CK220" i="3"/>
  <c r="CB220" i="3"/>
  <c r="CA220" i="3"/>
  <c r="CL219" i="3"/>
  <c r="CK219" i="3"/>
  <c r="CB219" i="3"/>
  <c r="CA219" i="3"/>
  <c r="E215" i="3"/>
  <c r="C215" i="3" s="1"/>
  <c r="D215" i="3"/>
  <c r="E214" i="3"/>
  <c r="C214" i="3" s="1"/>
  <c r="D214" i="3"/>
  <c r="E213" i="3"/>
  <c r="D213" i="3"/>
  <c r="AI208" i="3"/>
  <c r="AH208" i="3"/>
  <c r="AG208" i="3"/>
  <c r="AF208" i="3"/>
  <c r="AE208" i="3"/>
  <c r="AD208" i="3"/>
  <c r="AC208" i="3"/>
  <c r="AB208" i="3"/>
  <c r="AA208" i="3"/>
  <c r="Z208" i="3"/>
  <c r="Y208" i="3"/>
  <c r="X208" i="3"/>
  <c r="W208" i="3"/>
  <c r="V208" i="3"/>
  <c r="U208" i="3"/>
  <c r="T208" i="3"/>
  <c r="S208" i="3"/>
  <c r="R208" i="3"/>
  <c r="Q208" i="3"/>
  <c r="P208" i="3"/>
  <c r="O208" i="3"/>
  <c r="N208" i="3"/>
  <c r="M208" i="3"/>
  <c r="L208" i="3"/>
  <c r="K208" i="3"/>
  <c r="J208" i="3"/>
  <c r="I208" i="3"/>
  <c r="H208" i="3"/>
  <c r="G208" i="3"/>
  <c r="F208" i="3"/>
  <c r="CN207" i="3"/>
  <c r="CM207" i="3"/>
  <c r="CL207" i="3"/>
  <c r="E207" i="3"/>
  <c r="CD207" i="3" s="1"/>
  <c r="D207" i="3"/>
  <c r="CK207" i="3" s="1"/>
  <c r="CM206" i="3"/>
  <c r="CA206" i="3"/>
  <c r="E206" i="3"/>
  <c r="E208" i="3" s="1"/>
  <c r="D206" i="3"/>
  <c r="D208" i="3" s="1"/>
  <c r="S201" i="3"/>
  <c r="R201" i="3"/>
  <c r="Q201" i="3"/>
  <c r="P201" i="3"/>
  <c r="O201" i="3"/>
  <c r="N201" i="3"/>
  <c r="M201" i="3"/>
  <c r="L201" i="3"/>
  <c r="K201" i="3"/>
  <c r="J201" i="3"/>
  <c r="I201" i="3"/>
  <c r="H201" i="3"/>
  <c r="G201" i="3"/>
  <c r="F201" i="3"/>
  <c r="D201" i="3"/>
  <c r="E200" i="3"/>
  <c r="D200" i="3"/>
  <c r="C200" i="3"/>
  <c r="CE200" i="3" s="1"/>
  <c r="CA199" i="3"/>
  <c r="E199" i="3"/>
  <c r="D199" i="3"/>
  <c r="C199" i="3"/>
  <c r="CB199" i="3" s="1"/>
  <c r="U194" i="3"/>
  <c r="T194" i="3"/>
  <c r="S194" i="3"/>
  <c r="R194" i="3"/>
  <c r="Q194" i="3"/>
  <c r="P194" i="3"/>
  <c r="O194" i="3"/>
  <c r="N194" i="3"/>
  <c r="M194" i="3"/>
  <c r="L194" i="3"/>
  <c r="K194" i="3"/>
  <c r="J194" i="3"/>
  <c r="I194" i="3"/>
  <c r="H194" i="3"/>
  <c r="G194" i="3"/>
  <c r="F194" i="3"/>
  <c r="D194" i="3" s="1"/>
  <c r="E193" i="3"/>
  <c r="D193" i="3"/>
  <c r="E192" i="3"/>
  <c r="D192" i="3"/>
  <c r="Q186" i="3"/>
  <c r="P186" i="3"/>
  <c r="O186" i="3"/>
  <c r="N186" i="3"/>
  <c r="M186" i="3"/>
  <c r="L186" i="3"/>
  <c r="K186" i="3"/>
  <c r="J186" i="3"/>
  <c r="I186" i="3"/>
  <c r="H186" i="3"/>
  <c r="G186" i="3"/>
  <c r="F186" i="3"/>
  <c r="E185" i="3"/>
  <c r="D185" i="3"/>
  <c r="C185" i="3"/>
  <c r="E184" i="3"/>
  <c r="C184" i="3" s="1"/>
  <c r="D184" i="3"/>
  <c r="E183" i="3"/>
  <c r="D183" i="3"/>
  <c r="E178" i="3"/>
  <c r="D178" i="3"/>
  <c r="C178" i="3"/>
  <c r="E177" i="3"/>
  <c r="D177" i="3"/>
  <c r="C177" i="3"/>
  <c r="E176" i="3"/>
  <c r="C176" i="3" s="1"/>
  <c r="D176" i="3"/>
  <c r="E175" i="3"/>
  <c r="D175" i="3"/>
  <c r="C175" i="3" s="1"/>
  <c r="E174" i="3"/>
  <c r="D174" i="3"/>
  <c r="C174" i="3"/>
  <c r="E173" i="3"/>
  <c r="D173" i="3"/>
  <c r="C173" i="3"/>
  <c r="E168" i="3"/>
  <c r="D168" i="3"/>
  <c r="C168" i="3" s="1"/>
  <c r="E167" i="3"/>
  <c r="D167" i="3"/>
  <c r="E166" i="3"/>
  <c r="D166" i="3"/>
  <c r="C166" i="3" s="1"/>
  <c r="E165" i="3"/>
  <c r="D165" i="3"/>
  <c r="C165" i="3" s="1"/>
  <c r="E164" i="3"/>
  <c r="D164" i="3"/>
  <c r="C164" i="3" s="1"/>
  <c r="E163" i="3"/>
  <c r="D163" i="3"/>
  <c r="CL157" i="3"/>
  <c r="CK157" i="3"/>
  <c r="CB157" i="3"/>
  <c r="AD157" i="3" s="1"/>
  <c r="CA157" i="3"/>
  <c r="CL156" i="3"/>
  <c r="CK156" i="3"/>
  <c r="CB156" i="3"/>
  <c r="CA156" i="3"/>
  <c r="AD156" i="3" s="1"/>
  <c r="CL155" i="3"/>
  <c r="CK155" i="3"/>
  <c r="CB155" i="3"/>
  <c r="CA155" i="3"/>
  <c r="AD155" i="3" s="1"/>
  <c r="CL154" i="3"/>
  <c r="CK154" i="3"/>
  <c r="CB154" i="3"/>
  <c r="CA154" i="3"/>
  <c r="CL153" i="3"/>
  <c r="CK153" i="3"/>
  <c r="CB153" i="3"/>
  <c r="CA153" i="3"/>
  <c r="AC152" i="3"/>
  <c r="AB152" i="3"/>
  <c r="AA152" i="3"/>
  <c r="Z152" i="3"/>
  <c r="Y152" i="3"/>
  <c r="X152" i="3"/>
  <c r="W152" i="3"/>
  <c r="V152" i="3"/>
  <c r="U152" i="3"/>
  <c r="T152" i="3"/>
  <c r="S152" i="3"/>
  <c r="R152" i="3"/>
  <c r="Q152" i="3"/>
  <c r="P152" i="3"/>
  <c r="O152" i="3"/>
  <c r="N152" i="3"/>
  <c r="M152" i="3"/>
  <c r="L152" i="3"/>
  <c r="K152" i="3"/>
  <c r="J152" i="3"/>
  <c r="I152" i="3"/>
  <c r="H152" i="3"/>
  <c r="G152" i="3"/>
  <c r="F152" i="3"/>
  <c r="E151" i="3"/>
  <c r="D151" i="3"/>
  <c r="E150" i="3"/>
  <c r="D150" i="3"/>
  <c r="C150" i="3" s="1"/>
  <c r="CK150" i="3" s="1"/>
  <c r="E149" i="3"/>
  <c r="D149" i="3"/>
  <c r="E148" i="3"/>
  <c r="D148" i="3"/>
  <c r="E147" i="3"/>
  <c r="D147" i="3"/>
  <c r="E146" i="3"/>
  <c r="D146" i="3"/>
  <c r="E145" i="3"/>
  <c r="D145" i="3"/>
  <c r="CK144" i="3"/>
  <c r="E144" i="3"/>
  <c r="D144" i="3"/>
  <c r="C144" i="3" s="1"/>
  <c r="CB144" i="3" s="1"/>
  <c r="E143" i="3"/>
  <c r="D143" i="3"/>
  <c r="E142" i="3"/>
  <c r="D142" i="3"/>
  <c r="C142" i="3" s="1"/>
  <c r="CK142" i="3" s="1"/>
  <c r="E141" i="3"/>
  <c r="D141" i="3"/>
  <c r="E140" i="3"/>
  <c r="D140" i="3"/>
  <c r="C140" i="3" s="1"/>
  <c r="CK140" i="3" s="1"/>
  <c r="E139" i="3"/>
  <c r="D139" i="3"/>
  <c r="E138" i="3"/>
  <c r="D138" i="3"/>
  <c r="E137" i="3"/>
  <c r="D137" i="3"/>
  <c r="E136" i="3"/>
  <c r="D136" i="3"/>
  <c r="E135" i="3"/>
  <c r="D135" i="3"/>
  <c r="E134" i="3"/>
  <c r="D134" i="3"/>
  <c r="E133" i="3"/>
  <c r="C133" i="3" s="1"/>
  <c r="CK133" i="3" s="1"/>
  <c r="D133" i="3"/>
  <c r="E132" i="3"/>
  <c r="C132" i="3" s="1"/>
  <c r="CL132" i="3" s="1"/>
  <c r="D132" i="3"/>
  <c r="E131" i="3"/>
  <c r="D131" i="3"/>
  <c r="E130" i="3"/>
  <c r="C130" i="3" s="1"/>
  <c r="CK130" i="3" s="1"/>
  <c r="D130" i="3"/>
  <c r="E129" i="3"/>
  <c r="D129" i="3"/>
  <c r="E128" i="3"/>
  <c r="D128" i="3"/>
  <c r="E127" i="3"/>
  <c r="D127" i="3"/>
  <c r="E126" i="3"/>
  <c r="C126" i="3" s="1"/>
  <c r="CL126" i="3" s="1"/>
  <c r="D126" i="3"/>
  <c r="E125" i="3"/>
  <c r="C125" i="3" s="1"/>
  <c r="D125" i="3"/>
  <c r="E124" i="3"/>
  <c r="C124" i="3" s="1"/>
  <c r="CL124" i="3" s="1"/>
  <c r="D124" i="3"/>
  <c r="E123" i="3"/>
  <c r="D123" i="3"/>
  <c r="E122" i="3"/>
  <c r="D122" i="3"/>
  <c r="E117" i="3"/>
  <c r="D117" i="3"/>
  <c r="E116" i="3"/>
  <c r="D116" i="3"/>
  <c r="E115" i="3"/>
  <c r="C115" i="3" s="1"/>
  <c r="D115" i="3"/>
  <c r="E114" i="3"/>
  <c r="D114" i="3"/>
  <c r="CL113" i="3"/>
  <c r="CK113" i="3"/>
  <c r="E113" i="3"/>
  <c r="C113" i="3" s="1"/>
  <c r="D113" i="3"/>
  <c r="E112" i="3"/>
  <c r="D112" i="3"/>
  <c r="E111" i="3"/>
  <c r="D111" i="3"/>
  <c r="E110" i="3"/>
  <c r="D110" i="3"/>
  <c r="C110" i="3" s="1"/>
  <c r="E109" i="3"/>
  <c r="D109" i="3"/>
  <c r="C109" i="3"/>
  <c r="E108" i="3"/>
  <c r="C108" i="3" s="1"/>
  <c r="D108" i="3"/>
  <c r="E102" i="3"/>
  <c r="D102" i="3"/>
  <c r="E101" i="3"/>
  <c r="D101" i="3"/>
  <c r="C101" i="3"/>
  <c r="E100" i="3"/>
  <c r="D100" i="3"/>
  <c r="C100" i="3" s="1"/>
  <c r="E99" i="3"/>
  <c r="C99" i="3" s="1"/>
  <c r="D99" i="3"/>
  <c r="E98" i="3"/>
  <c r="D98" i="3"/>
  <c r="C98" i="3" s="1"/>
  <c r="I97" i="3"/>
  <c r="H97" i="3"/>
  <c r="G97" i="3"/>
  <c r="F97" i="3"/>
  <c r="CK93" i="3"/>
  <c r="CA93" i="3"/>
  <c r="I93" i="3" s="1"/>
  <c r="CK92" i="3"/>
  <c r="CA92" i="3"/>
  <c r="I92" i="3" s="1"/>
  <c r="CK91" i="3"/>
  <c r="CA91" i="3"/>
  <c r="I91" i="3" s="1"/>
  <c r="CK90" i="3"/>
  <c r="CA90" i="3"/>
  <c r="I90" i="3" s="1"/>
  <c r="CO87" i="3"/>
  <c r="CN87" i="3"/>
  <c r="CM87" i="3"/>
  <c r="CL87" i="3"/>
  <c r="CB87" i="3" s="1"/>
  <c r="CK87" i="3"/>
  <c r="CE87" i="3"/>
  <c r="CD87" i="3"/>
  <c r="CC87" i="3"/>
  <c r="CA87" i="3"/>
  <c r="CO86" i="3"/>
  <c r="CE86" i="3" s="1"/>
  <c r="CN86" i="3"/>
  <c r="CD86" i="3" s="1"/>
  <c r="CM86" i="3"/>
  <c r="CL86" i="3"/>
  <c r="CK86" i="3"/>
  <c r="CA86" i="3" s="1"/>
  <c r="CC86" i="3"/>
  <c r="CB86" i="3"/>
  <c r="B79" i="3"/>
  <c r="D74" i="3"/>
  <c r="C74" i="3"/>
  <c r="B74" i="3" s="1"/>
  <c r="CA74" i="3" s="1"/>
  <c r="D73" i="3"/>
  <c r="C73" i="3"/>
  <c r="B73" i="3" s="1"/>
  <c r="D72" i="3"/>
  <c r="C72" i="3"/>
  <c r="B72" i="3" s="1"/>
  <c r="CA72" i="3" s="1"/>
  <c r="C67" i="3"/>
  <c r="CK67" i="3" s="1"/>
  <c r="CK66" i="3"/>
  <c r="C66" i="3"/>
  <c r="CB66" i="3" s="1"/>
  <c r="CL65" i="3"/>
  <c r="CB65" i="3"/>
  <c r="CA65" i="3"/>
  <c r="C65" i="3"/>
  <c r="CK65" i="3" s="1"/>
  <c r="C64" i="3"/>
  <c r="CL64" i="3" s="1"/>
  <c r="C63" i="3"/>
  <c r="CK63" i="3" s="1"/>
  <c r="CB62" i="3"/>
  <c r="M62" i="3"/>
  <c r="C62" i="3"/>
  <c r="CA62" i="3" s="1"/>
  <c r="CB61" i="3"/>
  <c r="C61" i="3"/>
  <c r="CK61" i="3" s="1"/>
  <c r="D57" i="3"/>
  <c r="C57" i="3"/>
  <c r="D56" i="3"/>
  <c r="C56" i="3"/>
  <c r="B56" i="3" s="1"/>
  <c r="CB56" i="3" s="1"/>
  <c r="D55" i="3"/>
  <c r="C55" i="3"/>
  <c r="B55" i="3" s="1"/>
  <c r="CK55" i="3" s="1"/>
  <c r="J54" i="3"/>
  <c r="I54" i="3"/>
  <c r="H54" i="3"/>
  <c r="G54" i="3"/>
  <c r="F54" i="3"/>
  <c r="E54" i="3"/>
  <c r="C54" i="3" s="1"/>
  <c r="D54" i="3"/>
  <c r="D49" i="3"/>
  <c r="C49" i="3"/>
  <c r="B49" i="3" s="1"/>
  <c r="CA49" i="3" s="1"/>
  <c r="D48" i="3"/>
  <c r="C48" i="3"/>
  <c r="D47" i="3"/>
  <c r="C47" i="3"/>
  <c r="D46" i="3"/>
  <c r="C46" i="3"/>
  <c r="E41" i="3"/>
  <c r="C41" i="3" s="1"/>
  <c r="CA41" i="3" s="1"/>
  <c r="D41" i="3"/>
  <c r="E40" i="3"/>
  <c r="D40" i="3"/>
  <c r="E39" i="3"/>
  <c r="C39" i="3" s="1"/>
  <c r="CK39" i="3" s="1"/>
  <c r="D39" i="3"/>
  <c r="E38" i="3"/>
  <c r="D38" i="3"/>
  <c r="C38" i="3" s="1"/>
  <c r="CB38" i="3" s="1"/>
  <c r="E37" i="3"/>
  <c r="D37" i="3"/>
  <c r="C37" i="3" s="1"/>
  <c r="E36" i="3"/>
  <c r="D36" i="3"/>
  <c r="C36" i="3"/>
  <c r="E35" i="3"/>
  <c r="D35" i="3"/>
  <c r="E34" i="3"/>
  <c r="D34" i="3"/>
  <c r="C34" i="3"/>
  <c r="CB34" i="3" s="1"/>
  <c r="E33" i="3"/>
  <c r="D33" i="3"/>
  <c r="C33" i="3"/>
  <c r="CK33" i="3" s="1"/>
  <c r="E32" i="3"/>
  <c r="D32" i="3"/>
  <c r="C32" i="3"/>
  <c r="CL32" i="3" s="1"/>
  <c r="E31" i="3"/>
  <c r="D31" i="3"/>
  <c r="E30" i="3"/>
  <c r="C30" i="3" s="1"/>
  <c r="D30" i="3"/>
  <c r="E29" i="3"/>
  <c r="D29" i="3"/>
  <c r="C29" i="3" s="1"/>
  <c r="E28" i="3"/>
  <c r="D28" i="3"/>
  <c r="E27" i="3"/>
  <c r="D27" i="3"/>
  <c r="E26" i="3"/>
  <c r="D26" i="3"/>
  <c r="E25" i="3"/>
  <c r="D25" i="3"/>
  <c r="C25" i="3"/>
  <c r="CK25" i="3" s="1"/>
  <c r="E24" i="3"/>
  <c r="C24" i="3" s="1"/>
  <c r="D24" i="3"/>
  <c r="CL23" i="3"/>
  <c r="CK23" i="3"/>
  <c r="E23" i="3"/>
  <c r="C23" i="3" s="1"/>
  <c r="D23" i="3"/>
  <c r="E22" i="3"/>
  <c r="D22" i="3"/>
  <c r="C22" i="3" s="1"/>
  <c r="CB22" i="3" s="1"/>
  <c r="E21" i="3"/>
  <c r="D21" i="3"/>
  <c r="C21" i="3" s="1"/>
  <c r="CK21" i="3" s="1"/>
  <c r="E20" i="3"/>
  <c r="D20" i="3"/>
  <c r="C20" i="3"/>
  <c r="E15" i="3"/>
  <c r="D15" i="3"/>
  <c r="C15" i="3" s="1"/>
  <c r="E14" i="3"/>
  <c r="D14" i="3"/>
  <c r="E13" i="3"/>
  <c r="D13" i="3"/>
  <c r="C13" i="3" s="1"/>
  <c r="A5" i="3"/>
  <c r="A4" i="3"/>
  <c r="A3" i="3"/>
  <c r="A2" i="3"/>
  <c r="CK261" i="3" l="1"/>
  <c r="CA261" i="3"/>
  <c r="Q261" i="3" s="1"/>
  <c r="B57" i="3"/>
  <c r="CK57" i="3" s="1"/>
  <c r="C260" i="3"/>
  <c r="CH273" i="4"/>
  <c r="CB72" i="4"/>
  <c r="CK36" i="4"/>
  <c r="C31" i="3"/>
  <c r="CL31" i="3" s="1"/>
  <c r="B48" i="3"/>
  <c r="CB48" i="3" s="1"/>
  <c r="CK126" i="3"/>
  <c r="E194" i="3"/>
  <c r="C194" i="3" s="1"/>
  <c r="C206" i="3"/>
  <c r="AJ206" i="4"/>
  <c r="CA144" i="4"/>
  <c r="AD144" i="4" s="1"/>
  <c r="CA61" i="3"/>
  <c r="M61" i="3" s="1"/>
  <c r="C114" i="3"/>
  <c r="C146" i="3"/>
  <c r="C208" i="3"/>
  <c r="K219" i="3"/>
  <c r="CL145" i="4"/>
  <c r="CB273" i="4"/>
  <c r="T26" i="4"/>
  <c r="CK144" i="4"/>
  <c r="T30" i="4"/>
  <c r="C14" i="3"/>
  <c r="CA67" i="3"/>
  <c r="CL133" i="3"/>
  <c r="AD153" i="3"/>
  <c r="CM200" i="3"/>
  <c r="CB206" i="3"/>
  <c r="K220" i="3"/>
  <c r="C262" i="3"/>
  <c r="CL141" i="4"/>
  <c r="CA40" i="4"/>
  <c r="T40" i="4" s="1"/>
  <c r="CA134" i="4"/>
  <c r="AD134" i="4" s="1"/>
  <c r="B278" i="5"/>
  <c r="CD206" i="3"/>
  <c r="C26" i="3"/>
  <c r="CL39" i="3"/>
  <c r="CK62" i="3"/>
  <c r="D97" i="3"/>
  <c r="C116" i="3"/>
  <c r="CL116" i="3" s="1"/>
  <c r="C148" i="3"/>
  <c r="CL148" i="3" s="1"/>
  <c r="AD154" i="3"/>
  <c r="E201" i="3"/>
  <c r="CL206" i="3"/>
  <c r="CL149" i="4"/>
  <c r="C127" i="3"/>
  <c r="CK127" i="3" s="1"/>
  <c r="CL112" i="4"/>
  <c r="CA63" i="3"/>
  <c r="M63" i="3" s="1"/>
  <c r="C135" i="3"/>
  <c r="CA135" i="3" s="1"/>
  <c r="CA129" i="4"/>
  <c r="AD129" i="4" s="1"/>
  <c r="CL133" i="4"/>
  <c r="CH272" i="4"/>
  <c r="CA200" i="3"/>
  <c r="T200" i="3" s="1"/>
  <c r="C201" i="3"/>
  <c r="C27" i="3"/>
  <c r="C129" i="3"/>
  <c r="CL129" i="3" s="1"/>
  <c r="CB63" i="3"/>
  <c r="C111" i="3"/>
  <c r="C136" i="3"/>
  <c r="CB142" i="3"/>
  <c r="C207" i="3"/>
  <c r="CO207" i="3" s="1"/>
  <c r="C253" i="3"/>
  <c r="C265" i="3"/>
  <c r="CL129" i="4"/>
  <c r="CB133" i="4"/>
  <c r="T24" i="4"/>
  <c r="CB46" i="4"/>
  <c r="S46" i="4" s="1"/>
  <c r="CN272" i="4"/>
  <c r="CA73" i="4"/>
  <c r="K73" i="4" s="1"/>
  <c r="B54" i="3"/>
  <c r="CA133" i="4"/>
  <c r="AD133" i="4" s="1"/>
  <c r="CA125" i="4"/>
  <c r="CB129" i="4"/>
  <c r="CL46" i="4"/>
  <c r="CK73" i="4"/>
  <c r="CL61" i="3"/>
  <c r="CL67" i="3"/>
  <c r="C128" i="3"/>
  <c r="CL128" i="3" s="1"/>
  <c r="CH272" i="3"/>
  <c r="CA34" i="3"/>
  <c r="T34" i="3" s="1"/>
  <c r="CL63" i="3"/>
  <c r="CL73" i="4"/>
  <c r="CQ271" i="4"/>
  <c r="CA271" i="4"/>
  <c r="AD271" i="4" s="1"/>
  <c r="CK271" i="4"/>
  <c r="CF200" i="3"/>
  <c r="CB67" i="3"/>
  <c r="CB140" i="3"/>
  <c r="C117" i="3"/>
  <c r="CN206" i="3"/>
  <c r="CA262" i="4"/>
  <c r="Q262" i="4" s="1"/>
  <c r="CL123" i="4"/>
  <c r="C35" i="3"/>
  <c r="CL35" i="3" s="1"/>
  <c r="B46" i="3"/>
  <c r="CK46" i="3" s="1"/>
  <c r="CK64" i="3"/>
  <c r="C112" i="3"/>
  <c r="CL112" i="3" s="1"/>
  <c r="CL130" i="3"/>
  <c r="C167" i="3"/>
  <c r="C192" i="3"/>
  <c r="CA207" i="3"/>
  <c r="C270" i="3"/>
  <c r="CL271" i="4"/>
  <c r="CB125" i="4"/>
  <c r="CA260" i="4"/>
  <c r="Q260" i="4" s="1"/>
  <c r="CB123" i="4"/>
  <c r="CM273" i="4"/>
  <c r="CK46" i="4"/>
  <c r="C40" i="3"/>
  <c r="CL40" i="3" s="1"/>
  <c r="C28" i="3"/>
  <c r="CK28" i="3" s="1"/>
  <c r="K226" i="3"/>
  <c r="CH273" i="3"/>
  <c r="CL125" i="4"/>
  <c r="CA273" i="4"/>
  <c r="AD273" i="4" s="1"/>
  <c r="CB150" i="3"/>
  <c r="CB207" i="3"/>
  <c r="CR273" i="3"/>
  <c r="CG273" i="4"/>
  <c r="CK72" i="4"/>
  <c r="CA146" i="4"/>
  <c r="AD146" i="4" s="1"/>
  <c r="CA36" i="4"/>
  <c r="AD136" i="5"/>
  <c r="CK273" i="4"/>
  <c r="C123" i="3"/>
  <c r="CA123" i="3" s="1"/>
  <c r="B47" i="3"/>
  <c r="C131" i="3"/>
  <c r="CK131" i="3" s="1"/>
  <c r="E186" i="3"/>
  <c r="C274" i="3"/>
  <c r="CQ274" i="3" s="1"/>
  <c r="CQ273" i="4"/>
  <c r="CA72" i="4"/>
  <c r="AD150" i="4"/>
  <c r="T32" i="4"/>
  <c r="CL146" i="4"/>
  <c r="CB36" i="4"/>
  <c r="CP200" i="4"/>
  <c r="CD200" i="4"/>
  <c r="T200" i="4" s="1"/>
  <c r="C134" i="3"/>
  <c r="CR272" i="3"/>
  <c r="C213" i="3"/>
  <c r="CA123" i="4"/>
  <c r="CC273" i="4"/>
  <c r="C138" i="3"/>
  <c r="CL138" i="3" s="1"/>
  <c r="C193" i="3"/>
  <c r="T35" i="4"/>
  <c r="CK261" i="4"/>
  <c r="CA261" i="4"/>
  <c r="Q261" i="4" s="1"/>
  <c r="AD274" i="5"/>
  <c r="CO199" i="4"/>
  <c r="CM199" i="4"/>
  <c r="CE199" i="4"/>
  <c r="CA199" i="4"/>
  <c r="CP199" i="4"/>
  <c r="CF199" i="4"/>
  <c r="CL199" i="4"/>
  <c r="CC199" i="4"/>
  <c r="CK199" i="4"/>
  <c r="CD199" i="4"/>
  <c r="CB199" i="4"/>
  <c r="CN199" i="4"/>
  <c r="AD141" i="4"/>
  <c r="T39" i="4"/>
  <c r="AD274" i="4"/>
  <c r="AD137" i="4"/>
  <c r="AD128" i="4"/>
  <c r="AG214" i="4"/>
  <c r="AD125" i="4"/>
  <c r="M66" i="4"/>
  <c r="AD145" i="4"/>
  <c r="T27" i="4"/>
  <c r="AD149" i="4"/>
  <c r="S49" i="4"/>
  <c r="T37" i="4"/>
  <c r="T29" i="4"/>
  <c r="T21" i="4"/>
  <c r="S47" i="4"/>
  <c r="K57" i="4"/>
  <c r="S48" i="4"/>
  <c r="T28" i="4"/>
  <c r="AD140" i="4"/>
  <c r="AD124" i="4"/>
  <c r="CF207" i="4"/>
  <c r="CP207" i="4"/>
  <c r="CE207" i="4"/>
  <c r="CO207" i="4"/>
  <c r="AD272" i="4"/>
  <c r="CA122" i="4"/>
  <c r="CK122" i="4"/>
  <c r="CB122" i="4"/>
  <c r="C152" i="4"/>
  <c r="A278" i="4" s="1"/>
  <c r="CL122" i="4"/>
  <c r="X114" i="4"/>
  <c r="T41" i="4"/>
  <c r="T33" i="4"/>
  <c r="T25" i="4"/>
  <c r="T31" i="4"/>
  <c r="AD130" i="4"/>
  <c r="CB24" i="3"/>
  <c r="CK24" i="3"/>
  <c r="CL24" i="3"/>
  <c r="CA24" i="3"/>
  <c r="T24" i="3" s="1"/>
  <c r="CB30" i="3"/>
  <c r="CA30" i="3"/>
  <c r="CL30" i="3"/>
  <c r="CK30" i="3"/>
  <c r="CB26" i="3"/>
  <c r="CA26" i="3"/>
  <c r="T26" i="3" s="1"/>
  <c r="CL26" i="3"/>
  <c r="CK26" i="3"/>
  <c r="CB28" i="3"/>
  <c r="CA28" i="3"/>
  <c r="CB20" i="3"/>
  <c r="CK20" i="3"/>
  <c r="CA20" i="3"/>
  <c r="T20" i="3" s="1"/>
  <c r="CK22" i="3"/>
  <c r="CB29" i="3"/>
  <c r="CL29" i="3"/>
  <c r="CA29" i="3"/>
  <c r="CB49" i="3"/>
  <c r="S49" i="3" s="1"/>
  <c r="CL49" i="3"/>
  <c r="CB73" i="3"/>
  <c r="CK73" i="3"/>
  <c r="CL73" i="3"/>
  <c r="CA73" i="3"/>
  <c r="G87" i="3"/>
  <c r="CA115" i="3"/>
  <c r="X115" i="3" s="1"/>
  <c r="CB115" i="3"/>
  <c r="CL115" i="3"/>
  <c r="CA117" i="3"/>
  <c r="X117" i="3" s="1"/>
  <c r="CB117" i="3"/>
  <c r="CL22" i="3"/>
  <c r="CB31" i="3"/>
  <c r="CA31" i="3"/>
  <c r="CB74" i="3"/>
  <c r="CK74" i="3"/>
  <c r="CK117" i="3"/>
  <c r="CA125" i="3"/>
  <c r="CB125" i="3"/>
  <c r="CB27" i="3"/>
  <c r="CL34" i="3"/>
  <c r="CB37" i="3"/>
  <c r="CL37" i="3"/>
  <c r="CA37" i="3"/>
  <c r="CB47" i="3"/>
  <c r="CA47" i="3"/>
  <c r="S47" i="3" s="1"/>
  <c r="CA55" i="3"/>
  <c r="CB55" i="3"/>
  <c r="G86" i="3"/>
  <c r="CK115" i="3"/>
  <c r="CL117" i="3"/>
  <c r="CK125" i="3"/>
  <c r="CA127" i="3"/>
  <c r="CA128" i="3"/>
  <c r="CB128" i="3"/>
  <c r="CK128" i="3"/>
  <c r="CA129" i="3"/>
  <c r="CB129" i="3"/>
  <c r="CA22" i="3"/>
  <c r="T22" i="3" s="1"/>
  <c r="CB23" i="3"/>
  <c r="CA23" i="3"/>
  <c r="CK31" i="3"/>
  <c r="CB33" i="3"/>
  <c r="CL33" i="3"/>
  <c r="CA33" i="3"/>
  <c r="CK37" i="3"/>
  <c r="CA38" i="3"/>
  <c r="T38" i="3" s="1"/>
  <c r="CB39" i="3"/>
  <c r="CA39" i="3"/>
  <c r="CA56" i="3"/>
  <c r="K56" i="3" s="1"/>
  <c r="CL56" i="3"/>
  <c r="CK56" i="3"/>
  <c r="M65" i="3"/>
  <c r="CB72" i="3"/>
  <c r="K72" i="3" s="1"/>
  <c r="CK72" i="3"/>
  <c r="CL72" i="3"/>
  <c r="C102" i="3"/>
  <c r="C97" i="3" s="1"/>
  <c r="CA112" i="3"/>
  <c r="CB112" i="3"/>
  <c r="CK112" i="3"/>
  <c r="CA113" i="3"/>
  <c r="CB113" i="3"/>
  <c r="CK123" i="3"/>
  <c r="CL125" i="3"/>
  <c r="CK129" i="3"/>
  <c r="CA131" i="3"/>
  <c r="CL131" i="3"/>
  <c r="CA132" i="3"/>
  <c r="CB132" i="3"/>
  <c r="CK132" i="3"/>
  <c r="CL135" i="3"/>
  <c r="CB36" i="3"/>
  <c r="CK36" i="3"/>
  <c r="CA36" i="3"/>
  <c r="CK38" i="3"/>
  <c r="CL57" i="3"/>
  <c r="K74" i="3"/>
  <c r="CA116" i="3"/>
  <c r="CB116" i="3"/>
  <c r="CK116" i="3"/>
  <c r="CL20" i="3"/>
  <c r="CB25" i="3"/>
  <c r="CL25" i="3"/>
  <c r="CA25" i="3"/>
  <c r="CK29" i="3"/>
  <c r="CB32" i="3"/>
  <c r="CK32" i="3"/>
  <c r="CA32" i="3"/>
  <c r="CK34" i="3"/>
  <c r="CL36" i="3"/>
  <c r="CL38" i="3"/>
  <c r="CB41" i="3"/>
  <c r="T41" i="3" s="1"/>
  <c r="CL41" i="3"/>
  <c r="CK49" i="3"/>
  <c r="CL74" i="3"/>
  <c r="CA124" i="3"/>
  <c r="CB124" i="3"/>
  <c r="CK124" i="3"/>
  <c r="CO199" i="3"/>
  <c r="CK199" i="3"/>
  <c r="CC199" i="3"/>
  <c r="CP199" i="3"/>
  <c r="CL199" i="3"/>
  <c r="CD199" i="3"/>
  <c r="T199" i="3" s="1"/>
  <c r="CE199" i="3"/>
  <c r="CF199" i="3"/>
  <c r="CN199" i="3"/>
  <c r="CM199" i="3"/>
  <c r="CB21" i="3"/>
  <c r="CL21" i="3"/>
  <c r="CA21" i="3"/>
  <c r="CK41" i="3"/>
  <c r="CL55" i="3"/>
  <c r="CA64" i="3"/>
  <c r="CB64" i="3"/>
  <c r="CA133" i="3"/>
  <c r="CB133" i="3"/>
  <c r="CA215" i="3"/>
  <c r="CB215" i="3"/>
  <c r="CK215" i="3"/>
  <c r="CA262" i="3"/>
  <c r="Q262" i="3" s="1"/>
  <c r="CK262" i="3"/>
  <c r="CL62" i="3"/>
  <c r="CL66" i="3"/>
  <c r="CA66" i="3"/>
  <c r="M66" i="3" s="1"/>
  <c r="E97" i="3"/>
  <c r="E152" i="3"/>
  <c r="C122" i="3"/>
  <c r="CA126" i="3"/>
  <c r="CB126" i="3"/>
  <c r="CA130" i="3"/>
  <c r="CB130" i="3"/>
  <c r="CA134" i="3"/>
  <c r="CB134" i="3"/>
  <c r="CA136" i="3"/>
  <c r="CL136" i="3"/>
  <c r="CA138" i="3"/>
  <c r="CA140" i="3"/>
  <c r="AD140" i="3" s="1"/>
  <c r="CL140" i="3"/>
  <c r="CA142" i="3"/>
  <c r="AD142" i="3" s="1"/>
  <c r="CL142" i="3"/>
  <c r="CA144" i="3"/>
  <c r="AD144" i="3" s="1"/>
  <c r="CL144" i="3"/>
  <c r="CL146" i="3"/>
  <c r="CA148" i="3"/>
  <c r="CA150" i="3"/>
  <c r="CL150" i="3"/>
  <c r="D152" i="3"/>
  <c r="CA214" i="3"/>
  <c r="CB214" i="3"/>
  <c r="CK214" i="3"/>
  <c r="CL214" i="3"/>
  <c r="CL215" i="3"/>
  <c r="K223" i="3"/>
  <c r="CA260" i="3"/>
  <c r="Q260" i="3" s="1"/>
  <c r="CK260" i="3"/>
  <c r="C137" i="3"/>
  <c r="C139" i="3"/>
  <c r="C141" i="3"/>
  <c r="C143" i="3"/>
  <c r="C145" i="3"/>
  <c r="C147" i="3"/>
  <c r="C149" i="3"/>
  <c r="C151" i="3"/>
  <c r="C163" i="3"/>
  <c r="C183" i="3"/>
  <c r="C186" i="3" s="1"/>
  <c r="D186" i="3"/>
  <c r="CO206" i="3"/>
  <c r="CF207" i="3"/>
  <c r="CA213" i="3"/>
  <c r="CB213" i="3"/>
  <c r="G230" i="3"/>
  <c r="C252" i="3"/>
  <c r="CD271" i="3"/>
  <c r="CD272" i="3"/>
  <c r="CD273" i="3"/>
  <c r="CO200" i="3"/>
  <c r="CK200" i="3"/>
  <c r="CC200" i="3"/>
  <c r="CP200" i="3"/>
  <c r="CL200" i="3"/>
  <c r="CD200" i="3"/>
  <c r="CB200" i="3"/>
  <c r="CN200" i="3"/>
  <c r="CL271" i="3"/>
  <c r="CB271" i="3"/>
  <c r="CQ271" i="3"/>
  <c r="CM271" i="3"/>
  <c r="CG271" i="3"/>
  <c r="CC271" i="3"/>
  <c r="CA271" i="3"/>
  <c r="CK271" i="3"/>
  <c r="CL272" i="3"/>
  <c r="CB272" i="3"/>
  <c r="CQ272" i="3"/>
  <c r="CM272" i="3"/>
  <c r="CG272" i="3"/>
  <c r="CC272" i="3"/>
  <c r="CA272" i="3"/>
  <c r="CK272" i="3"/>
  <c r="CL273" i="3"/>
  <c r="CB273" i="3"/>
  <c r="CQ273" i="3"/>
  <c r="CM273" i="3"/>
  <c r="CG273" i="3"/>
  <c r="CC273" i="3"/>
  <c r="CA273" i="3"/>
  <c r="CK273" i="3"/>
  <c r="CL274" i="3"/>
  <c r="CB274" i="3"/>
  <c r="CM274" i="3"/>
  <c r="CG274" i="3"/>
  <c r="CC206" i="3"/>
  <c r="CK206" i="3"/>
  <c r="CC207" i="3"/>
  <c r="CF271" i="3"/>
  <c r="CF272" i="3"/>
  <c r="CF273" i="3"/>
  <c r="CF274" i="3"/>
  <c r="E274" i="2"/>
  <c r="D274" i="2"/>
  <c r="CP274" i="2" s="1"/>
  <c r="E273" i="2"/>
  <c r="D273" i="2"/>
  <c r="CP273" i="2" s="1"/>
  <c r="E272" i="2"/>
  <c r="D272" i="2"/>
  <c r="CP272" i="2" s="1"/>
  <c r="E271" i="2"/>
  <c r="D271" i="2"/>
  <c r="CP271" i="2" s="1"/>
  <c r="E270" i="2"/>
  <c r="D270" i="2"/>
  <c r="C270" i="2" s="1"/>
  <c r="E265" i="2"/>
  <c r="D265" i="2"/>
  <c r="E264" i="2"/>
  <c r="D264" i="2"/>
  <c r="C264" i="2" s="1"/>
  <c r="E263" i="2"/>
  <c r="D263" i="2"/>
  <c r="C263" i="2" s="1"/>
  <c r="E262" i="2"/>
  <c r="D262" i="2"/>
  <c r="C262" i="2"/>
  <c r="CA262" i="2" s="1"/>
  <c r="Q262" i="2" s="1"/>
  <c r="E261" i="2"/>
  <c r="D261" i="2"/>
  <c r="C261" i="2" s="1"/>
  <c r="E260" i="2"/>
  <c r="D260" i="2"/>
  <c r="E255" i="2"/>
  <c r="D255" i="2"/>
  <c r="C255" i="2" s="1"/>
  <c r="E254" i="2"/>
  <c r="D254" i="2"/>
  <c r="E253" i="2"/>
  <c r="D253" i="2"/>
  <c r="E252" i="2"/>
  <c r="D252" i="2"/>
  <c r="C252" i="2" s="1"/>
  <c r="E251" i="2"/>
  <c r="D251" i="2"/>
  <c r="C251" i="2"/>
  <c r="E250" i="2"/>
  <c r="D250" i="2"/>
  <c r="C250" i="2" s="1"/>
  <c r="E249" i="2"/>
  <c r="D249" i="2"/>
  <c r="E248" i="2"/>
  <c r="D248" i="2"/>
  <c r="C248" i="2"/>
  <c r="E247" i="2"/>
  <c r="D247" i="2"/>
  <c r="C247" i="2"/>
  <c r="E246" i="2"/>
  <c r="D246" i="2"/>
  <c r="F232" i="2"/>
  <c r="E232" i="2"/>
  <c r="D232" i="2"/>
  <c r="C232" i="2"/>
  <c r="CL231" i="2"/>
  <c r="CK231" i="2"/>
  <c r="CB231" i="2"/>
  <c r="G231" i="2" s="1"/>
  <c r="CA231" i="2"/>
  <c r="CL230" i="2"/>
  <c r="CK230" i="2"/>
  <c r="CB230" i="2"/>
  <c r="CA230" i="2"/>
  <c r="G230" i="2"/>
  <c r="J227" i="2"/>
  <c r="I227" i="2"/>
  <c r="F227" i="2"/>
  <c r="E227" i="2"/>
  <c r="CL226" i="2"/>
  <c r="CK226" i="2"/>
  <c r="CB226" i="2"/>
  <c r="CA226" i="2"/>
  <c r="CL225" i="2"/>
  <c r="CK225" i="2"/>
  <c r="CB225" i="2"/>
  <c r="CA225" i="2"/>
  <c r="CL224" i="2"/>
  <c r="CK224" i="2"/>
  <c r="CB224" i="2"/>
  <c r="CA224" i="2"/>
  <c r="K224" i="2"/>
  <c r="CL223" i="2"/>
  <c r="CK223" i="2"/>
  <c r="CB223" i="2"/>
  <c r="CA223" i="2"/>
  <c r="K223" i="2" s="1"/>
  <c r="J222" i="2"/>
  <c r="I222" i="2"/>
  <c r="H222" i="2"/>
  <c r="G222" i="2"/>
  <c r="F222" i="2"/>
  <c r="E222" i="2"/>
  <c r="CL221" i="2"/>
  <c r="CK221" i="2"/>
  <c r="CB221" i="2"/>
  <c r="CA221" i="2"/>
  <c r="K221" i="2" s="1"/>
  <c r="CL220" i="2"/>
  <c r="CK220" i="2"/>
  <c r="CB220" i="2"/>
  <c r="CA220" i="2"/>
  <c r="K220" i="2" s="1"/>
  <c r="CL219" i="2"/>
  <c r="CK219" i="2"/>
  <c r="CB219" i="2"/>
  <c r="CA219" i="2"/>
  <c r="E215" i="2"/>
  <c r="D215" i="2"/>
  <c r="E214" i="2"/>
  <c r="D214" i="2"/>
  <c r="E213" i="2"/>
  <c r="D213" i="2"/>
  <c r="AI208" i="2"/>
  <c r="AH208" i="2"/>
  <c r="AG208" i="2"/>
  <c r="AF208" i="2"/>
  <c r="AE208" i="2"/>
  <c r="AD208" i="2"/>
  <c r="AC208" i="2"/>
  <c r="AB208" i="2"/>
  <c r="AA208" i="2"/>
  <c r="Z208" i="2"/>
  <c r="Y208" i="2"/>
  <c r="X208" i="2"/>
  <c r="W208" i="2"/>
  <c r="V208" i="2"/>
  <c r="U208" i="2"/>
  <c r="T208" i="2"/>
  <c r="S208" i="2"/>
  <c r="R208" i="2"/>
  <c r="Q208" i="2"/>
  <c r="P208" i="2"/>
  <c r="O208" i="2"/>
  <c r="N208" i="2"/>
  <c r="M208" i="2"/>
  <c r="L208" i="2"/>
  <c r="K208" i="2"/>
  <c r="J208" i="2"/>
  <c r="I208" i="2"/>
  <c r="H208" i="2"/>
  <c r="G208" i="2"/>
  <c r="F208" i="2"/>
  <c r="E207" i="2"/>
  <c r="D207" i="2"/>
  <c r="CM207" i="2" s="1"/>
  <c r="CC206" i="2"/>
  <c r="E206" i="2"/>
  <c r="CL206" i="2" s="1"/>
  <c r="D206" i="2"/>
  <c r="CK206" i="2" s="1"/>
  <c r="S201" i="2"/>
  <c r="R201" i="2"/>
  <c r="Q201" i="2"/>
  <c r="P201" i="2"/>
  <c r="O201" i="2"/>
  <c r="N201" i="2"/>
  <c r="M201" i="2"/>
  <c r="L201" i="2"/>
  <c r="K201" i="2"/>
  <c r="J201" i="2"/>
  <c r="I201" i="2"/>
  <c r="H201" i="2"/>
  <c r="G201" i="2"/>
  <c r="E201" i="2" s="1"/>
  <c r="F201" i="2"/>
  <c r="E200" i="2"/>
  <c r="C200" i="2" s="1"/>
  <c r="CO200" i="2" s="1"/>
  <c r="D200" i="2"/>
  <c r="E199" i="2"/>
  <c r="D199" i="2"/>
  <c r="C199" i="2" s="1"/>
  <c r="U194" i="2"/>
  <c r="T194" i="2"/>
  <c r="S194" i="2"/>
  <c r="R194" i="2"/>
  <c r="Q194" i="2"/>
  <c r="P194" i="2"/>
  <c r="O194" i="2"/>
  <c r="N194" i="2"/>
  <c r="M194" i="2"/>
  <c r="L194" i="2"/>
  <c r="K194" i="2"/>
  <c r="J194" i="2"/>
  <c r="I194" i="2"/>
  <c r="H194" i="2"/>
  <c r="G194" i="2"/>
  <c r="E194" i="2" s="1"/>
  <c r="F194" i="2"/>
  <c r="D194" i="2" s="1"/>
  <c r="E193" i="2"/>
  <c r="D193" i="2"/>
  <c r="E192" i="2"/>
  <c r="D192" i="2"/>
  <c r="Q186" i="2"/>
  <c r="P186" i="2"/>
  <c r="O186" i="2"/>
  <c r="N186" i="2"/>
  <c r="M186" i="2"/>
  <c r="L186" i="2"/>
  <c r="K186" i="2"/>
  <c r="J186" i="2"/>
  <c r="I186" i="2"/>
  <c r="H186" i="2"/>
  <c r="G186" i="2"/>
  <c r="F186" i="2"/>
  <c r="E185" i="2"/>
  <c r="D185" i="2"/>
  <c r="C185" i="2" s="1"/>
  <c r="E184" i="2"/>
  <c r="C184" i="2" s="1"/>
  <c r="D184" i="2"/>
  <c r="E183" i="2"/>
  <c r="D183" i="2"/>
  <c r="E178" i="2"/>
  <c r="D178" i="2"/>
  <c r="E177" i="2"/>
  <c r="D177" i="2"/>
  <c r="E176" i="2"/>
  <c r="D176" i="2"/>
  <c r="E175" i="2"/>
  <c r="D175" i="2"/>
  <c r="C175" i="2" s="1"/>
  <c r="E174" i="2"/>
  <c r="D174" i="2"/>
  <c r="C174" i="2" s="1"/>
  <c r="E173" i="2"/>
  <c r="D173" i="2"/>
  <c r="E168" i="2"/>
  <c r="D168" i="2"/>
  <c r="C168" i="2" s="1"/>
  <c r="E167" i="2"/>
  <c r="D167" i="2"/>
  <c r="E166" i="2"/>
  <c r="D166" i="2"/>
  <c r="C166" i="2" s="1"/>
  <c r="E165" i="2"/>
  <c r="D165" i="2"/>
  <c r="E164" i="2"/>
  <c r="D164" i="2"/>
  <c r="C164" i="2" s="1"/>
  <c r="E163" i="2"/>
  <c r="D163" i="2"/>
  <c r="C163" i="2" s="1"/>
  <c r="CL157" i="2"/>
  <c r="CK157" i="2"/>
  <c r="CB157" i="2"/>
  <c r="CA157" i="2"/>
  <c r="CL156" i="2"/>
  <c r="CK156" i="2"/>
  <c r="CB156" i="2"/>
  <c r="CA156" i="2"/>
  <c r="CL155" i="2"/>
  <c r="CK155" i="2"/>
  <c r="CB155" i="2"/>
  <c r="CA155" i="2"/>
  <c r="CL154" i="2"/>
  <c r="CK154" i="2"/>
  <c r="CB154" i="2"/>
  <c r="CA154" i="2"/>
  <c r="AD154" i="2" s="1"/>
  <c r="CL153" i="2"/>
  <c r="CK153" i="2"/>
  <c r="CB153" i="2"/>
  <c r="AD153" i="2" s="1"/>
  <c r="CA153" i="2"/>
  <c r="AC152" i="2"/>
  <c r="AB152" i="2"/>
  <c r="AA152" i="2"/>
  <c r="Z152" i="2"/>
  <c r="Y152" i="2"/>
  <c r="X152" i="2"/>
  <c r="W152" i="2"/>
  <c r="V152" i="2"/>
  <c r="U152" i="2"/>
  <c r="T152" i="2"/>
  <c r="S152" i="2"/>
  <c r="R152" i="2"/>
  <c r="Q152" i="2"/>
  <c r="P152" i="2"/>
  <c r="O152" i="2"/>
  <c r="N152" i="2"/>
  <c r="M152" i="2"/>
  <c r="L152" i="2"/>
  <c r="K152" i="2"/>
  <c r="J152" i="2"/>
  <c r="I152" i="2"/>
  <c r="H152" i="2"/>
  <c r="G152" i="2"/>
  <c r="F152" i="2"/>
  <c r="E151" i="2"/>
  <c r="D151" i="2"/>
  <c r="E150" i="2"/>
  <c r="D150" i="2"/>
  <c r="C150" i="2" s="1"/>
  <c r="E149" i="2"/>
  <c r="D149" i="2"/>
  <c r="E148" i="2"/>
  <c r="D148" i="2"/>
  <c r="C148" i="2" s="1"/>
  <c r="E147" i="2"/>
  <c r="D147" i="2"/>
  <c r="C147" i="2"/>
  <c r="CB147" i="2" s="1"/>
  <c r="E146" i="2"/>
  <c r="D146" i="2"/>
  <c r="C146" i="2"/>
  <c r="CL146" i="2" s="1"/>
  <c r="E145" i="2"/>
  <c r="D145" i="2"/>
  <c r="C145" i="2" s="1"/>
  <c r="CB145" i="2" s="1"/>
  <c r="E144" i="2"/>
  <c r="D144" i="2"/>
  <c r="C144" i="2"/>
  <c r="CK144" i="2" s="1"/>
  <c r="E143" i="2"/>
  <c r="D143" i="2"/>
  <c r="E142" i="2"/>
  <c r="D142" i="2"/>
  <c r="C142" i="2" s="1"/>
  <c r="E141" i="2"/>
  <c r="D141" i="2"/>
  <c r="C141" i="2" s="1"/>
  <c r="CB141" i="2" s="1"/>
  <c r="E140" i="2"/>
  <c r="D140" i="2"/>
  <c r="C140" i="2"/>
  <c r="CK140" i="2" s="1"/>
  <c r="E139" i="2"/>
  <c r="D139" i="2"/>
  <c r="C139" i="2" s="1"/>
  <c r="E138" i="2"/>
  <c r="D138" i="2"/>
  <c r="C138" i="2" s="1"/>
  <c r="E137" i="2"/>
  <c r="D137" i="2"/>
  <c r="C137" i="2" s="1"/>
  <c r="CL137" i="2" s="1"/>
  <c r="E136" i="2"/>
  <c r="D136" i="2"/>
  <c r="C136" i="2" s="1"/>
  <c r="E135" i="2"/>
  <c r="C135" i="2" s="1"/>
  <c r="D135" i="2"/>
  <c r="E134" i="2"/>
  <c r="D134" i="2"/>
  <c r="C134" i="2" s="1"/>
  <c r="CL134" i="2" s="1"/>
  <c r="E133" i="2"/>
  <c r="D133" i="2"/>
  <c r="C133" i="2" s="1"/>
  <c r="CB133" i="2" s="1"/>
  <c r="E132" i="2"/>
  <c r="D132" i="2"/>
  <c r="E131" i="2"/>
  <c r="D131" i="2"/>
  <c r="C131" i="2"/>
  <c r="CB131" i="2" s="1"/>
  <c r="E130" i="2"/>
  <c r="D130" i="2"/>
  <c r="C130" i="2" s="1"/>
  <c r="CL130" i="2" s="1"/>
  <c r="E129" i="2"/>
  <c r="D129" i="2"/>
  <c r="E128" i="2"/>
  <c r="D128" i="2"/>
  <c r="C128" i="2" s="1"/>
  <c r="CK128" i="2" s="1"/>
  <c r="E127" i="2"/>
  <c r="D127" i="2"/>
  <c r="C127" i="2" s="1"/>
  <c r="E126" i="2"/>
  <c r="D126" i="2"/>
  <c r="C126" i="2"/>
  <c r="E125" i="2"/>
  <c r="D125" i="2"/>
  <c r="E124" i="2"/>
  <c r="D124" i="2"/>
  <c r="C124" i="2" s="1"/>
  <c r="CA124" i="2" s="1"/>
  <c r="E123" i="2"/>
  <c r="D123" i="2"/>
  <c r="E122" i="2"/>
  <c r="D122" i="2"/>
  <c r="C122" i="2" s="1"/>
  <c r="CL122" i="2" s="1"/>
  <c r="E117" i="2"/>
  <c r="D117" i="2"/>
  <c r="E116" i="2"/>
  <c r="D116" i="2"/>
  <c r="E115" i="2"/>
  <c r="D115" i="2"/>
  <c r="E114" i="2"/>
  <c r="D114" i="2"/>
  <c r="C114" i="2" s="1"/>
  <c r="CA114" i="2" s="1"/>
  <c r="E113" i="2"/>
  <c r="D113" i="2"/>
  <c r="E112" i="2"/>
  <c r="D112" i="2"/>
  <c r="C112" i="2" s="1"/>
  <c r="CA112" i="2" s="1"/>
  <c r="E111" i="2"/>
  <c r="D111" i="2"/>
  <c r="C111" i="2" s="1"/>
  <c r="E110" i="2"/>
  <c r="D110" i="2"/>
  <c r="E109" i="2"/>
  <c r="D109" i="2"/>
  <c r="C109" i="2" s="1"/>
  <c r="E108" i="2"/>
  <c r="D108" i="2"/>
  <c r="E102" i="2"/>
  <c r="D102" i="2"/>
  <c r="E101" i="2"/>
  <c r="D101" i="2"/>
  <c r="C101" i="2" s="1"/>
  <c r="E100" i="2"/>
  <c r="D100" i="2"/>
  <c r="C100" i="2" s="1"/>
  <c r="E99" i="2"/>
  <c r="D99" i="2"/>
  <c r="E98" i="2"/>
  <c r="D98" i="2"/>
  <c r="C98" i="2"/>
  <c r="I97" i="2"/>
  <c r="H97" i="2"/>
  <c r="G97" i="2"/>
  <c r="F97" i="2"/>
  <c r="CK93" i="2"/>
  <c r="CA93" i="2"/>
  <c r="I93" i="2"/>
  <c r="CK92" i="2"/>
  <c r="CA92" i="2"/>
  <c r="I92" i="2" s="1"/>
  <c r="CK91" i="2"/>
  <c r="CA91" i="2"/>
  <c r="I91" i="2" s="1"/>
  <c r="CK90" i="2"/>
  <c r="CA90" i="2"/>
  <c r="I90" i="2" s="1"/>
  <c r="CO87" i="2"/>
  <c r="CE87" i="2" s="1"/>
  <c r="CN87" i="2"/>
  <c r="CM87" i="2"/>
  <c r="CC87" i="2" s="1"/>
  <c r="CL87" i="2"/>
  <c r="CB87" i="2" s="1"/>
  <c r="CK87" i="2"/>
  <c r="CD87" i="2"/>
  <c r="CA87" i="2"/>
  <c r="CO86" i="2"/>
  <c r="CE86" i="2" s="1"/>
  <c r="CN86" i="2"/>
  <c r="CM86" i="2"/>
  <c r="CC86" i="2" s="1"/>
  <c r="CL86" i="2"/>
  <c r="CB86" i="2" s="1"/>
  <c r="CK86" i="2"/>
  <c r="CA86" i="2" s="1"/>
  <c r="CD86" i="2"/>
  <c r="B79" i="2"/>
  <c r="D74" i="2"/>
  <c r="C74" i="2"/>
  <c r="B74" i="2" s="1"/>
  <c r="CA74" i="2" s="1"/>
  <c r="D73" i="2"/>
  <c r="C73" i="2"/>
  <c r="B73" i="2" s="1"/>
  <c r="CA73" i="2" s="1"/>
  <c r="D72" i="2"/>
  <c r="C72" i="2"/>
  <c r="B72" i="2"/>
  <c r="CA72" i="2" s="1"/>
  <c r="CB67" i="2"/>
  <c r="CA67" i="2"/>
  <c r="M67" i="2" s="1"/>
  <c r="C67" i="2"/>
  <c r="CK67" i="2" s="1"/>
  <c r="C66" i="2"/>
  <c r="C65" i="2"/>
  <c r="CK65" i="2" s="1"/>
  <c r="CK64" i="2"/>
  <c r="C64" i="2"/>
  <c r="C63" i="2"/>
  <c r="CK63" i="2" s="1"/>
  <c r="C62" i="2"/>
  <c r="C61" i="2"/>
  <c r="CK61" i="2" s="1"/>
  <c r="D57" i="2"/>
  <c r="C57" i="2"/>
  <c r="D56" i="2"/>
  <c r="C56" i="2"/>
  <c r="D55" i="2"/>
  <c r="C55" i="2"/>
  <c r="B55" i="2" s="1"/>
  <c r="J54" i="2"/>
  <c r="I54" i="2"/>
  <c r="H54" i="2"/>
  <c r="G54" i="2"/>
  <c r="F54" i="2"/>
  <c r="E54" i="2"/>
  <c r="D49" i="2"/>
  <c r="C49" i="2"/>
  <c r="B49" i="2"/>
  <c r="CK49" i="2" s="1"/>
  <c r="D48" i="2"/>
  <c r="C48" i="2"/>
  <c r="B48" i="2"/>
  <c r="CK48" i="2" s="1"/>
  <c r="D47" i="2"/>
  <c r="C47" i="2"/>
  <c r="B47" i="2" s="1"/>
  <c r="D46" i="2"/>
  <c r="B46" i="2" s="1"/>
  <c r="C46" i="2"/>
  <c r="E41" i="2"/>
  <c r="D41" i="2"/>
  <c r="C41" i="2" s="1"/>
  <c r="E40" i="2"/>
  <c r="D40" i="2"/>
  <c r="C40" i="2"/>
  <c r="CK40" i="2" s="1"/>
  <c r="E39" i="2"/>
  <c r="D39" i="2"/>
  <c r="C39" i="2"/>
  <c r="CK39" i="2" s="1"/>
  <c r="E38" i="2"/>
  <c r="D38" i="2"/>
  <c r="C38" i="2" s="1"/>
  <c r="E37" i="2"/>
  <c r="C37" i="2" s="1"/>
  <c r="D37" i="2"/>
  <c r="E36" i="2"/>
  <c r="D36" i="2"/>
  <c r="C36" i="2" s="1"/>
  <c r="E35" i="2"/>
  <c r="D35" i="2"/>
  <c r="C35" i="2"/>
  <c r="CK35" i="2" s="1"/>
  <c r="E34" i="2"/>
  <c r="D34" i="2"/>
  <c r="C34" i="2"/>
  <c r="CK34" i="2" s="1"/>
  <c r="E33" i="2"/>
  <c r="D33" i="2"/>
  <c r="C33" i="2" s="1"/>
  <c r="E32" i="2"/>
  <c r="C32" i="2" s="1"/>
  <c r="D32" i="2"/>
  <c r="E31" i="2"/>
  <c r="D31" i="2"/>
  <c r="C31" i="2" s="1"/>
  <c r="E30" i="2"/>
  <c r="D30" i="2"/>
  <c r="C30" i="2"/>
  <c r="CK30" i="2" s="1"/>
  <c r="E29" i="2"/>
  <c r="D29" i="2"/>
  <c r="C29" i="2"/>
  <c r="CK29" i="2" s="1"/>
  <c r="E28" i="2"/>
  <c r="D28" i="2"/>
  <c r="C28" i="2" s="1"/>
  <c r="E27" i="2"/>
  <c r="C27" i="2" s="1"/>
  <c r="D27" i="2"/>
  <c r="E26" i="2"/>
  <c r="D26" i="2"/>
  <c r="C26" i="2" s="1"/>
  <c r="E25" i="2"/>
  <c r="D25" i="2"/>
  <c r="C25" i="2"/>
  <c r="CK25" i="2" s="1"/>
  <c r="E24" i="2"/>
  <c r="D24" i="2"/>
  <c r="C24" i="2"/>
  <c r="CK24" i="2" s="1"/>
  <c r="E23" i="2"/>
  <c r="D23" i="2"/>
  <c r="C23" i="2" s="1"/>
  <c r="E22" i="2"/>
  <c r="C22" i="2" s="1"/>
  <c r="D22" i="2"/>
  <c r="E21" i="2"/>
  <c r="D21" i="2"/>
  <c r="C21" i="2" s="1"/>
  <c r="E20" i="2"/>
  <c r="D20" i="2"/>
  <c r="C20" i="2"/>
  <c r="CK20" i="2" s="1"/>
  <c r="E15" i="2"/>
  <c r="D15" i="2"/>
  <c r="E14" i="2"/>
  <c r="D14" i="2"/>
  <c r="C14" i="2" s="1"/>
  <c r="E13" i="2"/>
  <c r="D13" i="2"/>
  <c r="C13" i="2"/>
  <c r="A5" i="2"/>
  <c r="A4" i="2"/>
  <c r="A3" i="2"/>
  <c r="A2" i="2"/>
  <c r="CK21" i="2" l="1"/>
  <c r="CL21" i="2"/>
  <c r="CK38" i="2"/>
  <c r="CL38" i="2"/>
  <c r="CK23" i="2"/>
  <c r="CL23" i="2"/>
  <c r="CK32" i="2"/>
  <c r="CL32" i="2"/>
  <c r="CK27" i="2"/>
  <c r="CL27" i="2"/>
  <c r="CK22" i="2"/>
  <c r="CL22" i="2"/>
  <c r="CK33" i="2"/>
  <c r="CL33" i="2"/>
  <c r="CK46" i="2"/>
  <c r="CL46" i="2"/>
  <c r="CK28" i="2"/>
  <c r="CL28" i="2"/>
  <c r="CP199" i="2"/>
  <c r="CA199" i="2"/>
  <c r="CK41" i="2"/>
  <c r="CL41" i="2"/>
  <c r="CK26" i="2"/>
  <c r="CL26" i="2"/>
  <c r="CK47" i="2"/>
  <c r="CL47" i="2"/>
  <c r="CK36" i="2"/>
  <c r="CL36" i="2"/>
  <c r="CK37" i="2"/>
  <c r="CL37" i="2"/>
  <c r="CK31" i="2"/>
  <c r="CL31" i="2"/>
  <c r="CL65" i="2"/>
  <c r="C116" i="2"/>
  <c r="CL116" i="2" s="1"/>
  <c r="C149" i="2"/>
  <c r="CB149" i="2" s="1"/>
  <c r="K226" i="2"/>
  <c r="CC274" i="3"/>
  <c r="AD127" i="3"/>
  <c r="T29" i="3"/>
  <c r="CL27" i="3"/>
  <c r="CK27" i="3"/>
  <c r="CB146" i="3"/>
  <c r="CK146" i="3"/>
  <c r="CL114" i="3"/>
  <c r="CK114" i="3"/>
  <c r="CA65" i="2"/>
  <c r="AD155" i="2"/>
  <c r="CB65" i="2"/>
  <c r="C129" i="2"/>
  <c r="CB129" i="2" s="1"/>
  <c r="C143" i="2"/>
  <c r="CK143" i="2" s="1"/>
  <c r="C167" i="2"/>
  <c r="CB131" i="3"/>
  <c r="AD131" i="3" s="1"/>
  <c r="T31" i="3"/>
  <c r="CL46" i="3"/>
  <c r="AG213" i="3"/>
  <c r="AG215" i="3"/>
  <c r="CA46" i="3"/>
  <c r="S46" i="3" s="1"/>
  <c r="CE206" i="3"/>
  <c r="AJ206" i="3" s="1"/>
  <c r="CP206" i="3"/>
  <c r="C110" i="2"/>
  <c r="C151" i="2"/>
  <c r="C260" i="2"/>
  <c r="K55" i="3"/>
  <c r="CB46" i="3"/>
  <c r="K72" i="4"/>
  <c r="AD124" i="3"/>
  <c r="CA40" i="3"/>
  <c r="T40" i="3" s="1"/>
  <c r="CN274" i="3"/>
  <c r="CR274" i="3"/>
  <c r="CH274" i="3"/>
  <c r="CL67" i="2"/>
  <c r="AD157" i="2"/>
  <c r="D201" i="2"/>
  <c r="C201" i="2" s="1"/>
  <c r="E208" i="2"/>
  <c r="CF206" i="3"/>
  <c r="M64" i="3"/>
  <c r="CK40" i="3"/>
  <c r="AJ207" i="4"/>
  <c r="CK47" i="3"/>
  <c r="CL47" i="3"/>
  <c r="M67" i="3"/>
  <c r="CB61" i="2"/>
  <c r="CB112" i="2"/>
  <c r="X112" i="2" s="1"/>
  <c r="AD150" i="3"/>
  <c r="AD126" i="3"/>
  <c r="CK35" i="3"/>
  <c r="X112" i="3"/>
  <c r="CL28" i="3"/>
  <c r="C194" i="2"/>
  <c r="CB122" i="2"/>
  <c r="CB124" i="2"/>
  <c r="AD124" i="2" s="1"/>
  <c r="CL24" i="2"/>
  <c r="CL29" i="2"/>
  <c r="CL34" i="2"/>
  <c r="CL39" i="2"/>
  <c r="CL48" i="2"/>
  <c r="CL61" i="2"/>
  <c r="C132" i="2"/>
  <c r="CK262" i="2"/>
  <c r="T21" i="3"/>
  <c r="CA35" i="3"/>
  <c r="T35" i="3" s="1"/>
  <c r="CA27" i="3"/>
  <c r="T27" i="3" s="1"/>
  <c r="CB148" i="3"/>
  <c r="CK148" i="3"/>
  <c r="AJ207" i="3"/>
  <c r="CB114" i="3"/>
  <c r="T36" i="4"/>
  <c r="CA61" i="2"/>
  <c r="M61" i="2" s="1"/>
  <c r="CA48" i="3"/>
  <c r="S48" i="3" s="1"/>
  <c r="CA63" i="2"/>
  <c r="M63" i="2" s="1"/>
  <c r="C177" i="2"/>
  <c r="K225" i="2"/>
  <c r="CA146" i="3"/>
  <c r="AD146" i="3" s="1"/>
  <c r="CA114" i="3"/>
  <c r="X114" i="3" s="1"/>
  <c r="CK135" i="3"/>
  <c r="CB57" i="3"/>
  <c r="CL48" i="3"/>
  <c r="AD123" i="4"/>
  <c r="CB136" i="3"/>
  <c r="AD136" i="3" s="1"/>
  <c r="CK136" i="3"/>
  <c r="G87" i="2"/>
  <c r="CL20" i="2"/>
  <c r="CL25" i="2"/>
  <c r="CL30" i="2"/>
  <c r="CL35" i="2"/>
  <c r="CL40" i="2"/>
  <c r="CL49" i="2"/>
  <c r="CB63" i="2"/>
  <c r="CB114" i="2"/>
  <c r="X114" i="2" s="1"/>
  <c r="CA140" i="2"/>
  <c r="CB135" i="3"/>
  <c r="CL123" i="3"/>
  <c r="CA57" i="3"/>
  <c r="K57" i="3" s="1"/>
  <c r="CK48" i="3"/>
  <c r="CL213" i="3"/>
  <c r="CK213" i="3"/>
  <c r="E186" i="2"/>
  <c r="B278" i="4"/>
  <c r="AD134" i="3"/>
  <c r="CC207" i="2"/>
  <c r="CB40" i="3"/>
  <c r="CK207" i="2"/>
  <c r="AD148" i="3"/>
  <c r="CB35" i="3"/>
  <c r="CB138" i="3"/>
  <c r="AD138" i="3" s="1"/>
  <c r="CK138" i="3"/>
  <c r="C54" i="2"/>
  <c r="CL63" i="2"/>
  <c r="CK274" i="3"/>
  <c r="CD274" i="3"/>
  <c r="CL127" i="3"/>
  <c r="CB123" i="3"/>
  <c r="AD123" i="3" s="1"/>
  <c r="AG214" i="3"/>
  <c r="CE207" i="3"/>
  <c r="CP207" i="3"/>
  <c r="D54" i="2"/>
  <c r="C102" i="2"/>
  <c r="C178" i="2"/>
  <c r="C192" i="2"/>
  <c r="C253" i="2"/>
  <c r="C265" i="2"/>
  <c r="CA274" i="3"/>
  <c r="AD274" i="3" s="1"/>
  <c r="CB127" i="3"/>
  <c r="CL134" i="3"/>
  <c r="CK134" i="3"/>
  <c r="AD122" i="4"/>
  <c r="T199" i="4"/>
  <c r="A278" i="3"/>
  <c r="CA151" i="3"/>
  <c r="CB151" i="3"/>
  <c r="CK151" i="3"/>
  <c r="CL151" i="3"/>
  <c r="C152" i="3"/>
  <c r="CA122" i="3"/>
  <c r="CB122" i="3"/>
  <c r="CL122" i="3"/>
  <c r="CK122" i="3"/>
  <c r="CA149" i="3"/>
  <c r="CB149" i="3"/>
  <c r="CK149" i="3"/>
  <c r="CL149" i="3"/>
  <c r="CA141" i="3"/>
  <c r="CB141" i="3"/>
  <c r="CK141" i="3"/>
  <c r="CL141" i="3"/>
  <c r="AD130" i="3"/>
  <c r="AD132" i="3"/>
  <c r="X113" i="3"/>
  <c r="AD128" i="3"/>
  <c r="AD125" i="3"/>
  <c r="K73" i="3"/>
  <c r="T28" i="3"/>
  <c r="AD273" i="3"/>
  <c r="AD272" i="3"/>
  <c r="AD271" i="3"/>
  <c r="CA147" i="3"/>
  <c r="CB147" i="3"/>
  <c r="CK147" i="3"/>
  <c r="CL147" i="3"/>
  <c r="CA139" i="3"/>
  <c r="CB139" i="3"/>
  <c r="CK139" i="3"/>
  <c r="CL139" i="3"/>
  <c r="AD133" i="3"/>
  <c r="X116" i="3"/>
  <c r="T36" i="3"/>
  <c r="AD135" i="3"/>
  <c r="T39" i="3"/>
  <c r="T33" i="3"/>
  <c r="T23" i="3"/>
  <c r="AD129" i="3"/>
  <c r="T37" i="3"/>
  <c r="T30" i="3"/>
  <c r="CA143" i="3"/>
  <c r="AD143" i="3" s="1"/>
  <c r="CB143" i="3"/>
  <c r="CK143" i="3"/>
  <c r="CL143" i="3"/>
  <c r="CA145" i="3"/>
  <c r="AD145" i="3" s="1"/>
  <c r="CB145" i="3"/>
  <c r="CK145" i="3"/>
  <c r="CL145" i="3"/>
  <c r="CA137" i="3"/>
  <c r="CB137" i="3"/>
  <c r="CK137" i="3"/>
  <c r="CL137" i="3"/>
  <c r="T32" i="3"/>
  <c r="T25" i="3"/>
  <c r="CB55" i="2"/>
  <c r="CA55" i="2"/>
  <c r="CL55" i="2"/>
  <c r="CL143" i="2"/>
  <c r="CB143" i="2"/>
  <c r="CB62" i="2"/>
  <c r="CA62" i="2"/>
  <c r="CL62" i="2"/>
  <c r="CB66" i="2"/>
  <c r="CL66" i="2"/>
  <c r="CA66" i="2"/>
  <c r="CK139" i="2"/>
  <c r="CL139" i="2"/>
  <c r="CA139" i="2"/>
  <c r="AD139" i="2" s="1"/>
  <c r="CB139" i="2"/>
  <c r="C15" i="2"/>
  <c r="B54" i="2"/>
  <c r="CK55" i="2"/>
  <c r="B57" i="2"/>
  <c r="CK62" i="2"/>
  <c r="CK66" i="2"/>
  <c r="G86" i="2"/>
  <c r="D97" i="2"/>
  <c r="CK132" i="2"/>
  <c r="CB132" i="2"/>
  <c r="CL132" i="2"/>
  <c r="CA132" i="2"/>
  <c r="CK136" i="2"/>
  <c r="CL136" i="2"/>
  <c r="CB136" i="2"/>
  <c r="CA136" i="2"/>
  <c r="B56" i="2"/>
  <c r="CB64" i="2"/>
  <c r="CA64" i="2"/>
  <c r="CL64" i="2"/>
  <c r="CL72" i="2"/>
  <c r="CK72" i="2"/>
  <c r="CB72" i="2"/>
  <c r="K72" i="2" s="1"/>
  <c r="CL73" i="2"/>
  <c r="CK73" i="2"/>
  <c r="CB73" i="2"/>
  <c r="K73" i="2" s="1"/>
  <c r="CL74" i="2"/>
  <c r="CK74" i="2"/>
  <c r="CB74" i="2"/>
  <c r="K74" i="2" s="1"/>
  <c r="CK127" i="2"/>
  <c r="CL127" i="2"/>
  <c r="CB127" i="2"/>
  <c r="CA127" i="2"/>
  <c r="AD127" i="2" s="1"/>
  <c r="CK148" i="2"/>
  <c r="CB148" i="2"/>
  <c r="CA148" i="2"/>
  <c r="AD148" i="2" s="1"/>
  <c r="CL148" i="2"/>
  <c r="CK151" i="2"/>
  <c r="CL151" i="2"/>
  <c r="CB151" i="2"/>
  <c r="CA151" i="2"/>
  <c r="AD151" i="2" s="1"/>
  <c r="CA260" i="2"/>
  <c r="Q260" i="2" s="1"/>
  <c r="CK260" i="2"/>
  <c r="CK126" i="2"/>
  <c r="CB126" i="2"/>
  <c r="CA126" i="2"/>
  <c r="CB128" i="2"/>
  <c r="CK135" i="2"/>
  <c r="CL135" i="2"/>
  <c r="CA135" i="2"/>
  <c r="CK142" i="2"/>
  <c r="CB142" i="2"/>
  <c r="CA142" i="2"/>
  <c r="CB144" i="2"/>
  <c r="CA25" i="2"/>
  <c r="T25" i="2" s="1"/>
  <c r="CA26" i="2"/>
  <c r="T26" i="2" s="1"/>
  <c r="CA28" i="2"/>
  <c r="CA29" i="2"/>
  <c r="CA30" i="2"/>
  <c r="CA31" i="2"/>
  <c r="CA32" i="2"/>
  <c r="CA33" i="2"/>
  <c r="CA34" i="2"/>
  <c r="CA35" i="2"/>
  <c r="CA36" i="2"/>
  <c r="CA37" i="2"/>
  <c r="CA38" i="2"/>
  <c r="CA39" i="2"/>
  <c r="CA40" i="2"/>
  <c r="CA41" i="2"/>
  <c r="CK112" i="2"/>
  <c r="CL126" i="2"/>
  <c r="CL128" i="2"/>
  <c r="CK133" i="2"/>
  <c r="CA133" i="2"/>
  <c r="AD133" i="2" s="1"/>
  <c r="CL133" i="2"/>
  <c r="CB135" i="2"/>
  <c r="CK138" i="2"/>
  <c r="CB138" i="2"/>
  <c r="CA138" i="2"/>
  <c r="CB140" i="2"/>
  <c r="AD140" i="2" s="1"/>
  <c r="CK149" i="2"/>
  <c r="CN199" i="2"/>
  <c r="CF199" i="2"/>
  <c r="CB199" i="2"/>
  <c r="CM199" i="2"/>
  <c r="CD199" i="2"/>
  <c r="CO199" i="2"/>
  <c r="CE199" i="2"/>
  <c r="CC199" i="2"/>
  <c r="T199" i="2" s="1"/>
  <c r="CN200" i="2"/>
  <c r="CF200" i="2"/>
  <c r="CB200" i="2"/>
  <c r="CL200" i="2"/>
  <c r="CC200" i="2"/>
  <c r="CM200" i="2"/>
  <c r="CD200" i="2"/>
  <c r="CA200" i="2"/>
  <c r="CP200" i="2"/>
  <c r="CB20" i="2"/>
  <c r="CB21" i="2"/>
  <c r="CB22" i="2"/>
  <c r="CB23" i="2"/>
  <c r="CB24" i="2"/>
  <c r="CB25" i="2"/>
  <c r="CB26" i="2"/>
  <c r="CB27" i="2"/>
  <c r="CB28" i="2"/>
  <c r="CB29" i="2"/>
  <c r="CB30" i="2"/>
  <c r="CB31" i="2"/>
  <c r="CB32" i="2"/>
  <c r="CB33" i="2"/>
  <c r="CB34" i="2"/>
  <c r="CB35" i="2"/>
  <c r="CB36" i="2"/>
  <c r="CB37" i="2"/>
  <c r="CB38" i="2"/>
  <c r="CB39" i="2"/>
  <c r="CB40" i="2"/>
  <c r="CB41" i="2"/>
  <c r="CB46" i="2"/>
  <c r="CB47" i="2"/>
  <c r="CB48" i="2"/>
  <c r="CB49" i="2"/>
  <c r="E97" i="2"/>
  <c r="C108" i="2"/>
  <c r="CL112" i="2"/>
  <c r="CL114" i="2"/>
  <c r="E152" i="2"/>
  <c r="CL124" i="2"/>
  <c r="CA129" i="2"/>
  <c r="AD129" i="2" s="1"/>
  <c r="CL129" i="2"/>
  <c r="CK134" i="2"/>
  <c r="CB134" i="2"/>
  <c r="CA134" i="2"/>
  <c r="AD134" i="2" s="1"/>
  <c r="CL138" i="2"/>
  <c r="CL140" i="2"/>
  <c r="CK145" i="2"/>
  <c r="CA145" i="2"/>
  <c r="AD145" i="2" s="1"/>
  <c r="CL145" i="2"/>
  <c r="CK150" i="2"/>
  <c r="CB150" i="2"/>
  <c r="CL150" i="2"/>
  <c r="CA150" i="2"/>
  <c r="AD150" i="2" s="1"/>
  <c r="AD156" i="2"/>
  <c r="C176" i="2"/>
  <c r="C193" i="2"/>
  <c r="CK199" i="2"/>
  <c r="CE200" i="2"/>
  <c r="CK137" i="2"/>
  <c r="CA137" i="2"/>
  <c r="D152" i="2"/>
  <c r="CN207" i="2"/>
  <c r="CB207" i="2"/>
  <c r="CD207" i="2"/>
  <c r="CL207" i="2"/>
  <c r="CA20" i="2"/>
  <c r="T20" i="2" s="1"/>
  <c r="CA21" i="2"/>
  <c r="CA22" i="2"/>
  <c r="CA23" i="2"/>
  <c r="CA24" i="2"/>
  <c r="T24" i="2" s="1"/>
  <c r="CA27" i="2"/>
  <c r="CA46" i="2"/>
  <c r="CA47" i="2"/>
  <c r="CA48" i="2"/>
  <c r="S48" i="2" s="1"/>
  <c r="CA49" i="2"/>
  <c r="S49" i="2" s="1"/>
  <c r="CK114" i="2"/>
  <c r="CA122" i="2"/>
  <c r="CK122" i="2"/>
  <c r="CK124" i="2"/>
  <c r="CK131" i="2"/>
  <c r="CL131" i="2"/>
  <c r="CA131" i="2"/>
  <c r="AD131" i="2" s="1"/>
  <c r="CL142" i="2"/>
  <c r="CL144" i="2"/>
  <c r="CK147" i="2"/>
  <c r="CL147" i="2"/>
  <c r="CA147" i="2"/>
  <c r="AD147" i="2" s="1"/>
  <c r="C99" i="2"/>
  <c r="C113" i="2"/>
  <c r="C115" i="2"/>
  <c r="C117" i="2"/>
  <c r="C123" i="2"/>
  <c r="C125" i="2"/>
  <c r="CA128" i="2"/>
  <c r="AD128" i="2" s="1"/>
  <c r="CK130" i="2"/>
  <c r="CB130" i="2"/>
  <c r="CA130" i="2"/>
  <c r="CB137" i="2"/>
  <c r="CK141" i="2"/>
  <c r="CA141" i="2"/>
  <c r="AD141" i="2" s="1"/>
  <c r="CL141" i="2"/>
  <c r="CA144" i="2"/>
  <c r="AD144" i="2" s="1"/>
  <c r="CK146" i="2"/>
  <c r="CB146" i="2"/>
  <c r="CA146" i="2"/>
  <c r="CL199" i="2"/>
  <c r="CK200" i="2"/>
  <c r="CK261" i="2"/>
  <c r="CA261" i="2"/>
  <c r="Q261" i="2" s="1"/>
  <c r="CO271" i="2"/>
  <c r="CE271" i="2"/>
  <c r="CO274" i="2"/>
  <c r="CE274" i="2"/>
  <c r="C165" i="2"/>
  <c r="D186" i="2"/>
  <c r="CN206" i="2"/>
  <c r="CB206" i="2"/>
  <c r="C213" i="2"/>
  <c r="C214" i="2"/>
  <c r="C215" i="2"/>
  <c r="K219" i="2"/>
  <c r="C246" i="2"/>
  <c r="C249" i="2"/>
  <c r="C254" i="2"/>
  <c r="CO272" i="2"/>
  <c r="CE272" i="2"/>
  <c r="C173" i="2"/>
  <c r="C183" i="2"/>
  <c r="C186" i="2" s="1"/>
  <c r="D208" i="2"/>
  <c r="CM206" i="2"/>
  <c r="CA206" i="2"/>
  <c r="C206" i="2"/>
  <c r="CD206" i="2"/>
  <c r="CO273" i="2"/>
  <c r="CE273" i="2"/>
  <c r="C207" i="2"/>
  <c r="CA207" i="2"/>
  <c r="C271" i="2"/>
  <c r="C272" i="2"/>
  <c r="C273" i="2"/>
  <c r="C274" i="2"/>
  <c r="CF271" i="2"/>
  <c r="CF272" i="2"/>
  <c r="CF273" i="2"/>
  <c r="CF274" i="2"/>
  <c r="T21" i="2" l="1"/>
  <c r="CA149" i="2"/>
  <c r="AD149" i="2" s="1"/>
  <c r="AD138" i="2"/>
  <c r="B278" i="3"/>
  <c r="AD137" i="3"/>
  <c r="AD122" i="2"/>
  <c r="CK129" i="2"/>
  <c r="C152" i="2"/>
  <c r="CA143" i="2"/>
  <c r="M65" i="2"/>
  <c r="AD137" i="2"/>
  <c r="C208" i="2"/>
  <c r="CA116" i="2"/>
  <c r="X116" i="2" s="1"/>
  <c r="CB116" i="2"/>
  <c r="CK116" i="2"/>
  <c r="CL149" i="2"/>
  <c r="T27" i="2"/>
  <c r="C97" i="2"/>
  <c r="A278" i="2" s="1"/>
  <c r="AD141" i="3"/>
  <c r="AD149" i="3"/>
  <c r="AD122" i="3"/>
  <c r="AD139" i="3"/>
  <c r="AD147" i="3"/>
  <c r="AD151" i="3"/>
  <c r="CF207" i="2"/>
  <c r="CE207" i="2"/>
  <c r="CO207" i="2"/>
  <c r="CP207" i="2"/>
  <c r="CF206" i="2"/>
  <c r="CE206" i="2"/>
  <c r="AJ206" i="2" s="1"/>
  <c r="CP206" i="2"/>
  <c r="CO206" i="2"/>
  <c r="T35" i="2"/>
  <c r="CB56" i="2"/>
  <c r="CL56" i="2"/>
  <c r="CA56" i="2"/>
  <c r="CK56" i="2"/>
  <c r="CL272" i="2"/>
  <c r="CB272" i="2"/>
  <c r="CK272" i="2"/>
  <c r="CA272" i="2"/>
  <c r="CN272" i="2"/>
  <c r="CD272" i="2"/>
  <c r="CQ272" i="2"/>
  <c r="CG272" i="2"/>
  <c r="CR272" i="2"/>
  <c r="CC272" i="2"/>
  <c r="CM272" i="2"/>
  <c r="CH272" i="2"/>
  <c r="CA214" i="2"/>
  <c r="CL214" i="2"/>
  <c r="CK214" i="2"/>
  <c r="CB214" i="2"/>
  <c r="T200" i="2"/>
  <c r="T34" i="2"/>
  <c r="T30" i="2"/>
  <c r="CL271" i="2"/>
  <c r="CB271" i="2"/>
  <c r="CK271" i="2"/>
  <c r="CA271" i="2"/>
  <c r="CM271" i="2"/>
  <c r="CC271" i="2"/>
  <c r="CN271" i="2"/>
  <c r="CD271" i="2"/>
  <c r="CQ271" i="2"/>
  <c r="CR271" i="2"/>
  <c r="CH271" i="2"/>
  <c r="CG271" i="2"/>
  <c r="CA213" i="2"/>
  <c r="CL213" i="2"/>
  <c r="CK213" i="2"/>
  <c r="CB213" i="2"/>
  <c r="CA115" i="2"/>
  <c r="CK115" i="2"/>
  <c r="CB115" i="2"/>
  <c r="CL115" i="2"/>
  <c r="S47" i="2"/>
  <c r="T23" i="2"/>
  <c r="T41" i="2"/>
  <c r="T37" i="2"/>
  <c r="T33" i="2"/>
  <c r="T29" i="2"/>
  <c r="M64" i="2"/>
  <c r="AD136" i="2"/>
  <c r="AD132" i="2"/>
  <c r="CB57" i="2"/>
  <c r="CL57" i="2"/>
  <c r="CA57" i="2"/>
  <c r="CK57" i="2"/>
  <c r="AD143" i="2"/>
  <c r="CL273" i="2"/>
  <c r="CB273" i="2"/>
  <c r="CK273" i="2"/>
  <c r="CA273" i="2"/>
  <c r="CQ273" i="2"/>
  <c r="CG273" i="2"/>
  <c r="CR273" i="2"/>
  <c r="CH273" i="2"/>
  <c r="CD273" i="2"/>
  <c r="CC273" i="2"/>
  <c r="CN273" i="2"/>
  <c r="CM273" i="2"/>
  <c r="CA215" i="2"/>
  <c r="CL215" i="2"/>
  <c r="CK215" i="2"/>
  <c r="CB215" i="2"/>
  <c r="CA123" i="2"/>
  <c r="CK123" i="2"/>
  <c r="CL123" i="2"/>
  <c r="CB123" i="2"/>
  <c r="T39" i="2"/>
  <c r="T31" i="2"/>
  <c r="CA117" i="2"/>
  <c r="CK117" i="2"/>
  <c r="CB117" i="2"/>
  <c r="CL117" i="2"/>
  <c r="T38" i="2"/>
  <c r="CL274" i="2"/>
  <c r="CB274" i="2"/>
  <c r="CK274" i="2"/>
  <c r="CA274" i="2"/>
  <c r="CR274" i="2"/>
  <c r="CH274" i="2"/>
  <c r="CM274" i="2"/>
  <c r="CC274" i="2"/>
  <c r="CQ274" i="2"/>
  <c r="CD274" i="2"/>
  <c r="CN274" i="2"/>
  <c r="CG274" i="2"/>
  <c r="AJ207" i="2"/>
  <c r="AD146" i="2"/>
  <c r="AD130" i="2"/>
  <c r="CK125" i="2"/>
  <c r="CA125" i="2"/>
  <c r="CL125" i="2"/>
  <c r="CB125" i="2"/>
  <c r="CA113" i="2"/>
  <c r="CK113" i="2"/>
  <c r="CB113" i="2"/>
  <c r="CL113" i="2"/>
  <c r="S46" i="2"/>
  <c r="T22" i="2"/>
  <c r="T40" i="2"/>
  <c r="T36" i="2"/>
  <c r="T32" i="2"/>
  <c r="T28" i="2"/>
  <c r="AD142" i="2"/>
  <c r="AD135" i="2"/>
  <c r="AD126" i="2"/>
  <c r="M66" i="2"/>
  <c r="M62" i="2"/>
  <c r="K55" i="2"/>
  <c r="AG214" i="2" l="1"/>
  <c r="AD123" i="2"/>
  <c r="X113" i="2"/>
  <c r="X117" i="2"/>
  <c r="AD125" i="2"/>
  <c r="AG215" i="2"/>
  <c r="AD274" i="2"/>
  <c r="AD273" i="2"/>
  <c r="X115" i="2"/>
  <c r="AG213" i="2"/>
  <c r="AD272" i="2"/>
  <c r="B278" i="2"/>
  <c r="K57" i="2"/>
  <c r="AD271" i="2"/>
  <c r="K56" i="2"/>
  <c r="Q185" i="1" l="1"/>
  <c r="P185" i="1"/>
  <c r="O185" i="1"/>
  <c r="N185" i="1"/>
  <c r="M185" i="1"/>
  <c r="L185" i="1"/>
  <c r="K185" i="1"/>
  <c r="J185" i="1"/>
  <c r="I185" i="1"/>
  <c r="H185" i="1"/>
  <c r="G185" i="1"/>
  <c r="F185" i="1"/>
  <c r="Q184" i="1"/>
  <c r="P184" i="1"/>
  <c r="O184" i="1"/>
  <c r="N184" i="1"/>
  <c r="M184" i="1"/>
  <c r="L184" i="1"/>
  <c r="K184" i="1"/>
  <c r="J184" i="1"/>
  <c r="I184" i="1"/>
  <c r="H184" i="1"/>
  <c r="G184" i="1"/>
  <c r="F184" i="1"/>
  <c r="Q183" i="1"/>
  <c r="P183" i="1"/>
  <c r="O183" i="1"/>
  <c r="N183" i="1"/>
  <c r="M183" i="1"/>
  <c r="L183" i="1"/>
  <c r="K183" i="1"/>
  <c r="J183" i="1"/>
  <c r="I183" i="1"/>
  <c r="H183" i="1"/>
  <c r="G183" i="1"/>
  <c r="F183" i="1"/>
  <c r="CO274" i="1" l="1"/>
  <c r="CE274" i="1"/>
  <c r="E274" i="1"/>
  <c r="D274" i="1"/>
  <c r="CF274" i="1" s="1"/>
  <c r="CO273" i="1"/>
  <c r="CE273" i="1"/>
  <c r="E273" i="1"/>
  <c r="D273" i="1"/>
  <c r="CF273" i="1" s="1"/>
  <c r="CO272" i="1"/>
  <c r="E272" i="1"/>
  <c r="CE272" i="1" s="1"/>
  <c r="D272" i="1"/>
  <c r="CF272" i="1" s="1"/>
  <c r="CO271" i="1"/>
  <c r="CE271" i="1"/>
  <c r="E271" i="1"/>
  <c r="D271" i="1"/>
  <c r="CF271" i="1" s="1"/>
  <c r="E270" i="1"/>
  <c r="D270" i="1"/>
  <c r="E265" i="1"/>
  <c r="D265" i="1"/>
  <c r="C265" i="1" s="1"/>
  <c r="E264" i="1"/>
  <c r="D264" i="1"/>
  <c r="E263" i="1"/>
  <c r="D263" i="1"/>
  <c r="C263" i="1"/>
  <c r="E262" i="1"/>
  <c r="D262" i="1"/>
  <c r="C262" i="1" s="1"/>
  <c r="CA262" i="1" s="1"/>
  <c r="Q262" i="1" s="1"/>
  <c r="E261" i="1"/>
  <c r="C261" i="1" s="1"/>
  <c r="CK261" i="1" s="1"/>
  <c r="D261" i="1"/>
  <c r="E260" i="1"/>
  <c r="D260" i="1"/>
  <c r="C260" i="1" s="1"/>
  <c r="CA260" i="1" s="1"/>
  <c r="Q260" i="1" s="1"/>
  <c r="E255" i="1"/>
  <c r="D255" i="1"/>
  <c r="E254" i="1"/>
  <c r="D254" i="1"/>
  <c r="C254" i="1"/>
  <c r="E253" i="1"/>
  <c r="D253" i="1"/>
  <c r="E252" i="1"/>
  <c r="D252" i="1"/>
  <c r="E251" i="1"/>
  <c r="D251" i="1"/>
  <c r="E250" i="1"/>
  <c r="D250" i="1"/>
  <c r="C250" i="1" s="1"/>
  <c r="E249" i="1"/>
  <c r="D249" i="1"/>
  <c r="C249" i="1"/>
  <c r="E248" i="1"/>
  <c r="D248" i="1"/>
  <c r="C248" i="1" s="1"/>
  <c r="E247" i="1"/>
  <c r="D247" i="1"/>
  <c r="C247" i="1" s="1"/>
  <c r="E246" i="1"/>
  <c r="C246" i="1" s="1"/>
  <c r="D246" i="1"/>
  <c r="F232" i="1"/>
  <c r="E232" i="1"/>
  <c r="D232" i="1"/>
  <c r="C232" i="1"/>
  <c r="CL231" i="1"/>
  <c r="CK231" i="1"/>
  <c r="CB231" i="1"/>
  <c r="CA231" i="1"/>
  <c r="CL230" i="1"/>
  <c r="CK230" i="1"/>
  <c r="CB230" i="1"/>
  <c r="CA230" i="1"/>
  <c r="J227" i="1"/>
  <c r="I227" i="1"/>
  <c r="F227" i="1"/>
  <c r="E227" i="1"/>
  <c r="CL226" i="1"/>
  <c r="CK226" i="1"/>
  <c r="CB226" i="1"/>
  <c r="CA226" i="1"/>
  <c r="CL225" i="1"/>
  <c r="CK225" i="1"/>
  <c r="CB225" i="1"/>
  <c r="CA225" i="1"/>
  <c r="K225" i="1" s="1"/>
  <c r="CL224" i="1"/>
  <c r="CK224" i="1"/>
  <c r="CB224" i="1"/>
  <c r="CA224" i="1"/>
  <c r="K224" i="1"/>
  <c r="CL223" i="1"/>
  <c r="CK223" i="1"/>
  <c r="CB223" i="1"/>
  <c r="CA223" i="1"/>
  <c r="K223" i="1" s="1"/>
  <c r="J222" i="1"/>
  <c r="I222" i="1"/>
  <c r="H222" i="1"/>
  <c r="G222" i="1"/>
  <c r="F222" i="1"/>
  <c r="E222" i="1"/>
  <c r="CL221" i="1"/>
  <c r="CK221" i="1"/>
  <c r="CB221" i="1"/>
  <c r="CA221" i="1"/>
  <c r="K221" i="1" s="1"/>
  <c r="CL220" i="1"/>
  <c r="CK220" i="1"/>
  <c r="CB220" i="1"/>
  <c r="CA220" i="1"/>
  <c r="CL219" i="1"/>
  <c r="CK219" i="1"/>
  <c r="CB219" i="1"/>
  <c r="CA219" i="1"/>
  <c r="K219" i="1"/>
  <c r="E215" i="1"/>
  <c r="D215" i="1"/>
  <c r="C215" i="1"/>
  <c r="E214" i="1"/>
  <c r="D214" i="1"/>
  <c r="E213" i="1"/>
  <c r="D213" i="1"/>
  <c r="AI208" i="1"/>
  <c r="AH208" i="1"/>
  <c r="AG208" i="1"/>
  <c r="AF208" i="1"/>
  <c r="AE208" i="1"/>
  <c r="AD208" i="1"/>
  <c r="AC208" i="1"/>
  <c r="AB208" i="1"/>
  <c r="AA208" i="1"/>
  <c r="Z208" i="1"/>
  <c r="Y208" i="1"/>
  <c r="X208" i="1"/>
  <c r="W208" i="1"/>
  <c r="V208" i="1"/>
  <c r="U208" i="1"/>
  <c r="T208" i="1"/>
  <c r="S208" i="1"/>
  <c r="R208" i="1"/>
  <c r="Q208" i="1"/>
  <c r="P208" i="1"/>
  <c r="O208" i="1"/>
  <c r="N208" i="1"/>
  <c r="M208" i="1"/>
  <c r="L208" i="1"/>
  <c r="K208" i="1"/>
  <c r="J208" i="1"/>
  <c r="I208" i="1"/>
  <c r="H208" i="1"/>
  <c r="G208" i="1"/>
  <c r="F208" i="1"/>
  <c r="CM207" i="1"/>
  <c r="CA207" i="1"/>
  <c r="E207" i="1"/>
  <c r="CB207" i="1" s="1"/>
  <c r="D207" i="1"/>
  <c r="E206" i="1"/>
  <c r="E208" i="1" s="1"/>
  <c r="D206" i="1"/>
  <c r="D208" i="1" s="1"/>
  <c r="C208" i="1" s="1"/>
  <c r="S201" i="1"/>
  <c r="R201" i="1"/>
  <c r="Q201" i="1"/>
  <c r="P201" i="1"/>
  <c r="O201" i="1"/>
  <c r="N201" i="1"/>
  <c r="M201" i="1"/>
  <c r="L201" i="1"/>
  <c r="K201" i="1"/>
  <c r="J201" i="1"/>
  <c r="I201" i="1"/>
  <c r="H201" i="1"/>
  <c r="D201" i="1" s="1"/>
  <c r="G201" i="1"/>
  <c r="F201" i="1"/>
  <c r="E200" i="1"/>
  <c r="D200" i="1"/>
  <c r="C200" i="1"/>
  <c r="CO200" i="1" s="1"/>
  <c r="E199" i="1"/>
  <c r="D199" i="1"/>
  <c r="C199" i="1" s="1"/>
  <c r="U194" i="1"/>
  <c r="T194" i="1"/>
  <c r="S194" i="1"/>
  <c r="R194" i="1"/>
  <c r="Q194" i="1"/>
  <c r="P194" i="1"/>
  <c r="O194" i="1"/>
  <c r="N194" i="1"/>
  <c r="M194" i="1"/>
  <c r="L194" i="1"/>
  <c r="K194" i="1"/>
  <c r="J194" i="1"/>
  <c r="I194" i="1"/>
  <c r="H194" i="1"/>
  <c r="G194" i="1"/>
  <c r="E194" i="1" s="1"/>
  <c r="F194" i="1"/>
  <c r="D194" i="1" s="1"/>
  <c r="C194" i="1" s="1"/>
  <c r="E193" i="1"/>
  <c r="D193" i="1"/>
  <c r="E192" i="1"/>
  <c r="D192" i="1"/>
  <c r="Q186" i="1"/>
  <c r="P186" i="1"/>
  <c r="O186" i="1"/>
  <c r="N186" i="1"/>
  <c r="M186" i="1"/>
  <c r="L186" i="1"/>
  <c r="K186" i="1"/>
  <c r="J186" i="1"/>
  <c r="I186" i="1"/>
  <c r="H186" i="1"/>
  <c r="G186" i="1"/>
  <c r="F186" i="1"/>
  <c r="E185" i="1"/>
  <c r="D185" i="1"/>
  <c r="E184" i="1"/>
  <c r="D184" i="1"/>
  <c r="E183" i="1"/>
  <c r="D183" i="1"/>
  <c r="E178" i="1"/>
  <c r="D178" i="1"/>
  <c r="E177" i="1"/>
  <c r="D177" i="1"/>
  <c r="C177" i="1"/>
  <c r="E176" i="1"/>
  <c r="D176" i="1"/>
  <c r="C176" i="1"/>
  <c r="E175" i="1"/>
  <c r="D175" i="1"/>
  <c r="E174" i="1"/>
  <c r="D174" i="1"/>
  <c r="C174" i="1"/>
  <c r="E173" i="1"/>
  <c r="D173" i="1"/>
  <c r="C173" i="1" s="1"/>
  <c r="E168" i="1"/>
  <c r="D168" i="1"/>
  <c r="E167" i="1"/>
  <c r="D167" i="1"/>
  <c r="C167" i="1" s="1"/>
  <c r="E166" i="1"/>
  <c r="D166" i="1"/>
  <c r="C166" i="1" s="1"/>
  <c r="E165" i="1"/>
  <c r="D165" i="1"/>
  <c r="C165" i="1"/>
  <c r="E164" i="1"/>
  <c r="C164" i="1" s="1"/>
  <c r="D164" i="1"/>
  <c r="E163" i="1"/>
  <c r="D163" i="1"/>
  <c r="CL157" i="1"/>
  <c r="CK157" i="1"/>
  <c r="CB157" i="1"/>
  <c r="CA157" i="1"/>
  <c r="AD157" i="1"/>
  <c r="CL156" i="1"/>
  <c r="CK156" i="1"/>
  <c r="CB156" i="1"/>
  <c r="CA156" i="1"/>
  <c r="AD156" i="1" s="1"/>
  <c r="CL155" i="1"/>
  <c r="CK155" i="1"/>
  <c r="CB155" i="1"/>
  <c r="CA155" i="1"/>
  <c r="CL154" i="1"/>
  <c r="CK154" i="1"/>
  <c r="CB154" i="1"/>
  <c r="CA154" i="1"/>
  <c r="AD154" i="1" s="1"/>
  <c r="CL153" i="1"/>
  <c r="CK153" i="1"/>
  <c r="CB153" i="1"/>
  <c r="AD153" i="1" s="1"/>
  <c r="CA153" i="1"/>
  <c r="AC152" i="1"/>
  <c r="AB152" i="1"/>
  <c r="AA152" i="1"/>
  <c r="Z152" i="1"/>
  <c r="Y152" i="1"/>
  <c r="X152" i="1"/>
  <c r="W152" i="1"/>
  <c r="V152" i="1"/>
  <c r="U152" i="1"/>
  <c r="T152" i="1"/>
  <c r="S152" i="1"/>
  <c r="R152" i="1"/>
  <c r="Q152" i="1"/>
  <c r="P152" i="1"/>
  <c r="O152" i="1"/>
  <c r="N152" i="1"/>
  <c r="M152" i="1"/>
  <c r="L152" i="1"/>
  <c r="K152" i="1"/>
  <c r="J152" i="1"/>
  <c r="I152" i="1"/>
  <c r="H152" i="1"/>
  <c r="G152" i="1"/>
  <c r="F152" i="1"/>
  <c r="E151" i="1"/>
  <c r="D151" i="1"/>
  <c r="E150" i="1"/>
  <c r="D150" i="1"/>
  <c r="E149" i="1"/>
  <c r="D149" i="1"/>
  <c r="E148" i="1"/>
  <c r="D148" i="1"/>
  <c r="E147" i="1"/>
  <c r="D147" i="1"/>
  <c r="E146" i="1"/>
  <c r="D146" i="1"/>
  <c r="E145" i="1"/>
  <c r="D145" i="1"/>
  <c r="E144" i="1"/>
  <c r="D144" i="1"/>
  <c r="E143" i="1"/>
  <c r="D143" i="1"/>
  <c r="E142" i="1"/>
  <c r="D142" i="1"/>
  <c r="E141" i="1"/>
  <c r="D141" i="1"/>
  <c r="E140" i="1"/>
  <c r="D140" i="1"/>
  <c r="E139" i="1"/>
  <c r="D139" i="1"/>
  <c r="E138" i="1"/>
  <c r="D138" i="1"/>
  <c r="E137" i="1"/>
  <c r="D137" i="1"/>
  <c r="E136" i="1"/>
  <c r="D136" i="1"/>
  <c r="E135" i="1"/>
  <c r="D135" i="1"/>
  <c r="E134" i="1"/>
  <c r="D134" i="1"/>
  <c r="E133" i="1"/>
  <c r="D133" i="1"/>
  <c r="E132" i="1"/>
  <c r="D132" i="1"/>
  <c r="E131" i="1"/>
  <c r="D131" i="1"/>
  <c r="E130" i="1"/>
  <c r="D130" i="1"/>
  <c r="E129" i="1"/>
  <c r="D129" i="1"/>
  <c r="C129" i="1" s="1"/>
  <c r="E128" i="1"/>
  <c r="D128" i="1"/>
  <c r="E127" i="1"/>
  <c r="D127" i="1"/>
  <c r="C127" i="1" s="1"/>
  <c r="E126" i="1"/>
  <c r="D126" i="1"/>
  <c r="E125" i="1"/>
  <c r="D125" i="1"/>
  <c r="C125" i="1" s="1"/>
  <c r="E124" i="1"/>
  <c r="D124" i="1"/>
  <c r="C124" i="1" s="1"/>
  <c r="E123" i="1"/>
  <c r="D123" i="1"/>
  <c r="E122" i="1"/>
  <c r="D122" i="1"/>
  <c r="E117" i="1"/>
  <c r="D117" i="1"/>
  <c r="C117" i="1" s="1"/>
  <c r="E116" i="1"/>
  <c r="D116" i="1"/>
  <c r="C116" i="1" s="1"/>
  <c r="E115" i="1"/>
  <c r="D115" i="1"/>
  <c r="C115" i="1" s="1"/>
  <c r="E114" i="1"/>
  <c r="D114" i="1"/>
  <c r="E113" i="1"/>
  <c r="D113" i="1"/>
  <c r="C113" i="1" s="1"/>
  <c r="E112" i="1"/>
  <c r="D112" i="1"/>
  <c r="E111" i="1"/>
  <c r="D111" i="1"/>
  <c r="C111" i="1" s="1"/>
  <c r="E110" i="1"/>
  <c r="D110" i="1"/>
  <c r="C110" i="1" s="1"/>
  <c r="E109" i="1"/>
  <c r="C109" i="1" s="1"/>
  <c r="D109" i="1"/>
  <c r="E108" i="1"/>
  <c r="D108" i="1"/>
  <c r="C108" i="1" s="1"/>
  <c r="E102" i="1"/>
  <c r="D102" i="1"/>
  <c r="C102" i="1" s="1"/>
  <c r="E101" i="1"/>
  <c r="D101" i="1"/>
  <c r="C101" i="1" s="1"/>
  <c r="E100" i="1"/>
  <c r="C100" i="1" s="1"/>
  <c r="D100" i="1"/>
  <c r="E99" i="1"/>
  <c r="D99" i="1"/>
  <c r="C99" i="1" s="1"/>
  <c r="E98" i="1"/>
  <c r="D98" i="1"/>
  <c r="C98" i="1"/>
  <c r="I97" i="1"/>
  <c r="H97" i="1"/>
  <c r="G97" i="1"/>
  <c r="F97" i="1"/>
  <c r="CK93" i="1"/>
  <c r="CA93" i="1"/>
  <c r="I93" i="1" s="1"/>
  <c r="CK92" i="1"/>
  <c r="CA92" i="1"/>
  <c r="I92" i="1" s="1"/>
  <c r="CK91" i="1"/>
  <c r="CA91" i="1"/>
  <c r="I91" i="1" s="1"/>
  <c r="CK90" i="1"/>
  <c r="CA90" i="1"/>
  <c r="I90" i="1" s="1"/>
  <c r="CO87" i="1"/>
  <c r="CE87" i="1" s="1"/>
  <c r="CN87" i="1"/>
  <c r="CM87" i="1"/>
  <c r="CC87" i="1" s="1"/>
  <c r="CL87" i="1"/>
  <c r="CK87" i="1"/>
  <c r="CA87" i="1" s="1"/>
  <c r="CD87" i="1"/>
  <c r="CB87" i="1"/>
  <c r="CO86" i="1"/>
  <c r="CN86" i="1"/>
  <c r="CD86" i="1" s="1"/>
  <c r="CM86" i="1"/>
  <c r="CC86" i="1" s="1"/>
  <c r="CL86" i="1"/>
  <c r="CB86" i="1" s="1"/>
  <c r="CK86" i="1"/>
  <c r="CA86" i="1" s="1"/>
  <c r="CE86" i="1"/>
  <c r="B79" i="1"/>
  <c r="D74" i="1"/>
  <c r="C74" i="1"/>
  <c r="D73" i="1"/>
  <c r="C73" i="1"/>
  <c r="D72" i="1"/>
  <c r="B72" i="1" s="1"/>
  <c r="C72" i="1"/>
  <c r="C67" i="1"/>
  <c r="CL67" i="1" s="1"/>
  <c r="C66" i="1"/>
  <c r="CB66" i="1" s="1"/>
  <c r="C65" i="1"/>
  <c r="CL65" i="1" s="1"/>
  <c r="CA64" i="1"/>
  <c r="C64" i="1"/>
  <c r="CB64" i="1" s="1"/>
  <c r="C63" i="1"/>
  <c r="CL63" i="1" s="1"/>
  <c r="C62" i="1"/>
  <c r="CB62" i="1" s="1"/>
  <c r="C61" i="1"/>
  <c r="CL61" i="1" s="1"/>
  <c r="D57" i="1"/>
  <c r="C57" i="1"/>
  <c r="B57" i="1"/>
  <c r="CB57" i="1" s="1"/>
  <c r="D56" i="1"/>
  <c r="C56" i="1"/>
  <c r="B56" i="1"/>
  <c r="CB56" i="1" s="1"/>
  <c r="D55" i="1"/>
  <c r="C55" i="1"/>
  <c r="J54" i="1"/>
  <c r="I54" i="1"/>
  <c r="H54" i="1"/>
  <c r="G54" i="1"/>
  <c r="F54" i="1"/>
  <c r="D54" i="1" s="1"/>
  <c r="E54" i="1"/>
  <c r="C54" i="1" s="1"/>
  <c r="B54" i="1" s="1"/>
  <c r="D49" i="1"/>
  <c r="C49" i="1"/>
  <c r="B49" i="1" s="1"/>
  <c r="D48" i="1"/>
  <c r="C48" i="1"/>
  <c r="D47" i="1"/>
  <c r="C47" i="1"/>
  <c r="B47" i="1" s="1"/>
  <c r="D46" i="1"/>
  <c r="C46" i="1"/>
  <c r="E41" i="1"/>
  <c r="D41" i="1"/>
  <c r="C41" i="1" s="1"/>
  <c r="E40" i="1"/>
  <c r="D40" i="1"/>
  <c r="E39" i="1"/>
  <c r="D39" i="1"/>
  <c r="C39" i="1" s="1"/>
  <c r="E38" i="1"/>
  <c r="D38" i="1"/>
  <c r="E37" i="1"/>
  <c r="D37" i="1"/>
  <c r="C37" i="1" s="1"/>
  <c r="E36" i="1"/>
  <c r="D36" i="1"/>
  <c r="C36" i="1" s="1"/>
  <c r="E35" i="1"/>
  <c r="D35" i="1"/>
  <c r="C35" i="1" s="1"/>
  <c r="E34" i="1"/>
  <c r="D34" i="1"/>
  <c r="E33" i="1"/>
  <c r="D33" i="1"/>
  <c r="C33" i="1" s="1"/>
  <c r="E32" i="1"/>
  <c r="D32" i="1"/>
  <c r="E31" i="1"/>
  <c r="D31" i="1"/>
  <c r="C31" i="1" s="1"/>
  <c r="E30" i="1"/>
  <c r="D30" i="1"/>
  <c r="E29" i="1"/>
  <c r="D29" i="1"/>
  <c r="C29" i="1" s="1"/>
  <c r="E28" i="1"/>
  <c r="D28" i="1"/>
  <c r="C28" i="1" s="1"/>
  <c r="E27" i="1"/>
  <c r="D27" i="1"/>
  <c r="C27" i="1" s="1"/>
  <c r="E26" i="1"/>
  <c r="D26" i="1"/>
  <c r="C26" i="1" s="1"/>
  <c r="E25" i="1"/>
  <c r="D25" i="1"/>
  <c r="C25" i="1" s="1"/>
  <c r="E24" i="1"/>
  <c r="D24" i="1"/>
  <c r="E23" i="1"/>
  <c r="D23" i="1"/>
  <c r="C23" i="1" s="1"/>
  <c r="E22" i="1"/>
  <c r="D22" i="1"/>
  <c r="E21" i="1"/>
  <c r="D21" i="1"/>
  <c r="C21" i="1" s="1"/>
  <c r="E20" i="1"/>
  <c r="D20" i="1"/>
  <c r="E15" i="1"/>
  <c r="D15" i="1"/>
  <c r="C15" i="1" s="1"/>
  <c r="E14" i="1"/>
  <c r="D14" i="1"/>
  <c r="C14" i="1" s="1"/>
  <c r="E13" i="1"/>
  <c r="C13" i="1" s="1"/>
  <c r="D13" i="1"/>
  <c r="A5" i="1"/>
  <c r="A4" i="1"/>
  <c r="A3" i="1"/>
  <c r="A2" i="1"/>
  <c r="C253" i="1" l="1"/>
  <c r="AD155" i="1"/>
  <c r="CL206" i="1"/>
  <c r="C214" i="1"/>
  <c r="CN206" i="1"/>
  <c r="CB215" i="1"/>
  <c r="CK215" i="1"/>
  <c r="B55" i="1"/>
  <c r="CB55" i="1" s="1"/>
  <c r="B73" i="1"/>
  <c r="CL73" i="1" s="1"/>
  <c r="E152" i="1"/>
  <c r="C168" i="1"/>
  <c r="C193" i="1"/>
  <c r="CA62" i="1"/>
  <c r="CB206" i="1"/>
  <c r="C123" i="1"/>
  <c r="CL123" i="1" s="1"/>
  <c r="C264" i="1"/>
  <c r="CD206" i="1"/>
  <c r="CN207" i="1"/>
  <c r="CL207" i="1"/>
  <c r="CD207" i="1"/>
  <c r="C207" i="1"/>
  <c r="CO207" i="1" s="1"/>
  <c r="B74" i="1"/>
  <c r="CL74" i="1" s="1"/>
  <c r="C22" i="1"/>
  <c r="CK22" i="1" s="1"/>
  <c r="C32" i="1"/>
  <c r="B46" i="1"/>
  <c r="C270" i="1"/>
  <c r="C24" i="1"/>
  <c r="C34" i="1"/>
  <c r="CK34" i="1" s="1"/>
  <c r="B48" i="1"/>
  <c r="CB48" i="1" s="1"/>
  <c r="D152" i="1"/>
  <c r="E201" i="1"/>
  <c r="C201" i="1" s="1"/>
  <c r="C213" i="1"/>
  <c r="CB213" i="1" s="1"/>
  <c r="K226" i="1"/>
  <c r="C255" i="1"/>
  <c r="C38" i="1"/>
  <c r="CK38" i="1" s="1"/>
  <c r="G87" i="1"/>
  <c r="C112" i="1"/>
  <c r="CK112" i="1" s="1"/>
  <c r="C126" i="1"/>
  <c r="CK126" i="1" s="1"/>
  <c r="G230" i="1"/>
  <c r="CA66" i="1"/>
  <c r="M66" i="1" s="1"/>
  <c r="E97" i="1"/>
  <c r="C20" i="1"/>
  <c r="CL20" i="1" s="1"/>
  <c r="C30" i="1"/>
  <c r="CA30" i="1" s="1"/>
  <c r="T30" i="1" s="1"/>
  <c r="C40" i="1"/>
  <c r="CA40" i="1" s="1"/>
  <c r="C114" i="1"/>
  <c r="C128" i="1"/>
  <c r="C178" i="1"/>
  <c r="G231" i="1"/>
  <c r="C251" i="1"/>
  <c r="C184" i="1"/>
  <c r="C183" i="1"/>
  <c r="E186" i="1"/>
  <c r="C185" i="1"/>
  <c r="CK20" i="1"/>
  <c r="CB20" i="1"/>
  <c r="CA20" i="1"/>
  <c r="CK24" i="1"/>
  <c r="CA24" i="1"/>
  <c r="T24" i="1" s="1"/>
  <c r="CL24" i="1"/>
  <c r="CB24" i="1"/>
  <c r="CK26" i="1"/>
  <c r="CA26" i="1"/>
  <c r="T26" i="1" s="1"/>
  <c r="CL26" i="1"/>
  <c r="CB26" i="1"/>
  <c r="CK30" i="1"/>
  <c r="CL30" i="1"/>
  <c r="CB30" i="1"/>
  <c r="CB34" i="1"/>
  <c r="CA34" i="1"/>
  <c r="CK36" i="1"/>
  <c r="CB36" i="1"/>
  <c r="CA36" i="1"/>
  <c r="CL36" i="1"/>
  <c r="CA38" i="1"/>
  <c r="CK46" i="1"/>
  <c r="CB46" i="1"/>
  <c r="CA46" i="1"/>
  <c r="CL46" i="1"/>
  <c r="CK48" i="1"/>
  <c r="CL48" i="1"/>
  <c r="CL72" i="1"/>
  <c r="CB72" i="1"/>
  <c r="CA72" i="1"/>
  <c r="CK72" i="1"/>
  <c r="CA112" i="1"/>
  <c r="CK114" i="1"/>
  <c r="CB114" i="1"/>
  <c r="CA114" i="1"/>
  <c r="CL114" i="1"/>
  <c r="CK116" i="1"/>
  <c r="CB116" i="1"/>
  <c r="CA116" i="1"/>
  <c r="CL116" i="1"/>
  <c r="CK124" i="1"/>
  <c r="CB124" i="1"/>
  <c r="CA124" i="1"/>
  <c r="CL124" i="1"/>
  <c r="CK128" i="1"/>
  <c r="CB128" i="1"/>
  <c r="CA128" i="1"/>
  <c r="CL128" i="1"/>
  <c r="CB214" i="1"/>
  <c r="CK214" i="1"/>
  <c r="CA214" i="1"/>
  <c r="CL214" i="1"/>
  <c r="CK21" i="1"/>
  <c r="CB21" i="1"/>
  <c r="CA21" i="1"/>
  <c r="CL21" i="1"/>
  <c r="CK23" i="1"/>
  <c r="CB23" i="1"/>
  <c r="CA23" i="1"/>
  <c r="CL23" i="1"/>
  <c r="CK25" i="1"/>
  <c r="CB25" i="1"/>
  <c r="CA25" i="1"/>
  <c r="CL25" i="1"/>
  <c r="CK27" i="1"/>
  <c r="CB27" i="1"/>
  <c r="CA27" i="1"/>
  <c r="CL27" i="1"/>
  <c r="CK29" i="1"/>
  <c r="CA29" i="1"/>
  <c r="CL29" i="1"/>
  <c r="CB29" i="1"/>
  <c r="CK31" i="1"/>
  <c r="CB31" i="1"/>
  <c r="CA31" i="1"/>
  <c r="CL31" i="1"/>
  <c r="CK33" i="1"/>
  <c r="CA33" i="1"/>
  <c r="CL33" i="1"/>
  <c r="CB33" i="1"/>
  <c r="CK35" i="1"/>
  <c r="CA35" i="1"/>
  <c r="CL35" i="1"/>
  <c r="CB35" i="1"/>
  <c r="CK37" i="1"/>
  <c r="CA37" i="1"/>
  <c r="CL37" i="1"/>
  <c r="CB37" i="1"/>
  <c r="CK39" i="1"/>
  <c r="CA39" i="1"/>
  <c r="CL39" i="1"/>
  <c r="CB39" i="1"/>
  <c r="CK41" i="1"/>
  <c r="CB41" i="1"/>
  <c r="CA41" i="1"/>
  <c r="CL41" i="1"/>
  <c r="CK47" i="1"/>
  <c r="CA47" i="1"/>
  <c r="CL47" i="1"/>
  <c r="CB47" i="1"/>
  <c r="CK49" i="1"/>
  <c r="CA49" i="1"/>
  <c r="CL49" i="1"/>
  <c r="CB49" i="1"/>
  <c r="M64" i="1"/>
  <c r="G86" i="1"/>
  <c r="CK113" i="1"/>
  <c r="CA113" i="1"/>
  <c r="CL113" i="1"/>
  <c r="CB113" i="1"/>
  <c r="CK115" i="1"/>
  <c r="CB115" i="1"/>
  <c r="CA115" i="1"/>
  <c r="CL115" i="1"/>
  <c r="CK117" i="1"/>
  <c r="CA117" i="1"/>
  <c r="X117" i="1" s="1"/>
  <c r="CL117" i="1"/>
  <c r="CB117" i="1"/>
  <c r="CK123" i="1"/>
  <c r="CK125" i="1"/>
  <c r="CB125" i="1"/>
  <c r="CA125" i="1"/>
  <c r="CL125" i="1"/>
  <c r="CK127" i="1"/>
  <c r="CA127" i="1"/>
  <c r="CL127" i="1"/>
  <c r="CB127" i="1"/>
  <c r="CK129" i="1"/>
  <c r="CB129" i="1"/>
  <c r="CA129" i="1"/>
  <c r="CL129" i="1"/>
  <c r="CL213" i="1"/>
  <c r="M62" i="1"/>
  <c r="C97" i="1"/>
  <c r="CK28" i="1"/>
  <c r="CB28" i="1"/>
  <c r="CA28" i="1"/>
  <c r="CL28" i="1"/>
  <c r="CK32" i="1"/>
  <c r="CB32" i="1"/>
  <c r="CA32" i="1"/>
  <c r="CL32" i="1"/>
  <c r="CA55" i="1"/>
  <c r="K55" i="1" s="1"/>
  <c r="CA57" i="1"/>
  <c r="K57" i="1" s="1"/>
  <c r="CK61" i="1"/>
  <c r="CK67" i="1"/>
  <c r="CP199" i="1"/>
  <c r="CL199" i="1"/>
  <c r="CD199" i="1"/>
  <c r="CK199" i="1"/>
  <c r="CB200" i="1"/>
  <c r="CK55" i="1"/>
  <c r="CK56" i="1"/>
  <c r="CK57" i="1"/>
  <c r="CA61" i="1"/>
  <c r="CK62" i="1"/>
  <c r="CA63" i="1"/>
  <c r="CK64" i="1"/>
  <c r="CA65" i="1"/>
  <c r="CK66" i="1"/>
  <c r="CA67" i="1"/>
  <c r="D97" i="1"/>
  <c r="CE199" i="1"/>
  <c r="CN199" i="1"/>
  <c r="CE200" i="1"/>
  <c r="CN200" i="1"/>
  <c r="CK206" i="1"/>
  <c r="CC206" i="1"/>
  <c r="CF207" i="1"/>
  <c r="CP207" i="1"/>
  <c r="CL55" i="1"/>
  <c r="CL56" i="1"/>
  <c r="CL57" i="1"/>
  <c r="CB61" i="1"/>
  <c r="CL62" i="1"/>
  <c r="CB63" i="1"/>
  <c r="CL64" i="1"/>
  <c r="CB65" i="1"/>
  <c r="CL66" i="1"/>
  <c r="CB67" i="1"/>
  <c r="C122" i="1"/>
  <c r="C130" i="1"/>
  <c r="C132" i="1"/>
  <c r="C134" i="1"/>
  <c r="C136" i="1"/>
  <c r="C138" i="1"/>
  <c r="C140" i="1"/>
  <c r="C142" i="1"/>
  <c r="C144" i="1"/>
  <c r="C146" i="1"/>
  <c r="C148" i="1"/>
  <c r="C150" i="1"/>
  <c r="C175" i="1"/>
  <c r="D186" i="1"/>
  <c r="CA199" i="1"/>
  <c r="CF199" i="1"/>
  <c r="CO199" i="1"/>
  <c r="CA200" i="1"/>
  <c r="CF200" i="1"/>
  <c r="CM206" i="1"/>
  <c r="CK207" i="1"/>
  <c r="CC207" i="1"/>
  <c r="CL215" i="1"/>
  <c r="CK260" i="1"/>
  <c r="CP271" i="1"/>
  <c r="CP272" i="1"/>
  <c r="CP273" i="1"/>
  <c r="CP274" i="1"/>
  <c r="CA56" i="1"/>
  <c r="K56" i="1" s="1"/>
  <c r="CK63" i="1"/>
  <c r="CK65" i="1"/>
  <c r="CB199" i="1"/>
  <c r="CP200" i="1"/>
  <c r="CL200" i="1"/>
  <c r="CD200" i="1"/>
  <c r="CK200" i="1"/>
  <c r="CA261" i="1"/>
  <c r="Q261" i="1" s="1"/>
  <c r="C131" i="1"/>
  <c r="C133" i="1"/>
  <c r="C135" i="1"/>
  <c r="C137" i="1"/>
  <c r="C139" i="1"/>
  <c r="C141" i="1"/>
  <c r="C143" i="1"/>
  <c r="C145" i="1"/>
  <c r="C147" i="1"/>
  <c r="C149" i="1"/>
  <c r="C151" i="1"/>
  <c r="C163" i="1"/>
  <c r="C192" i="1"/>
  <c r="CC199" i="1"/>
  <c r="CM199" i="1"/>
  <c r="CC200" i="1"/>
  <c r="CM200" i="1"/>
  <c r="C206" i="1"/>
  <c r="CA206" i="1"/>
  <c r="CE207" i="1"/>
  <c r="CA215" i="1"/>
  <c r="AG215" i="1" s="1"/>
  <c r="K220" i="1"/>
  <c r="C252" i="1"/>
  <c r="CK262" i="1"/>
  <c r="C271" i="1"/>
  <c r="C272" i="1"/>
  <c r="C273" i="1"/>
  <c r="C274" i="1"/>
  <c r="CA123" i="1" l="1"/>
  <c r="CL34" i="1"/>
  <c r="CK213" i="1"/>
  <c r="CA213" i="1"/>
  <c r="AG213" i="1" s="1"/>
  <c r="CA48" i="1"/>
  <c r="CL40" i="1"/>
  <c r="CB40" i="1"/>
  <c r="T40" i="1" s="1"/>
  <c r="CK40" i="1"/>
  <c r="AD127" i="1"/>
  <c r="X113" i="1"/>
  <c r="CB112" i="1"/>
  <c r="X112" i="1" s="1"/>
  <c r="CB38" i="1"/>
  <c r="T38" i="1" s="1"/>
  <c r="CL112" i="1"/>
  <c r="CL38" i="1"/>
  <c r="CA73" i="1"/>
  <c r="CB73" i="1"/>
  <c r="CB126" i="1"/>
  <c r="CK74" i="1"/>
  <c r="CB22" i="1"/>
  <c r="AJ207" i="1"/>
  <c r="CK73" i="1"/>
  <c r="CL126" i="1"/>
  <c r="CA74" i="1"/>
  <c r="K74" i="1" s="1"/>
  <c r="CL22" i="1"/>
  <c r="CB123" i="1"/>
  <c r="CA126" i="1"/>
  <c r="AD126" i="1" s="1"/>
  <c r="CB74" i="1"/>
  <c r="CA22" i="1"/>
  <c r="T22" i="1" s="1"/>
  <c r="C186" i="1"/>
  <c r="CQ274" i="1"/>
  <c r="CM274" i="1"/>
  <c r="CG274" i="1"/>
  <c r="CC274" i="1"/>
  <c r="CN274" i="1"/>
  <c r="CA274" i="1"/>
  <c r="CK274" i="1"/>
  <c r="CD274" i="1"/>
  <c r="CH274" i="1"/>
  <c r="CB274" i="1"/>
  <c r="CR274" i="1"/>
  <c r="CL274" i="1"/>
  <c r="CA137" i="1"/>
  <c r="CK137" i="1"/>
  <c r="CB137" i="1"/>
  <c r="CL137" i="1"/>
  <c r="CQ272" i="1"/>
  <c r="CM272" i="1"/>
  <c r="CG272" i="1"/>
  <c r="CC272" i="1"/>
  <c r="CN272" i="1"/>
  <c r="CA272" i="1"/>
  <c r="CL272" i="1"/>
  <c r="CK272" i="1"/>
  <c r="CD272" i="1"/>
  <c r="CH272" i="1"/>
  <c r="CB272" i="1"/>
  <c r="CR272" i="1"/>
  <c r="CO206" i="1"/>
  <c r="CP206" i="1"/>
  <c r="CF206" i="1"/>
  <c r="CE206" i="1"/>
  <c r="AJ206" i="1" s="1"/>
  <c r="CA149" i="1"/>
  <c r="CK149" i="1"/>
  <c r="CL149" i="1"/>
  <c r="CB149" i="1"/>
  <c r="CA141" i="1"/>
  <c r="CK141" i="1"/>
  <c r="CL141" i="1"/>
  <c r="CB141" i="1"/>
  <c r="CA133" i="1"/>
  <c r="CK133" i="1"/>
  <c r="CL133" i="1"/>
  <c r="CB133" i="1"/>
  <c r="T199" i="1"/>
  <c r="CA148" i="1"/>
  <c r="AD148" i="1" s="1"/>
  <c r="CK148" i="1"/>
  <c r="CB148" i="1"/>
  <c r="CL148" i="1"/>
  <c r="CA140" i="1"/>
  <c r="AD140" i="1" s="1"/>
  <c r="CK140" i="1"/>
  <c r="CB140" i="1"/>
  <c r="CL140" i="1"/>
  <c r="CA132" i="1"/>
  <c r="CK132" i="1"/>
  <c r="CB132" i="1"/>
  <c r="CL132" i="1"/>
  <c r="S49" i="1"/>
  <c r="S47" i="1"/>
  <c r="T39" i="1"/>
  <c r="T37" i="1"/>
  <c r="T35" i="1"/>
  <c r="T33" i="1"/>
  <c r="T29" i="1"/>
  <c r="AG214" i="1"/>
  <c r="CQ271" i="1"/>
  <c r="CM271" i="1"/>
  <c r="CG271" i="1"/>
  <c r="CC271" i="1"/>
  <c r="CN271" i="1"/>
  <c r="CA271" i="1"/>
  <c r="CL271" i="1"/>
  <c r="CK271" i="1"/>
  <c r="CD271" i="1"/>
  <c r="CH271" i="1"/>
  <c r="CB271" i="1"/>
  <c r="CR271" i="1"/>
  <c r="CA147" i="1"/>
  <c r="CK147" i="1"/>
  <c r="CB147" i="1"/>
  <c r="CL147" i="1"/>
  <c r="CA139" i="1"/>
  <c r="AD139" i="1" s="1"/>
  <c r="CK139" i="1"/>
  <c r="CB139" i="1"/>
  <c r="CL139" i="1"/>
  <c r="CA131" i="1"/>
  <c r="CK131" i="1"/>
  <c r="CL131" i="1"/>
  <c r="CB131" i="1"/>
  <c r="T200" i="1"/>
  <c r="CA146" i="1"/>
  <c r="CK146" i="1"/>
  <c r="CB146" i="1"/>
  <c r="CL146" i="1"/>
  <c r="CA138" i="1"/>
  <c r="CL138" i="1"/>
  <c r="CK138" i="1"/>
  <c r="CB138" i="1"/>
  <c r="CA130" i="1"/>
  <c r="CK130" i="1"/>
  <c r="CB130" i="1"/>
  <c r="CL130" i="1"/>
  <c r="M65" i="1"/>
  <c r="M61" i="1"/>
  <c r="T32" i="1"/>
  <c r="T28" i="1"/>
  <c r="AD129" i="1"/>
  <c r="AD125" i="1"/>
  <c r="X115" i="1"/>
  <c r="K73" i="1"/>
  <c r="AD128" i="1"/>
  <c r="AD124" i="1"/>
  <c r="X116" i="1"/>
  <c r="X114" i="1"/>
  <c r="K72" i="1"/>
  <c r="S48" i="1"/>
  <c r="S46" i="1"/>
  <c r="T36" i="1"/>
  <c r="T34" i="1"/>
  <c r="T20" i="1"/>
  <c r="CA145" i="1"/>
  <c r="AD145" i="1" s="1"/>
  <c r="CK145" i="1"/>
  <c r="CL145" i="1"/>
  <c r="CB145" i="1"/>
  <c r="CA144" i="1"/>
  <c r="CK144" i="1"/>
  <c r="CB144" i="1"/>
  <c r="CL144" i="1"/>
  <c r="CA136" i="1"/>
  <c r="CL136" i="1"/>
  <c r="CK136" i="1"/>
  <c r="CB136" i="1"/>
  <c r="C152" i="1"/>
  <c r="CK122" i="1"/>
  <c r="CB122" i="1"/>
  <c r="CA122" i="1"/>
  <c r="CL122" i="1"/>
  <c r="CQ273" i="1"/>
  <c r="CM273" i="1"/>
  <c r="CG273" i="1"/>
  <c r="CC273" i="1"/>
  <c r="CN273" i="1"/>
  <c r="CA273" i="1"/>
  <c r="CR273" i="1"/>
  <c r="CK273" i="1"/>
  <c r="CD273" i="1"/>
  <c r="CH273" i="1"/>
  <c r="CB273" i="1"/>
  <c r="CL273" i="1"/>
  <c r="CA151" i="1"/>
  <c r="CK151" i="1"/>
  <c r="CB151" i="1"/>
  <c r="CL151" i="1"/>
  <c r="CA143" i="1"/>
  <c r="CK143" i="1"/>
  <c r="CB143" i="1"/>
  <c r="CL143" i="1"/>
  <c r="CA135" i="1"/>
  <c r="AD135" i="1" s="1"/>
  <c r="CK135" i="1"/>
  <c r="CB135" i="1"/>
  <c r="CL135" i="1"/>
  <c r="CA150" i="1"/>
  <c r="CK150" i="1"/>
  <c r="CB150" i="1"/>
  <c r="CL150" i="1"/>
  <c r="CA142" i="1"/>
  <c r="CK142" i="1"/>
  <c r="CB142" i="1"/>
  <c r="CL142" i="1"/>
  <c r="CA134" i="1"/>
  <c r="AD134" i="1" s="1"/>
  <c r="CL134" i="1"/>
  <c r="CK134" i="1"/>
  <c r="CB134" i="1"/>
  <c r="M67" i="1"/>
  <c r="M63" i="1"/>
  <c r="T41" i="1"/>
  <c r="T31" i="1"/>
  <c r="T27" i="1"/>
  <c r="T25" i="1"/>
  <c r="T23" i="1"/>
  <c r="T21" i="1"/>
  <c r="AD151" i="1" l="1"/>
  <c r="AD132" i="1"/>
  <c r="AD123" i="1"/>
  <c r="B278" i="1"/>
  <c r="AD137" i="1"/>
  <c r="AD131" i="1"/>
  <c r="AD142" i="1"/>
  <c r="AD136" i="1"/>
  <c r="A278" i="1"/>
  <c r="AD273" i="1"/>
  <c r="AD150" i="1"/>
  <c r="AD138" i="1"/>
  <c r="AD143" i="1"/>
  <c r="AD147" i="1"/>
  <c r="AD272" i="1"/>
  <c r="AD133" i="1"/>
  <c r="AD141" i="1"/>
  <c r="AD149" i="1"/>
  <c r="AD144" i="1"/>
  <c r="AD130" i="1"/>
  <c r="AD146" i="1"/>
  <c r="AD274" i="1"/>
  <c r="AD122" i="1"/>
  <c r="AD271" i="1"/>
</calcChain>
</file>

<file path=xl/sharedStrings.xml><?xml version="1.0" encoding="utf-8"?>
<sst xmlns="http://schemas.openxmlformats.org/spreadsheetml/2006/main" count="10816" uniqueCount="305">
  <si>
    <t>SERVICIO DE SALUD</t>
  </si>
  <si>
    <t xml:space="preserve">REM-A03.   APLICACIÓN Y RESULTADOS DE ESCALAS DE EVALUACIÓN </t>
  </si>
  <si>
    <t>SECCIÓN A: APLICACIÓN DE INSTRUMENTO Y RESULTADO EN EL NIÑO (A)</t>
  </si>
  <si>
    <t>SECCIÓN A.1: APLICACIÓN Y RESULTADOS DE PAUTA BREVE</t>
  </si>
  <si>
    <t>EVALUACIONES POR EDAD DEL NIÑO</t>
  </si>
  <si>
    <t xml:space="preserve">TOTAL  </t>
  </si>
  <si>
    <t>RANGO ETARIO Y SEXO</t>
  </si>
  <si>
    <t>Menos de 1 mes</t>
  </si>
  <si>
    <t>1 mes</t>
  </si>
  <si>
    <t>2 meses</t>
  </si>
  <si>
    <t>3 meses</t>
  </si>
  <si>
    <t>4 meses</t>
  </si>
  <si>
    <t xml:space="preserve"> 5 meses</t>
  </si>
  <si>
    <t>6 meses</t>
  </si>
  <si>
    <t xml:space="preserve"> 7 - 11 meses</t>
  </si>
  <si>
    <t>12 - 17 meses</t>
  </si>
  <si>
    <t>18 - 24 meses</t>
  </si>
  <si>
    <t>Ambos Sexos</t>
  </si>
  <si>
    <t>Hombres</t>
  </si>
  <si>
    <t>Mujeres</t>
  </si>
  <si>
    <t xml:space="preserve">Aplicación Pauta Breve </t>
  </si>
  <si>
    <t>Resultados</t>
  </si>
  <si>
    <t>Normal</t>
  </si>
  <si>
    <t>Alterado</t>
  </si>
  <si>
    <t>SECCIÓN A.2: RESULTADOS DE LA APLICACIÓN DE ESCALA DE EVALUACIÓN DEL DESARROLLO PSICOMOTOR</t>
  </si>
  <si>
    <t>ACTIVIDAD</t>
  </si>
  <si>
    <t>RESULTADO</t>
  </si>
  <si>
    <t xml:space="preserve">TOTAL    </t>
  </si>
  <si>
    <t>Pueblos Originarios</t>
  </si>
  <si>
    <t>Migrantes</t>
  </si>
  <si>
    <t>Menos de 7 meses</t>
  </si>
  <si>
    <t>7 - 11 meses</t>
  </si>
  <si>
    <t>18 - 23 meses</t>
  </si>
  <si>
    <t>24 - 47 meses</t>
  </si>
  <si>
    <t>48 - 59 meses</t>
  </si>
  <si>
    <t xml:space="preserve">Aplicación test de Desarrollo Psicomotor </t>
  </si>
  <si>
    <t xml:space="preserve">Primera Evaluación </t>
  </si>
  <si>
    <t>Normal con Rezago</t>
  </si>
  <si>
    <t>Riesgo</t>
  </si>
  <si>
    <t>Retraso</t>
  </si>
  <si>
    <t>Reevaluación</t>
  </si>
  <si>
    <t>Normal (desde normal con rezago)</t>
  </si>
  <si>
    <t>Normal (desde riesgo)</t>
  </si>
  <si>
    <t>Normal (desde retraso)</t>
  </si>
  <si>
    <t>Normal Rezago (desde riesgo)</t>
  </si>
  <si>
    <t>Normal con Rezago (desde retraso)</t>
  </si>
  <si>
    <t>Riesgo (desde retraso)</t>
  </si>
  <si>
    <t>Normal con Rezago (desde normal con rezago)</t>
  </si>
  <si>
    <t>Riesgo (desde riesgo)</t>
  </si>
  <si>
    <t>Riesgo (desde normal con rezago)</t>
  </si>
  <si>
    <t>Retraso (desde retraso)</t>
  </si>
  <si>
    <t>Retraso (desde riesgo)</t>
  </si>
  <si>
    <t>Retraso (desde normal con rezago)</t>
  </si>
  <si>
    <t>Derivados a Especialidad</t>
  </si>
  <si>
    <t>Traslado de Establecimiento</t>
  </si>
  <si>
    <t>SECCIÓN A.3: NIÑOS Y NIÑAS CON REZAGO, DÉFICIT O RIESGO BIOPSICOSOCIAL  DERIVADOS A ALGUNA MODALIDAD DE ESTIMULACIÓN EN LA PRIMERA EVALUACIÓN</t>
  </si>
  <si>
    <t>NIÑO / A</t>
  </si>
  <si>
    <t>Normal con Riesgo Biopsicosocial</t>
  </si>
  <si>
    <t>SECCIÓN A.4: RESULTADOS DE LA APLICACIÓN DE PROTOCOLO NEUROSENSORIAL</t>
  </si>
  <si>
    <t>RESULTADOS</t>
  </si>
  <si>
    <t>Aplicación de Protocolo Neurosensorial (1-2 meses)</t>
  </si>
  <si>
    <t>Anormal</t>
  </si>
  <si>
    <t>Muy Anormal</t>
  </si>
  <si>
    <t>SECCIÓN A.5: TIPO DE ALIMENTACIÓN NIÑOS Y NIÑAS CONTROLADOS</t>
  </si>
  <si>
    <t>TIPO DE ALIMENTACIÓN</t>
  </si>
  <si>
    <t>TOTAL</t>
  </si>
  <si>
    <t xml:space="preserve">SEGÚN CONTROL PROGRAMÁTICO  </t>
  </si>
  <si>
    <t>Diada hasta 10 días de vida</t>
  </si>
  <si>
    <t>Diada entre 11 y 28 días de vida</t>
  </si>
  <si>
    <t>Del 1° mes</t>
  </si>
  <si>
    <t>Del 3° mes</t>
  </si>
  <si>
    <t>Del 6° mes</t>
  </si>
  <si>
    <t>Del 12° mes</t>
  </si>
  <si>
    <t>Del 24° mes</t>
  </si>
  <si>
    <t>Lactancia Materna exclusiva (LME)</t>
  </si>
  <si>
    <t>Lactancia Materna más Formula Láctea (LM/FL)</t>
  </si>
  <si>
    <t>Formula Láctea (FL)</t>
  </si>
  <si>
    <t>Lactancia Materna más Alimentación Complementaria  (LM/AC)</t>
  </si>
  <si>
    <t>Lactancia Materna más Fórmula Láctea más Alimentación Complementaria (LM/FL/AC)</t>
  </si>
  <si>
    <t>Fórmula Láctea más Alimentación Complementaria (FL/AC)</t>
  </si>
  <si>
    <t xml:space="preserve">Total de niños y niñas controlados </t>
  </si>
  <si>
    <t>SECCIÓN A.6:  RESULTADOS RADIOGRAFÍA DE PELVIS (CADERA)</t>
  </si>
  <si>
    <t>Inmadura</t>
  </si>
  <si>
    <t>SECCION B: EVALUACIÓN, APLICACIÓN Y RESULTADOS DE ESCALAS EN  LA MUJER</t>
  </si>
  <si>
    <t>SECCIÓN B.1: EVALUACIÓN DEL ESTADO NUTRICIONAL A PERSONAS CONTROLADAS AL OCTAVO MES POST PARTO</t>
  </si>
  <si>
    <t>ESTADO NUTRICIONAL</t>
  </si>
  <si>
    <t>Obesa</t>
  </si>
  <si>
    <t>Sobrepeso</t>
  </si>
  <si>
    <t>Bajo peso</t>
  </si>
  <si>
    <t>SECCIÓN B.2: APLICACIÓN DE ESCALA SEGÚN EVALUACIÓN DE RIESGO PSICOSOCIAL ABREVIADA A GESTANTES</t>
  </si>
  <si>
    <t>TIPO</t>
  </si>
  <si>
    <t xml:space="preserve">Total de Aplicaciones </t>
  </si>
  <si>
    <t>Con riesgo psicosocial</t>
  </si>
  <si>
    <t>Violencia de Género</t>
  </si>
  <si>
    <t>3 o más riesgos psicosociales</t>
  </si>
  <si>
    <t>Plan de equipo de cabecera en gestantes con 3 o más riesgos psicosociales</t>
  </si>
  <si>
    <t xml:space="preserve">Evaluación al ingreso </t>
  </si>
  <si>
    <t xml:space="preserve">Evaluación al tercer trimestre </t>
  </si>
  <si>
    <t>SECCIÓN B.3: APLICACIÓN DE ESCALA DE EDIMBURGO A GESTANTES Y MUJERES POST PARTO</t>
  </si>
  <si>
    <t>CONCEPTO</t>
  </si>
  <si>
    <t>Total de Aplicaciones</t>
  </si>
  <si>
    <t>Resultados  
10 o más puntos (Puérperas)</t>
  </si>
  <si>
    <t>Resultado distinto de 0 en pregunta 10 (Puérperas)</t>
  </si>
  <si>
    <t>Resultados  
13 o más puntos (Gestantes)</t>
  </si>
  <si>
    <t>Resultado distinto de 0 en pregunta 10 (Gestantes)</t>
  </si>
  <si>
    <t xml:space="preserve">Casos alterados derivados a Salud Mental </t>
  </si>
  <si>
    <t>Evaluación a Gestantes</t>
  </si>
  <si>
    <t>Primera evaluación (2º control prenatal)</t>
  </si>
  <si>
    <t>Reevaluación (con puntaje elevado en la primera evaluación)</t>
  </si>
  <si>
    <t>Evaluación a mujeres/personas post parto síntomas de depresión</t>
  </si>
  <si>
    <t>A los 2 meses</t>
  </si>
  <si>
    <t>A los 6 meses</t>
  </si>
  <si>
    <t>SECCIÓN C: RESULTADOS DE LA EVALUACIÓN DEL ESTADO NUTRICIONAL DEL ADOLESCENTE CON CONTROL SALUD INTEGRAL</t>
  </si>
  <si>
    <t>10 - 14 años</t>
  </si>
  <si>
    <t>15 - 19 años</t>
  </si>
  <si>
    <t>Obesos</t>
  </si>
  <si>
    <t>Obesos severos</t>
  </si>
  <si>
    <t>SECCIÓN D: OTRAS EVALUACIONES, APLICACIONES Y RESULTADOS DE ESCALAS EN TODAS LAS EDADES</t>
  </si>
  <si>
    <t>SECCIÓN D.1: APLICACIÓN DE TAMIZAJE PARA EVALUAR EL NIVEL DE RIESGO DE CONSUMO DE  ALCOHOL, TABACO Y OTRAS DROGAS</t>
  </si>
  <si>
    <t>COMPONENTE</t>
  </si>
  <si>
    <t xml:space="preserve">TOTAL              </t>
  </si>
  <si>
    <t>Niños, Niñas, Adolescentes y Jóvenes SENAME</t>
  </si>
  <si>
    <t>Niños, Niñas, Adolescentes y Jóvenes Mejor Niñez</t>
  </si>
  <si>
    <t>10-14 años</t>
  </si>
  <si>
    <t>15-19 años</t>
  </si>
  <si>
    <t>20-24 años</t>
  </si>
  <si>
    <t>25-44 años</t>
  </si>
  <si>
    <t>45-64 años</t>
  </si>
  <si>
    <t>65-69 años</t>
  </si>
  <si>
    <t>70-79 años</t>
  </si>
  <si>
    <t>80 y más años</t>
  </si>
  <si>
    <t>Nº de Audit (EMP/EMPAM)</t>
  </si>
  <si>
    <t xml:space="preserve">Nº de Audit aplicado </t>
  </si>
  <si>
    <t>Nº de Assist (EMP/EMPAM)</t>
  </si>
  <si>
    <t xml:space="preserve">N° de Assist aplicado </t>
  </si>
  <si>
    <t xml:space="preserve">N° de Craff en control de Salud Integral del Adolescente </t>
  </si>
  <si>
    <t>N° de Craff aplicado (EMP)</t>
  </si>
  <si>
    <t>N° de Craff aplicado</t>
  </si>
  <si>
    <t xml:space="preserve">Resultados de evaluación </t>
  </si>
  <si>
    <t>Bajo riesgo</t>
  </si>
  <si>
    <t xml:space="preserve">Consumo riesgoso/intermedio </t>
  </si>
  <si>
    <t xml:space="preserve">Posible consumo perjudicial o dependencia </t>
  </si>
  <si>
    <t>SECCIÓN D.2: RESULTADOS DE LA APLICACIÓN DE INSTRUMENTO DE VALORACIÓN DE DESEMPEÑO EN COMUNIDAD (IVADEC-CIF)</t>
  </si>
  <si>
    <t>Pueblos originarios</t>
  </si>
  <si>
    <t>6 -11 meses</t>
  </si>
  <si>
    <t>12 - 23 meses</t>
  </si>
  <si>
    <t>2 - 4 años</t>
  </si>
  <si>
    <t>5 - 9 años</t>
  </si>
  <si>
    <t>20 - 24 años</t>
  </si>
  <si>
    <t>25 - 64 años</t>
  </si>
  <si>
    <t>65 - 69 años</t>
  </si>
  <si>
    <t>70 - 79 años</t>
  </si>
  <si>
    <t>Origen físico</t>
  </si>
  <si>
    <t>Sin Discapacidad</t>
  </si>
  <si>
    <t>Discapacidad Leve</t>
  </si>
  <si>
    <t>Discapacidad Moderada</t>
  </si>
  <si>
    <t>Discapacidad Severa</t>
  </si>
  <si>
    <t>Discapacidad Profunda</t>
  </si>
  <si>
    <t>Origen sensorial visual</t>
  </si>
  <si>
    <t>Origen sensorial auditivo</t>
  </si>
  <si>
    <t xml:space="preserve">Origen mental psíquico </t>
  </si>
  <si>
    <t xml:space="preserve">Origen mental intelectual </t>
  </si>
  <si>
    <t xml:space="preserve">Origen múltiple </t>
  </si>
  <si>
    <t>TOTAL DE EVALUACIONES</t>
  </si>
  <si>
    <t>Evaluaciones para calificación de discapacidad</t>
  </si>
  <si>
    <t>SECCION D.3: APLICACIÓN Y RESULTADO DE PAUTA DE EVALUACIÓN Y SALUD MENTAL</t>
  </si>
  <si>
    <t>0 - 4 años</t>
  </si>
  <si>
    <t>25 - 29 años</t>
  </si>
  <si>
    <t>30 - 34 años</t>
  </si>
  <si>
    <t>35 - 39 años</t>
  </si>
  <si>
    <t>40 - 44 años</t>
  </si>
  <si>
    <t>45 - 49 años</t>
  </si>
  <si>
    <t>50 - 54 años</t>
  </si>
  <si>
    <t>55 - 59 años</t>
  </si>
  <si>
    <t>60 - 64 años</t>
  </si>
  <si>
    <t>70 - 74 años</t>
  </si>
  <si>
    <t>75 - 79 años</t>
  </si>
  <si>
    <t>Evaluación al ingreso</t>
  </si>
  <si>
    <t>Bajo</t>
  </si>
  <si>
    <t>Medio</t>
  </si>
  <si>
    <t>Alto</t>
  </si>
  <si>
    <t>Evaluación al egreso</t>
  </si>
  <si>
    <t>SECCIÓN D.4: RESULTADO DE APLICACIÓN DE CONDICIÓN DE FUNCIONALIDAD AL EGRESO PROGRAMA "MÁS ADULTOS MAYORES AUTOVALENTES"</t>
  </si>
  <si>
    <t>Timed up and Go</t>
  </si>
  <si>
    <t>Mejora</t>
  </si>
  <si>
    <t xml:space="preserve">Mantiene </t>
  </si>
  <si>
    <t>Disminuye</t>
  </si>
  <si>
    <t>Cuestionario</t>
  </si>
  <si>
    <t>SECCIÓN D.5: VARIACIÓN  DE RESULTADO DE APLICACIÓN DEL ÍNDICE DE BARTHEL ENTRE EL INGRESO Y EGRESO HOSPITALARIO</t>
  </si>
  <si>
    <t>ÍNDICE DE BARTHEL</t>
  </si>
  <si>
    <t>80 - 84 años</t>
  </si>
  <si>
    <t>85 - 89 años</t>
  </si>
  <si>
    <t>90 y más años</t>
  </si>
  <si>
    <t xml:space="preserve">Mejora puntuación índice de Barthel </t>
  </si>
  <si>
    <t xml:space="preserve">Mantiene puntuación índice de Barthel </t>
  </si>
  <si>
    <t xml:space="preserve">Disminuye puntuación índice de Barthel </t>
  </si>
  <si>
    <t>*** El resultado que se consigna es la comparación del índice de Barthel aplicado al Egreso de la Hospitalización</t>
  </si>
  <si>
    <t>SECCIÓN D.6: APLICACIÓN DE ESCALA ZARIT ABREVIADO EN CUIDADORES</t>
  </si>
  <si>
    <t>ESCALA DE SOBRECARGA DEL CUIDADOR "ZARIT ABREVIADO"</t>
  </si>
  <si>
    <t>25 - 44 años</t>
  </si>
  <si>
    <t>45 - 64 años</t>
  </si>
  <si>
    <t>65 o más años</t>
  </si>
  <si>
    <t xml:space="preserve">Cuidador/a paciente con dependencia severa con sobrecarga intensa </t>
  </si>
  <si>
    <t xml:space="preserve">Cuidador/a paciente con dependencia severa sin sobrecarga intensa </t>
  </si>
  <si>
    <t>Total cuidadores evaluados</t>
  </si>
  <si>
    <t>SECCIÓN D.6.1: APLICACIÓN DE ESCALA ZARIT ABREVIADO EN CUIDADORES DE NANEAS</t>
  </si>
  <si>
    <t xml:space="preserve">RANGO ETARIO NANEAS </t>
  </si>
  <si>
    <t xml:space="preserve">Cuidador/a NANEAS con dependencia severa con sobrecarga intensa </t>
  </si>
  <si>
    <t xml:space="preserve">Cuidador/a NANEAS con dependencia severa sin sobrecarga intensa </t>
  </si>
  <si>
    <t xml:space="preserve">TOTAL CUIDADORES EVALUADOS </t>
  </si>
  <si>
    <t>SECCIÓN D.7: APLICACIÓN Y RESULTADOS DE PAUTA DE EVALUACIÓN CON ENFOQUE DE RIESGO ODONTOLÓGICO (CERO)</t>
  </si>
  <si>
    <t xml:space="preserve">PAUTA CERO </t>
  </si>
  <si>
    <t>&lt;1 año</t>
  </si>
  <si>
    <t>1 año</t>
  </si>
  <si>
    <t>2 años</t>
  </si>
  <si>
    <t xml:space="preserve">3 años </t>
  </si>
  <si>
    <t>4 años</t>
  </si>
  <si>
    <t>5 años</t>
  </si>
  <si>
    <t>6 años</t>
  </si>
  <si>
    <t>7 años</t>
  </si>
  <si>
    <t>8 años</t>
  </si>
  <si>
    <t>9 años</t>
  </si>
  <si>
    <t>Ambos sexos</t>
  </si>
  <si>
    <t xml:space="preserve">Evaluación de riesgo </t>
  </si>
  <si>
    <t>Alto riesgo</t>
  </si>
  <si>
    <t>SECCION E: APLICACIÓN DE PAUTA DETECCIÓN DE FACTORES DE RIESGO BIOPSICOSOCIAL INFANTIL</t>
  </si>
  <si>
    <t>EVALUACIÓN</t>
  </si>
  <si>
    <t>Derivación</t>
  </si>
  <si>
    <t xml:space="preserve">CONTROL DE APLICACIÓN DE LA PAUTA </t>
  </si>
  <si>
    <t xml:space="preserve">PLANES DE EQUIPO DE CABECERA REALIZADOS </t>
  </si>
  <si>
    <t>Menor 7 meses</t>
  </si>
  <si>
    <t>24- 48 meses</t>
  </si>
  <si>
    <t xml:space="preserve">5 - 9 años </t>
  </si>
  <si>
    <t>Derivadas a equipos de cabecera</t>
  </si>
  <si>
    <t>Derivada a MADI  0 a  4 años</t>
  </si>
  <si>
    <t>Derivado a Salud Mental 5 a 9 años</t>
  </si>
  <si>
    <t>Diada</t>
  </si>
  <si>
    <t>12 meses</t>
  </si>
  <si>
    <t>24 meses</t>
  </si>
  <si>
    <t>36 meses</t>
  </si>
  <si>
    <t>48 meses</t>
  </si>
  <si>
    <t>Total de Aplicaciones Pauta de Riesgo Biopsicosocial en Control de Salud Infantil</t>
  </si>
  <si>
    <t>Con riesgo</t>
  </si>
  <si>
    <t>Sin riesgo</t>
  </si>
  <si>
    <t>SECCIÓN F: TAMIZAJE TRASTORNO ESPECTRO AUTISTA (M-CHAT R/F) 16 A 30 MESES</t>
  </si>
  <si>
    <t>MOTIVO DE APLICACIÓN DE M-CHAT</t>
  </si>
  <si>
    <t>ATENCIÓN EN QUE SE APLICA M-CHAT-R/F</t>
  </si>
  <si>
    <t>Control de Salud de los 18 meses</t>
  </si>
  <si>
    <t>Otros controles o consultas de salud</t>
  </si>
  <si>
    <t>Niños y niñas con EEDP alterado en área Lenguaje y/o Social</t>
  </si>
  <si>
    <t>Niños y niñas con factor de riesgo y/o señales de alerta para TEA detectados en la Supervisión de salud</t>
  </si>
  <si>
    <t>Niños y niñas con EEDP alterado en área Lenguaje y/o Social y con factor de riesgo y/o señales de alerta para TEA detectados en la Supervisión de salud</t>
  </si>
  <si>
    <t>Resultado aplicación M-CHAT R/F</t>
  </si>
  <si>
    <t>Riego Bajo</t>
  </si>
  <si>
    <t>Riesgo medio</t>
  </si>
  <si>
    <t>No requiere derivación a evaluación diagnóstica</t>
  </si>
  <si>
    <t>Requiere derivación a evaluación diagnóstica</t>
  </si>
  <si>
    <t>Riesgo Alto</t>
  </si>
  <si>
    <t>SECCIÓN F.1: SOSPECHA DE TRASTORNO ESPECTRO AUTISTA EN NIÑOS Y NIÑAS DE 30 A 59 MESES</t>
  </si>
  <si>
    <t>Sospecha de TEA por señales de alerta y/o factores de riesgo</t>
  </si>
  <si>
    <t>SECCIÓN G: APLICACIÓN ESCALA MRS EN MUJERES EN EDAD DE CLIMATERIO</t>
  </si>
  <si>
    <t xml:space="preserve">
TOTAL DE APLICACIONES SEGÚN AREA DE AFECTACIÓN 
</t>
  </si>
  <si>
    <t xml:space="preserve">MOMENTO Y CONDICIONES DE APLICACIÓN </t>
  </si>
  <si>
    <t xml:space="preserve">Ingreso </t>
  </si>
  <si>
    <t>MRS Control</t>
  </si>
  <si>
    <t>Control sin THM</t>
  </si>
  <si>
    <t>Control con THM</t>
  </si>
  <si>
    <t>Total aplicaciones</t>
  </si>
  <si>
    <t xml:space="preserve">Total MRS alto </t>
  </si>
  <si>
    <t xml:space="preserve">Afectación predominio somático </t>
  </si>
  <si>
    <t xml:space="preserve">Afectación predominio psicológico </t>
  </si>
  <si>
    <t xml:space="preserve">Afectación predominio urogenital </t>
  </si>
  <si>
    <t>SECCIÓN H: APLICACIÓN DE TAMIZAJE PARA EVALUAR RIESGO DE TRASTORNOS O PROBLEMAS DE SALUD MENTAL EN APS</t>
  </si>
  <si>
    <t>30 - 44 años</t>
  </si>
  <si>
    <t>45 - 59 años</t>
  </si>
  <si>
    <t>Nº de cuestionario PSC-17</t>
  </si>
  <si>
    <t>Nº de cuestionario PSC-y-17</t>
  </si>
  <si>
    <t xml:space="preserve">N° de cuestionario PHQ-9 modificado para adolescentes </t>
  </si>
  <si>
    <t xml:space="preserve">N° de cuestionario PHQ-9 para adultos </t>
  </si>
  <si>
    <t>N° de escala CAPE-P15</t>
  </si>
  <si>
    <t xml:space="preserve">Escala de Columbia </t>
  </si>
  <si>
    <t>N° de escala de depresión geriátrica de Yesavage GDS-15</t>
  </si>
  <si>
    <t>SECCIÓN I: APLICACIÓN Y RESULTADO DE PAUTA EVALUACIÓN PROGRAMA ACOMPAÑAMIENTO PSICOSOCIAL EN APS</t>
  </si>
  <si>
    <t xml:space="preserve">Derivación efectiva </t>
  </si>
  <si>
    <t xml:space="preserve">Bajo </t>
  </si>
  <si>
    <t xml:space="preserve">SECCIÓN J: CATEGORIZACIÓN AL PROGRAMA DE SALUD MENTAL EN APS SEGÚN CATEGORIA DE RIESGO </t>
  </si>
  <si>
    <t>RIESGO</t>
  </si>
  <si>
    <t xml:space="preserve">TOTAL               </t>
  </si>
  <si>
    <t>Gestantes</t>
  </si>
  <si>
    <t xml:space="preserve">Madre de hijo menor de 5 años </t>
  </si>
  <si>
    <t>Niños, Niñas, Adolescentes y Jóvenes  SENAME</t>
  </si>
  <si>
    <t>Niños, Niñas, Adolescentes y Jóvenes  Mejor Niñez</t>
  </si>
  <si>
    <t>TRANS</t>
  </si>
  <si>
    <t>0 - 9 años</t>
  </si>
  <si>
    <t>10 - 19 años</t>
  </si>
  <si>
    <t>65 - 79 años</t>
  </si>
  <si>
    <t xml:space="preserve">Hombres </t>
  </si>
  <si>
    <t>Masculino</t>
  </si>
  <si>
    <t>Femenino</t>
  </si>
  <si>
    <t>Categorización de los ingresos según nivel de riesgo en salud mental</t>
  </si>
  <si>
    <t>Nivel de riesgo bajo, no requiere ingreso a tratamiento (N0)</t>
  </si>
  <si>
    <t>Riesgo Leve (N1)</t>
  </si>
  <si>
    <t>Riesgo Moderado (N2)</t>
  </si>
  <si>
    <t>Riesgo Alto (N3)</t>
  </si>
  <si>
    <t>Riesgo Alto y Severidad Alta (N4)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</si>
</sst>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9"/>
      <color theme="1"/>
      <name val="Calibri"/>
      <family val="2"/>
      <scheme val="minor"/>
    </font>
    <font>
      <b/>
      <sz val="12"/>
      <color theme="1"/>
      <name val="Verdana"/>
      <family val="2"/>
    </font>
    <font>
      <sz val="8"/>
      <color theme="1"/>
      <name val="Verdana"/>
      <family val="2"/>
    </font>
    <font>
      <b/>
      <sz val="9"/>
      <color theme="1"/>
      <name val="Verdana"/>
      <family val="2"/>
    </font>
    <font>
      <sz val="12"/>
      <color theme="1"/>
      <name val="Verdana"/>
      <family val="2"/>
    </font>
    <font>
      <b/>
      <sz val="11"/>
      <color theme="1"/>
      <name val="Verdana"/>
      <family val="2"/>
    </font>
    <font>
      <sz val="10"/>
      <name val="Arial"/>
      <family val="2"/>
    </font>
    <font>
      <sz val="9"/>
      <color theme="1"/>
      <name val="Verdana"/>
      <family val="2"/>
    </font>
    <font>
      <sz val="9"/>
      <color theme="1"/>
      <name val="Calibri"/>
      <family val="2"/>
    </font>
    <font>
      <sz val="8"/>
      <name val="Arial"/>
      <family val="2"/>
    </font>
    <font>
      <sz val="11"/>
      <color theme="1"/>
      <name val="Aptos Narrow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rgb="FF999999"/>
      </patternFill>
    </fill>
    <fill>
      <patternFill patternType="solid">
        <fgColor rgb="FFB4C6E7"/>
        <bgColor indexed="64"/>
      </patternFill>
    </fill>
  </fills>
  <borders count="850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rgb="FF000000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double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 style="double">
        <color indexed="64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indexed="64"/>
      </top>
      <bottom style="hair">
        <color auto="1"/>
      </bottom>
      <diagonal/>
    </border>
    <border>
      <left/>
      <right style="double">
        <color indexed="64"/>
      </right>
      <top style="hair">
        <color auto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auto="1"/>
      </left>
      <right style="dotted">
        <color rgb="FF000000"/>
      </right>
      <top style="thin">
        <color rgb="FF000000"/>
      </top>
      <bottom style="thin">
        <color auto="1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auto="1"/>
      </bottom>
      <diagonal/>
    </border>
    <border>
      <left style="dotted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rgb="FF000000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thin">
        <color rgb="FF000000"/>
      </left>
      <right/>
      <top style="hair">
        <color auto="1"/>
      </top>
      <bottom style="hair">
        <color auto="1"/>
      </bottom>
      <diagonal/>
    </border>
    <border>
      <left/>
      <right style="thin">
        <color rgb="FF000000"/>
      </right>
      <top style="hair">
        <color auto="1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auto="1"/>
      </top>
      <bottom style="hair">
        <color auto="1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  <border>
      <left/>
      <right style="hair">
        <color auto="1"/>
      </right>
      <top style="hair">
        <color auto="1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thin">
        <color rgb="FF000000"/>
      </bottom>
      <diagonal/>
    </border>
    <border>
      <left/>
      <right/>
      <top style="hair">
        <color auto="1"/>
      </top>
      <bottom style="thin">
        <color rgb="FF000000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rgb="FF000000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thin">
        <color rgb="FF000000"/>
      </bottom>
      <diagonal/>
    </border>
    <border>
      <left/>
      <right style="thin">
        <color rgb="FF000000"/>
      </right>
      <top style="hair">
        <color auto="1"/>
      </top>
      <bottom style="thin">
        <color rgb="FF000000"/>
      </bottom>
      <diagonal/>
    </border>
    <border>
      <left style="thin">
        <color indexed="9"/>
      </left>
      <right style="thin">
        <color indexed="9"/>
      </right>
      <top/>
      <bottom style="thin">
        <color auto="1"/>
      </bottom>
      <diagonal/>
    </border>
    <border>
      <left style="thin">
        <color indexed="9"/>
      </left>
      <right/>
      <top/>
      <bottom style="thin">
        <color auto="1"/>
      </bottom>
      <diagonal/>
    </border>
    <border>
      <left/>
      <right style="thin">
        <color indexed="9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double">
        <color indexed="64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auto="1"/>
      </left>
      <right/>
      <top/>
      <bottom/>
      <diagonal/>
    </border>
    <border>
      <left style="double">
        <color indexed="64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double">
        <color indexed="64"/>
      </right>
      <top style="hair">
        <color auto="1"/>
      </top>
      <bottom/>
      <diagonal/>
    </border>
    <border>
      <left style="double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indexed="64"/>
      </right>
      <top style="thin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/>
      <right style="thin">
        <color indexed="64"/>
      </right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/>
      <right style="hair">
        <color rgb="FF000000"/>
      </right>
      <top style="hair">
        <color rgb="FF000000"/>
      </top>
      <bottom style="thin">
        <color indexed="64"/>
      </bottom>
      <diagonal/>
    </border>
    <border>
      <left/>
      <right style="thin">
        <color indexed="64"/>
      </right>
      <top style="hair">
        <color rgb="FF000000"/>
      </top>
      <bottom style="thin">
        <color indexed="64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 style="thin">
        <color indexed="64"/>
      </right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indexed="64"/>
      </right>
      <top/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thin">
        <color rgb="FF000000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indexed="64"/>
      </left>
      <right style="thin">
        <color auto="1"/>
      </right>
      <top/>
      <bottom style="thin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double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rgb="FF000000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auto="1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double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rgb="FF000000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 style="double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rgb="FF000000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double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rgb="FF000000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 style="double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rgb="FF000000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rgb="FF000000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double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rgb="FF000000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double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rgb="FF000000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 style="double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rgb="FF000000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rgb="FF000000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 style="double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rgb="FF000000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 style="double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rgb="FF000000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indexed="64"/>
      </right>
      <top style="thin">
        <color indexed="22"/>
      </top>
      <bottom style="thin">
        <color auto="1"/>
      </bottom>
      <diagonal/>
    </border>
    <border>
      <left/>
      <right style="thin">
        <color auto="1"/>
      </right>
      <top style="thin">
        <color indexed="22"/>
      </top>
      <bottom style="thin">
        <color auto="1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hair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rgb="FF000000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auto="1"/>
      </top>
      <bottom style="hair">
        <color auto="1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/>
      <right style="double">
        <color indexed="64"/>
      </right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9" fillId="5" borderId="26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9" fillId="0" borderId="0"/>
  </cellStyleXfs>
  <cellXfs count="4094">
    <xf numFmtId="0" fontId="0" fillId="0" borderId="0" xfId="0"/>
    <xf numFmtId="1" fontId="2" fillId="2" borderId="0" xfId="0" applyNumberFormat="1" applyFont="1" applyFill="1"/>
    <xf numFmtId="0" fontId="3" fillId="0" borderId="0" xfId="0" applyFont="1"/>
    <xf numFmtId="1" fontId="5" fillId="3" borderId="0" xfId="0" applyNumberFormat="1" applyFont="1" applyFill="1" applyAlignment="1">
      <alignment wrapText="1"/>
    </xf>
    <xf numFmtId="1" fontId="0" fillId="3" borderId="0" xfId="0" applyNumberFormat="1" applyFill="1"/>
    <xf numFmtId="1" fontId="0" fillId="2" borderId="0" xfId="0" applyNumberFormat="1" applyFill="1"/>
    <xf numFmtId="1" fontId="3" fillId="2" borderId="0" xfId="0" applyNumberFormat="1" applyFont="1" applyFill="1"/>
    <xf numFmtId="1" fontId="6" fillId="2" borderId="0" xfId="0" applyNumberFormat="1" applyFont="1" applyFill="1"/>
    <xf numFmtId="1" fontId="4" fillId="2" borderId="0" xfId="0" applyNumberFormat="1" applyFont="1" applyFill="1" applyAlignment="1">
      <alignment wrapText="1"/>
    </xf>
    <xf numFmtId="1" fontId="7" fillId="2" borderId="1" xfId="0" applyNumberFormat="1" applyFont="1" applyFill="1" applyBorder="1" applyAlignment="1">
      <alignment wrapText="1"/>
    </xf>
    <xf numFmtId="1" fontId="7" fillId="2" borderId="0" xfId="0" applyNumberFormat="1" applyFont="1" applyFill="1" applyAlignment="1">
      <alignment wrapText="1"/>
    </xf>
    <xf numFmtId="1" fontId="6" fillId="0" borderId="2" xfId="0" applyNumberFormat="1" applyFont="1" applyBorder="1"/>
    <xf numFmtId="1" fontId="8" fillId="2" borderId="2" xfId="0" applyNumberFormat="1" applyFont="1" applyFill="1" applyBorder="1"/>
    <xf numFmtId="1" fontId="8" fillId="2" borderId="0" xfId="0" applyNumberFormat="1" applyFont="1" applyFill="1"/>
    <xf numFmtId="1" fontId="0" fillId="0" borderId="0" xfId="0" applyNumberFormat="1"/>
    <xf numFmtId="1" fontId="0" fillId="0" borderId="3" xfId="0" applyNumberFormat="1" applyBorder="1"/>
    <xf numFmtId="1" fontId="0" fillId="0" borderId="4" xfId="0" applyNumberFormat="1" applyBorder="1"/>
    <xf numFmtId="1" fontId="0" fillId="0" borderId="5" xfId="0" applyNumberFormat="1" applyBorder="1"/>
    <xf numFmtId="1" fontId="0" fillId="0" borderId="1" xfId="0" applyNumberFormat="1" applyBorder="1"/>
    <xf numFmtId="1" fontId="5" fillId="0" borderId="15" xfId="0" applyNumberFormat="1" applyFont="1" applyBorder="1" applyAlignment="1">
      <alignment horizontal="center" vertical="center" wrapText="1"/>
    </xf>
    <xf numFmtId="1" fontId="5" fillId="0" borderId="16" xfId="0" applyNumberFormat="1" applyFont="1" applyBorder="1" applyAlignment="1">
      <alignment horizontal="center" vertical="center" wrapText="1"/>
    </xf>
    <xf numFmtId="1" fontId="5" fillId="0" borderId="12" xfId="0" applyNumberFormat="1" applyFont="1" applyBorder="1" applyAlignment="1">
      <alignment horizontal="center" vertical="center" wrapText="1"/>
    </xf>
    <xf numFmtId="1" fontId="5" fillId="0" borderId="17" xfId="0" applyNumberFormat="1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right"/>
    </xf>
    <xf numFmtId="1" fontId="5" fillId="0" borderId="16" xfId="0" applyNumberFormat="1" applyFont="1" applyBorder="1" applyAlignment="1">
      <alignment horizontal="right"/>
    </xf>
    <xf numFmtId="1" fontId="5" fillId="0" borderId="12" xfId="0" applyNumberFormat="1" applyFont="1" applyBorder="1" applyAlignment="1">
      <alignment horizontal="right"/>
    </xf>
    <xf numFmtId="1" fontId="5" fillId="4" borderId="15" xfId="0" applyNumberFormat="1" applyFont="1" applyFill="1" applyBorder="1" applyAlignment="1" applyProtection="1">
      <alignment horizontal="right"/>
      <protection locked="0"/>
    </xf>
    <xf numFmtId="1" fontId="5" fillId="4" borderId="12" xfId="0" applyNumberFormat="1" applyFont="1" applyFill="1" applyBorder="1" applyAlignment="1" applyProtection="1">
      <alignment horizontal="right"/>
      <protection locked="0"/>
    </xf>
    <xf numFmtId="1" fontId="5" fillId="0" borderId="18" xfId="0" applyNumberFormat="1" applyFont="1" applyBorder="1" applyAlignment="1">
      <alignment horizontal="left" vertical="center"/>
    </xf>
    <xf numFmtId="1" fontId="5" fillId="0" borderId="19" xfId="0" applyNumberFormat="1" applyFont="1" applyBorder="1" applyAlignment="1">
      <alignment horizontal="right" wrapText="1"/>
    </xf>
    <xf numFmtId="1" fontId="5" fillId="0" borderId="20" xfId="0" applyNumberFormat="1" applyFont="1" applyBorder="1" applyAlignment="1">
      <alignment horizontal="right"/>
    </xf>
    <xf numFmtId="1" fontId="5" fillId="0" borderId="21" xfId="0" applyNumberFormat="1" applyFont="1" applyBorder="1" applyAlignment="1">
      <alignment horizontal="right"/>
    </xf>
    <xf numFmtId="1" fontId="5" fillId="4" borderId="19" xfId="0" applyNumberFormat="1" applyFont="1" applyFill="1" applyBorder="1" applyAlignment="1" applyProtection="1">
      <alignment horizontal="right"/>
      <protection locked="0"/>
    </xf>
    <xf numFmtId="1" fontId="5" fillId="4" borderId="21" xfId="0" applyNumberFormat="1" applyFont="1" applyFill="1" applyBorder="1" applyAlignment="1" applyProtection="1">
      <alignment horizontal="right"/>
      <protection locked="0"/>
    </xf>
    <xf numFmtId="1" fontId="5" fillId="0" borderId="22" xfId="0" applyNumberFormat="1" applyFont="1" applyBorder="1" applyAlignment="1">
      <alignment horizontal="left" vertical="center" wrapText="1"/>
    </xf>
    <xf numFmtId="1" fontId="5" fillId="0" borderId="23" xfId="0" applyNumberFormat="1" applyFont="1" applyBorder="1" applyAlignment="1">
      <alignment horizontal="right" wrapText="1"/>
    </xf>
    <xf numFmtId="1" fontId="5" fillId="0" borderId="24" xfId="0" applyNumberFormat="1" applyFont="1" applyBorder="1" applyAlignment="1">
      <alignment horizontal="right"/>
    </xf>
    <xf numFmtId="1" fontId="5" fillId="0" borderId="25" xfId="0" applyNumberFormat="1" applyFont="1" applyBorder="1" applyAlignment="1">
      <alignment horizontal="right"/>
    </xf>
    <xf numFmtId="1" fontId="5" fillId="5" borderId="27" xfId="1" applyNumberFormat="1" applyFont="1" applyBorder="1" applyAlignment="1" applyProtection="1">
      <alignment horizontal="right"/>
      <protection locked="0"/>
    </xf>
    <xf numFmtId="1" fontId="5" fillId="5" borderId="28" xfId="1" applyNumberFormat="1" applyFont="1" applyBorder="1" applyAlignment="1" applyProtection="1">
      <alignment horizontal="right"/>
      <protection locked="0"/>
    </xf>
    <xf numFmtId="1" fontId="5" fillId="4" borderId="23" xfId="0" applyNumberFormat="1" applyFont="1" applyFill="1" applyBorder="1" applyAlignment="1" applyProtection="1">
      <alignment horizontal="right"/>
      <protection locked="0"/>
    </xf>
    <xf numFmtId="1" fontId="5" fillId="4" borderId="25" xfId="0" applyNumberFormat="1" applyFont="1" applyFill="1" applyBorder="1" applyAlignment="1" applyProtection="1">
      <alignment horizontal="right"/>
      <protection locked="0"/>
    </xf>
    <xf numFmtId="1" fontId="5" fillId="5" borderId="29" xfId="1" applyNumberFormat="1" applyFont="1" applyBorder="1" applyAlignment="1" applyProtection="1">
      <alignment horizontal="right"/>
      <protection locked="0"/>
    </xf>
    <xf numFmtId="1" fontId="8" fillId="2" borderId="0" xfId="0" applyNumberFormat="1" applyFont="1" applyFill="1" applyAlignment="1">
      <alignment wrapText="1"/>
    </xf>
    <xf numFmtId="1" fontId="4" fillId="3" borderId="0" xfId="0" applyNumberFormat="1" applyFont="1" applyFill="1" applyAlignment="1">
      <alignment wrapText="1"/>
    </xf>
    <xf numFmtId="1" fontId="5" fillId="0" borderId="42" xfId="0" applyNumberFormat="1" applyFont="1" applyBorder="1" applyAlignment="1">
      <alignment horizontal="center" vertical="center" wrapText="1"/>
    </xf>
    <xf numFmtId="1" fontId="5" fillId="0" borderId="43" xfId="0" applyNumberFormat="1" applyFont="1" applyBorder="1" applyAlignment="1">
      <alignment horizontal="center" vertical="center" wrapText="1"/>
    </xf>
    <xf numFmtId="1" fontId="5" fillId="0" borderId="38" xfId="0" applyNumberFormat="1" applyFont="1" applyBorder="1" applyAlignment="1">
      <alignment horizontal="center" vertical="center" wrapText="1"/>
    </xf>
    <xf numFmtId="1" fontId="5" fillId="0" borderId="44" xfId="0" applyNumberFormat="1" applyFont="1" applyBorder="1" applyAlignment="1">
      <alignment horizontal="center" vertical="center" wrapText="1"/>
    </xf>
    <xf numFmtId="1" fontId="5" fillId="0" borderId="35" xfId="0" applyNumberFormat="1" applyFont="1" applyBorder="1" applyAlignment="1">
      <alignment horizontal="center" vertical="center" wrapText="1"/>
    </xf>
    <xf numFmtId="1" fontId="5" fillId="0" borderId="42" xfId="0" applyNumberFormat="1" applyFont="1" applyBorder="1" applyAlignment="1">
      <alignment horizontal="right" wrapText="1"/>
    </xf>
    <xf numFmtId="1" fontId="5" fillId="0" borderId="46" xfId="0" applyNumberFormat="1" applyFont="1" applyBorder="1" applyAlignment="1">
      <alignment horizontal="right" wrapText="1"/>
    </xf>
    <xf numFmtId="1" fontId="5" fillId="0" borderId="38" xfId="0" applyNumberFormat="1" applyFont="1" applyBorder="1" applyAlignment="1">
      <alignment horizontal="right" wrapText="1"/>
    </xf>
    <xf numFmtId="1" fontId="5" fillId="4" borderId="44" xfId="0" applyNumberFormat="1" applyFont="1" applyFill="1" applyBorder="1" applyAlignment="1" applyProtection="1">
      <alignment horizontal="right"/>
      <protection locked="0"/>
    </xf>
    <xf numFmtId="1" fontId="5" fillId="4" borderId="47" xfId="0" applyNumberFormat="1" applyFont="1" applyFill="1" applyBorder="1" applyAlignment="1" applyProtection="1">
      <alignment horizontal="right"/>
      <protection locked="0"/>
    </xf>
    <xf numFmtId="1" fontId="5" fillId="4" borderId="48" xfId="0" applyNumberFormat="1" applyFont="1" applyFill="1" applyBorder="1" applyAlignment="1" applyProtection="1">
      <alignment horizontal="right"/>
      <protection locked="0"/>
    </xf>
    <xf numFmtId="1" fontId="5" fillId="4" borderId="49" xfId="0" applyNumberFormat="1" applyFont="1" applyFill="1" applyBorder="1" applyAlignment="1" applyProtection="1">
      <alignment horizontal="right"/>
      <protection locked="0"/>
    </xf>
    <xf numFmtId="1" fontId="5" fillId="4" borderId="38" xfId="0" applyNumberFormat="1" applyFont="1" applyFill="1" applyBorder="1" applyAlignment="1" applyProtection="1">
      <alignment horizontal="right"/>
      <protection locked="0"/>
    </xf>
    <xf numFmtId="1" fontId="10" fillId="3" borderId="0" xfId="0" applyNumberFormat="1" applyFont="1" applyFill="1" applyAlignment="1">
      <alignment vertical="center"/>
    </xf>
    <xf numFmtId="1" fontId="3" fillId="0" borderId="0" xfId="0" applyNumberFormat="1" applyFont="1"/>
    <xf numFmtId="1" fontId="3" fillId="6" borderId="0" xfId="0" applyNumberFormat="1" applyFont="1" applyFill="1"/>
    <xf numFmtId="0" fontId="3" fillId="0" borderId="0" xfId="0" applyFont="1" applyAlignment="1">
      <alignment vertical="center"/>
    </xf>
    <xf numFmtId="0" fontId="3" fillId="7" borderId="0" xfId="0" applyFont="1" applyFill="1"/>
    <xf numFmtId="1" fontId="5" fillId="0" borderId="50" xfId="0" applyNumberFormat="1" applyFont="1" applyBorder="1" applyAlignment="1">
      <alignment horizontal="left" vertical="center" wrapText="1"/>
    </xf>
    <xf numFmtId="1" fontId="5" fillId="0" borderId="51" xfId="0" applyNumberFormat="1" applyFont="1" applyBorder="1" applyAlignment="1">
      <alignment horizontal="right" wrapText="1"/>
    </xf>
    <xf numFmtId="1" fontId="5" fillId="0" borderId="52" xfId="0" applyNumberFormat="1" applyFont="1" applyBorder="1" applyAlignment="1">
      <alignment horizontal="right" wrapText="1"/>
    </xf>
    <xf numFmtId="1" fontId="5" fillId="0" borderId="53" xfId="0" applyNumberFormat="1" applyFont="1" applyBorder="1" applyAlignment="1">
      <alignment horizontal="right"/>
    </xf>
    <xf numFmtId="1" fontId="5" fillId="4" borderId="54" xfId="0" applyNumberFormat="1" applyFont="1" applyFill="1" applyBorder="1" applyAlignment="1" applyProtection="1">
      <alignment horizontal="right"/>
      <protection locked="0"/>
    </xf>
    <xf numFmtId="1" fontId="5" fillId="4" borderId="55" xfId="0" applyNumberFormat="1" applyFont="1" applyFill="1" applyBorder="1" applyAlignment="1" applyProtection="1">
      <alignment horizontal="right"/>
      <protection locked="0"/>
    </xf>
    <xf numFmtId="1" fontId="5" fillId="4" borderId="56" xfId="0" applyNumberFormat="1" applyFont="1" applyFill="1" applyBorder="1" applyAlignment="1" applyProtection="1">
      <alignment horizontal="right"/>
      <protection locked="0"/>
    </xf>
    <xf numFmtId="1" fontId="5" fillId="4" borderId="57" xfId="0" applyNumberFormat="1" applyFont="1" applyFill="1" applyBorder="1" applyAlignment="1" applyProtection="1">
      <alignment horizontal="right"/>
      <protection locked="0"/>
    </xf>
    <xf numFmtId="1" fontId="5" fillId="4" borderId="58" xfId="0" applyNumberFormat="1" applyFont="1" applyFill="1" applyBorder="1" applyAlignment="1" applyProtection="1">
      <alignment horizontal="right"/>
      <protection locked="0"/>
    </xf>
    <xf numFmtId="1" fontId="5" fillId="4" borderId="59" xfId="0" applyNumberFormat="1" applyFont="1" applyFill="1" applyBorder="1" applyAlignment="1" applyProtection="1">
      <alignment horizontal="right"/>
      <protection locked="0"/>
    </xf>
    <xf numFmtId="1" fontId="5" fillId="0" borderId="60" xfId="0" applyNumberFormat="1" applyFont="1" applyBorder="1" applyAlignment="1">
      <alignment horizontal="left" vertical="center" wrapText="1"/>
    </xf>
    <xf numFmtId="1" fontId="5" fillId="0" borderId="54" xfId="0" applyNumberFormat="1" applyFont="1" applyBorder="1" applyAlignment="1">
      <alignment horizontal="right" wrapText="1"/>
    </xf>
    <xf numFmtId="1" fontId="5" fillId="0" borderId="61" xfId="0" applyNumberFormat="1" applyFont="1" applyBorder="1" applyAlignment="1">
      <alignment horizontal="right" wrapText="1"/>
    </xf>
    <xf numFmtId="1" fontId="5" fillId="0" borderId="59" xfId="0" applyNumberFormat="1" applyFont="1" applyBorder="1" applyAlignment="1">
      <alignment horizontal="right"/>
    </xf>
    <xf numFmtId="1" fontId="5" fillId="4" borderId="62" xfId="0" applyNumberFormat="1" applyFont="1" applyFill="1" applyBorder="1" applyAlignment="1" applyProtection="1">
      <alignment horizontal="right"/>
      <protection locked="0"/>
    </xf>
    <xf numFmtId="1" fontId="5" fillId="4" borderId="63" xfId="0" applyNumberFormat="1" applyFont="1" applyFill="1" applyBorder="1" applyAlignment="1" applyProtection="1">
      <alignment horizontal="right"/>
      <protection locked="0"/>
    </xf>
    <xf numFmtId="1" fontId="5" fillId="4" borderId="64" xfId="0" applyNumberFormat="1" applyFont="1" applyFill="1" applyBorder="1" applyAlignment="1" applyProtection="1">
      <alignment horizontal="right"/>
      <protection locked="0"/>
    </xf>
    <xf numFmtId="1" fontId="5" fillId="4" borderId="65" xfId="0" applyNumberFormat="1" applyFont="1" applyFill="1" applyBorder="1" applyAlignment="1" applyProtection="1">
      <alignment horizontal="right"/>
      <protection locked="0"/>
    </xf>
    <xf numFmtId="1" fontId="5" fillId="4" borderId="66" xfId="0" applyNumberFormat="1" applyFont="1" applyFill="1" applyBorder="1" applyAlignment="1" applyProtection="1">
      <alignment horizontal="right"/>
      <protection locked="0"/>
    </xf>
    <xf numFmtId="1" fontId="5" fillId="4" borderId="67" xfId="0" applyNumberFormat="1" applyFont="1" applyFill="1" applyBorder="1" applyAlignment="1" applyProtection="1">
      <alignment horizontal="right"/>
      <protection locked="0"/>
    </xf>
    <xf numFmtId="1" fontId="5" fillId="0" borderId="68" xfId="0" applyNumberFormat="1" applyFont="1" applyBorder="1" applyAlignment="1">
      <alignment horizontal="left" vertical="center" wrapText="1"/>
    </xf>
    <xf numFmtId="1" fontId="5" fillId="0" borderId="62" xfId="0" applyNumberFormat="1" applyFont="1" applyBorder="1" applyAlignment="1">
      <alignment horizontal="right" wrapText="1"/>
    </xf>
    <xf numFmtId="1" fontId="5" fillId="0" borderId="69" xfId="0" applyNumberFormat="1" applyFont="1" applyBorder="1" applyAlignment="1">
      <alignment horizontal="right" wrapText="1"/>
    </xf>
    <xf numFmtId="1" fontId="5" fillId="0" borderId="67" xfId="0" applyNumberFormat="1" applyFont="1" applyBorder="1" applyAlignment="1">
      <alignment horizontal="right"/>
    </xf>
    <xf numFmtId="1" fontId="5" fillId="0" borderId="70" xfId="0" applyNumberFormat="1" applyFont="1" applyBorder="1" applyAlignment="1">
      <alignment horizontal="right" wrapText="1"/>
    </xf>
    <xf numFmtId="1" fontId="5" fillId="4" borderId="71" xfId="0" applyNumberFormat="1" applyFont="1" applyFill="1" applyBorder="1" applyAlignment="1" applyProtection="1">
      <alignment horizontal="right"/>
      <protection locked="0"/>
    </xf>
    <xf numFmtId="1" fontId="5" fillId="4" borderId="72" xfId="0" applyNumberFormat="1" applyFont="1" applyFill="1" applyBorder="1" applyAlignment="1" applyProtection="1">
      <alignment horizontal="right"/>
      <protection locked="0"/>
    </xf>
    <xf numFmtId="1" fontId="5" fillId="4" borderId="73" xfId="0" applyNumberFormat="1" applyFont="1" applyFill="1" applyBorder="1" applyAlignment="1" applyProtection="1">
      <alignment horizontal="right"/>
      <protection locked="0"/>
    </xf>
    <xf numFmtId="1" fontId="5" fillId="4" borderId="74" xfId="0" applyNumberFormat="1" applyFont="1" applyFill="1" applyBorder="1" applyAlignment="1" applyProtection="1">
      <alignment horizontal="right"/>
      <protection locked="0"/>
    </xf>
    <xf numFmtId="1" fontId="5" fillId="4" borderId="51" xfId="0" applyNumberFormat="1" applyFont="1" applyFill="1" applyBorder="1" applyAlignment="1" applyProtection="1">
      <alignment horizontal="right"/>
      <protection locked="0"/>
    </xf>
    <xf numFmtId="1" fontId="5" fillId="4" borderId="75" xfId="0" applyNumberFormat="1" applyFont="1" applyFill="1" applyBorder="1" applyAlignment="1" applyProtection="1">
      <alignment horizontal="right"/>
      <protection locked="0"/>
    </xf>
    <xf numFmtId="1" fontId="5" fillId="4" borderId="76" xfId="0" applyNumberFormat="1" applyFont="1" applyFill="1" applyBorder="1" applyAlignment="1" applyProtection="1">
      <alignment horizontal="right"/>
      <protection locked="0"/>
    </xf>
    <xf numFmtId="1" fontId="5" fillId="4" borderId="77" xfId="0" applyNumberFormat="1" applyFont="1" applyFill="1" applyBorder="1" applyAlignment="1" applyProtection="1">
      <alignment horizontal="right"/>
      <protection locked="0"/>
    </xf>
    <xf numFmtId="1" fontId="5" fillId="4" borderId="78" xfId="0" applyNumberFormat="1" applyFont="1" applyFill="1" applyBorder="1" applyAlignment="1" applyProtection="1">
      <alignment horizontal="right"/>
      <protection locked="0"/>
    </xf>
    <xf numFmtId="1" fontId="5" fillId="4" borderId="53" xfId="0" applyNumberFormat="1" applyFont="1" applyFill="1" applyBorder="1" applyAlignment="1" applyProtection="1">
      <alignment horizontal="right"/>
      <protection locked="0"/>
    </xf>
    <xf numFmtId="1" fontId="5" fillId="0" borderId="56" xfId="0" applyNumberFormat="1" applyFont="1" applyBorder="1" applyAlignment="1">
      <alignment horizontal="left" vertical="center" wrapText="1"/>
    </xf>
    <xf numFmtId="1" fontId="5" fillId="3" borderId="56" xfId="0" applyNumberFormat="1" applyFont="1" applyFill="1" applyBorder="1" applyAlignment="1">
      <alignment horizontal="left" vertical="center" wrapText="1"/>
    </xf>
    <xf numFmtId="1" fontId="5" fillId="3" borderId="54" xfId="0" applyNumberFormat="1" applyFont="1" applyFill="1" applyBorder="1" applyAlignment="1">
      <alignment horizontal="right" wrapText="1"/>
    </xf>
    <xf numFmtId="1" fontId="5" fillId="3" borderId="61" xfId="0" applyNumberFormat="1" applyFont="1" applyFill="1" applyBorder="1" applyAlignment="1">
      <alignment horizontal="right" wrapText="1"/>
    </xf>
    <xf numFmtId="1" fontId="5" fillId="3" borderId="59" xfId="0" applyNumberFormat="1" applyFont="1" applyFill="1" applyBorder="1" applyAlignment="1">
      <alignment horizontal="right"/>
    </xf>
    <xf numFmtId="0" fontId="5" fillId="0" borderId="0" xfId="0" applyFont="1"/>
    <xf numFmtId="1" fontId="5" fillId="4" borderId="79" xfId="0" applyNumberFormat="1" applyFont="1" applyFill="1" applyBorder="1" applyAlignment="1" applyProtection="1">
      <alignment horizontal="right"/>
      <protection locked="0"/>
    </xf>
    <xf numFmtId="1" fontId="5" fillId="4" borderId="80" xfId="0" applyNumberFormat="1" applyFont="1" applyFill="1" applyBorder="1" applyAlignment="1" applyProtection="1">
      <alignment horizontal="right"/>
      <protection locked="0"/>
    </xf>
    <xf numFmtId="1" fontId="5" fillId="4" borderId="81" xfId="0" applyNumberFormat="1" applyFont="1" applyFill="1" applyBorder="1" applyAlignment="1" applyProtection="1">
      <alignment horizontal="right"/>
      <protection locked="0"/>
    </xf>
    <xf numFmtId="1" fontId="5" fillId="4" borderId="82" xfId="0" applyNumberFormat="1" applyFont="1" applyFill="1" applyBorder="1" applyAlignment="1" applyProtection="1">
      <alignment horizontal="right"/>
      <protection locked="0"/>
    </xf>
    <xf numFmtId="1" fontId="5" fillId="4" borderId="83" xfId="0" applyNumberFormat="1" applyFont="1" applyFill="1" applyBorder="1" applyAlignment="1" applyProtection="1">
      <alignment horizontal="right"/>
      <protection locked="0"/>
    </xf>
    <xf numFmtId="1" fontId="5" fillId="4" borderId="84" xfId="0" applyNumberFormat="1" applyFont="1" applyFill="1" applyBorder="1" applyAlignment="1" applyProtection="1">
      <alignment horizontal="right"/>
      <protection locked="0"/>
    </xf>
    <xf numFmtId="0" fontId="5" fillId="0" borderId="60" xfId="0" applyFont="1" applyBorder="1"/>
    <xf numFmtId="1" fontId="5" fillId="0" borderId="85" xfId="0" applyNumberFormat="1" applyFont="1" applyBorder="1" applyAlignment="1">
      <alignment horizontal="right" wrapText="1"/>
    </xf>
    <xf numFmtId="1" fontId="5" fillId="0" borderId="86" xfId="0" applyNumberFormat="1" applyFont="1" applyBorder="1" applyAlignment="1">
      <alignment horizontal="right" wrapText="1"/>
    </xf>
    <xf numFmtId="1" fontId="5" fillId="0" borderId="40" xfId="0" applyNumberFormat="1" applyFont="1" applyBorder="1" applyAlignment="1">
      <alignment horizontal="right"/>
    </xf>
    <xf numFmtId="0" fontId="5" fillId="0" borderId="22" xfId="0" applyFont="1" applyBorder="1"/>
    <xf numFmtId="1" fontId="5" fillId="0" borderId="79" xfId="0" applyNumberFormat="1" applyFont="1" applyBorder="1" applyAlignment="1">
      <alignment horizontal="right" wrapText="1"/>
    </xf>
    <xf numFmtId="1" fontId="5" fillId="0" borderId="88" xfId="0" applyNumberFormat="1" applyFont="1" applyBorder="1" applyAlignment="1">
      <alignment horizontal="right" wrapText="1"/>
    </xf>
    <xf numFmtId="1" fontId="5" fillId="0" borderId="84" xfId="0" applyNumberFormat="1" applyFont="1" applyBorder="1" applyAlignment="1">
      <alignment horizontal="right"/>
    </xf>
    <xf numFmtId="1" fontId="5" fillId="0" borderId="30" xfId="0" applyNumberFormat="1" applyFont="1" applyBorder="1" applyAlignment="1">
      <alignment horizontal="left" vertical="center" wrapText="1"/>
    </xf>
    <xf numFmtId="1" fontId="6" fillId="0" borderId="35" xfId="0" applyNumberFormat="1" applyFont="1" applyBorder="1"/>
    <xf numFmtId="1" fontId="8" fillId="0" borderId="35" xfId="0" applyNumberFormat="1" applyFont="1" applyBorder="1"/>
    <xf numFmtId="1" fontId="5" fillId="0" borderId="91" xfId="0" applyNumberFormat="1" applyFont="1" applyBorder="1" applyAlignment="1">
      <alignment horizontal="center" vertical="center" wrapText="1"/>
    </xf>
    <xf numFmtId="1" fontId="5" fillId="0" borderId="92" xfId="0" applyNumberFormat="1" applyFont="1" applyBorder="1" applyAlignment="1">
      <alignment horizontal="center" vertical="center" wrapText="1"/>
    </xf>
    <xf numFmtId="1" fontId="5" fillId="0" borderId="14" xfId="0" applyNumberFormat="1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1" fontId="5" fillId="0" borderId="76" xfId="0" applyNumberFormat="1" applyFont="1" applyBorder="1" applyAlignment="1">
      <alignment vertical="center" wrapText="1"/>
    </xf>
    <xf numFmtId="1" fontId="5" fillId="0" borderId="94" xfId="0" applyNumberFormat="1" applyFont="1" applyBorder="1" applyAlignment="1">
      <alignment vertical="center" wrapText="1"/>
    </xf>
    <xf numFmtId="1" fontId="5" fillId="0" borderId="95" xfId="0" applyNumberFormat="1" applyFont="1" applyBorder="1" applyAlignment="1">
      <alignment vertical="center" wrapText="1"/>
    </xf>
    <xf numFmtId="1" fontId="5" fillId="0" borderId="53" xfId="0" applyNumberFormat="1" applyFont="1" applyBorder="1"/>
    <xf numFmtId="1" fontId="5" fillId="0" borderId="64" xfId="0" applyNumberFormat="1" applyFont="1" applyBorder="1" applyAlignment="1">
      <alignment vertical="center" wrapText="1"/>
    </xf>
    <xf numFmtId="1" fontId="5" fillId="0" borderId="96" xfId="0" applyNumberFormat="1" applyFont="1" applyBorder="1" applyAlignment="1">
      <alignment vertical="center" wrapText="1"/>
    </xf>
    <xf numFmtId="1" fontId="5" fillId="0" borderId="97" xfId="0" applyNumberFormat="1" applyFont="1" applyBorder="1" applyAlignment="1">
      <alignment vertical="center" wrapText="1"/>
    </xf>
    <xf numFmtId="1" fontId="5" fillId="0" borderId="59" xfId="0" applyNumberFormat="1" applyFont="1" applyBorder="1"/>
    <xf numFmtId="1" fontId="5" fillId="0" borderId="98" xfId="0" applyNumberFormat="1" applyFont="1" applyBorder="1" applyAlignment="1">
      <alignment vertical="center" wrapText="1"/>
    </xf>
    <xf numFmtId="1" fontId="5" fillId="0" borderId="99" xfId="0" applyNumberFormat="1" applyFont="1" applyBorder="1" applyAlignment="1">
      <alignment vertical="center" wrapText="1"/>
    </xf>
    <xf numFmtId="1" fontId="5" fillId="0" borderId="67" xfId="0" applyNumberFormat="1" applyFont="1" applyBorder="1"/>
    <xf numFmtId="1" fontId="5" fillId="0" borderId="13" xfId="0" applyNumberFormat="1" applyFont="1" applyBorder="1" applyAlignment="1">
      <alignment vertical="center" wrapText="1"/>
    </xf>
    <xf numFmtId="1" fontId="5" fillId="0" borderId="100" xfId="0" applyNumberFormat="1" applyFont="1" applyBorder="1" applyAlignment="1">
      <alignment vertical="center" wrapText="1"/>
    </xf>
    <xf numFmtId="1" fontId="5" fillId="0" borderId="24" xfId="0" applyNumberFormat="1" applyFont="1" applyBorder="1" applyAlignment="1">
      <alignment vertical="center" wrapText="1"/>
    </xf>
    <xf numFmtId="1" fontId="5" fillId="0" borderId="14" xfId="0" applyNumberFormat="1" applyFont="1" applyBorder="1"/>
    <xf numFmtId="1" fontId="5" fillId="4" borderId="101" xfId="0" applyNumberFormat="1" applyFont="1" applyFill="1" applyBorder="1" applyAlignment="1" applyProtection="1">
      <alignment horizontal="right"/>
      <protection locked="0"/>
    </xf>
    <xf numFmtId="1" fontId="5" fillId="4" borderId="14" xfId="0" applyNumberFormat="1" applyFont="1" applyFill="1" applyBorder="1" applyAlignment="1" applyProtection="1">
      <alignment horizontal="right"/>
      <protection locked="0"/>
    </xf>
    <xf numFmtId="1" fontId="5" fillId="4" borderId="93" xfId="0" applyNumberFormat="1" applyFont="1" applyFill="1" applyBorder="1" applyAlignment="1" applyProtection="1">
      <alignment horizontal="right"/>
      <protection locked="0"/>
    </xf>
    <xf numFmtId="1" fontId="5" fillId="4" borderId="13" xfId="0" applyNumberFormat="1" applyFont="1" applyFill="1" applyBorder="1" applyAlignment="1" applyProtection="1">
      <alignment horizontal="right"/>
      <protection locked="0"/>
    </xf>
    <xf numFmtId="1" fontId="5" fillId="4" borderId="102" xfId="0" applyNumberFormat="1" applyFont="1" applyFill="1" applyBorder="1" applyAlignment="1" applyProtection="1">
      <alignment horizontal="right"/>
      <protection locked="0"/>
    </xf>
    <xf numFmtId="1" fontId="5" fillId="4" borderId="45" xfId="0" applyNumberFormat="1" applyFont="1" applyFill="1" applyBorder="1" applyAlignment="1" applyProtection="1">
      <alignment horizontal="right"/>
      <protection locked="0"/>
    </xf>
    <xf numFmtId="1" fontId="5" fillId="0" borderId="34" xfId="0" applyNumberFormat="1" applyFont="1" applyBorder="1" applyAlignment="1">
      <alignment vertical="center" wrapText="1"/>
    </xf>
    <xf numFmtId="1" fontId="5" fillId="0" borderId="104" xfId="0" applyNumberFormat="1" applyFont="1" applyBorder="1" applyAlignment="1">
      <alignment horizontal="right" wrapText="1"/>
    </xf>
    <xf numFmtId="1" fontId="5" fillId="0" borderId="92" xfId="0" applyNumberFormat="1" applyFont="1" applyBorder="1" applyAlignment="1">
      <alignment horizontal="right" wrapText="1"/>
    </xf>
    <xf numFmtId="1" fontId="5" fillId="0" borderId="44" xfId="0" applyNumberFormat="1" applyFont="1" applyBorder="1"/>
    <xf numFmtId="1" fontId="5" fillId="0" borderId="38" xfId="0" applyNumberFormat="1" applyFont="1" applyBorder="1"/>
    <xf numFmtId="1" fontId="5" fillId="0" borderId="34" xfId="0" applyNumberFormat="1" applyFont="1" applyBorder="1"/>
    <xf numFmtId="1" fontId="5" fillId="0" borderId="48" xfId="0" applyNumberFormat="1" applyFont="1" applyBorder="1"/>
    <xf numFmtId="1" fontId="5" fillId="0" borderId="105" xfId="0" applyNumberFormat="1" applyFont="1" applyBorder="1"/>
    <xf numFmtId="1" fontId="5" fillId="0" borderId="47" xfId="0" applyNumberFormat="1" applyFont="1" applyBorder="1"/>
    <xf numFmtId="1" fontId="5" fillId="0" borderId="56" xfId="0" applyNumberFormat="1" applyFont="1" applyBorder="1" applyAlignment="1">
      <alignment vertical="center"/>
    </xf>
    <xf numFmtId="1" fontId="5" fillId="0" borderId="96" xfId="0" applyNumberFormat="1" applyFont="1" applyBorder="1" applyAlignment="1">
      <alignment horizontal="right"/>
    </xf>
    <xf numFmtId="1" fontId="5" fillId="0" borderId="97" xfId="0" applyNumberFormat="1" applyFont="1" applyBorder="1" applyAlignment="1">
      <alignment horizontal="right"/>
    </xf>
    <xf numFmtId="1" fontId="5" fillId="0" borderId="98" xfId="0" applyNumberFormat="1" applyFont="1" applyBorder="1" applyAlignment="1">
      <alignment horizontal="right" wrapText="1"/>
    </xf>
    <xf numFmtId="1" fontId="5" fillId="0" borderId="99" xfId="0" applyNumberFormat="1" applyFont="1" applyBorder="1" applyAlignment="1">
      <alignment horizontal="right" wrapText="1"/>
    </xf>
    <xf numFmtId="1" fontId="5" fillId="0" borderId="72" xfId="0" applyNumberFormat="1" applyFont="1" applyBorder="1" applyAlignment="1">
      <alignment vertical="center" wrapText="1"/>
    </xf>
    <xf numFmtId="1" fontId="5" fillId="0" borderId="106" xfId="0" applyNumberFormat="1" applyFont="1" applyBorder="1" applyAlignment="1">
      <alignment horizontal="right" wrapText="1"/>
    </xf>
    <xf numFmtId="1" fontId="5" fillId="0" borderId="107" xfId="0" applyNumberFormat="1" applyFont="1" applyBorder="1" applyAlignment="1">
      <alignment horizontal="right" wrapText="1"/>
    </xf>
    <xf numFmtId="1" fontId="5" fillId="0" borderId="110" xfId="0" applyNumberFormat="1" applyFont="1" applyBorder="1" applyAlignment="1">
      <alignment horizontal="center" vertical="center" wrapText="1"/>
    </xf>
    <xf numFmtId="1" fontId="5" fillId="0" borderId="50" xfId="0" applyNumberFormat="1" applyFont="1" applyBorder="1" applyAlignment="1">
      <alignment horizontal="right" wrapText="1"/>
    </xf>
    <xf numFmtId="1" fontId="5" fillId="4" borderId="52" xfId="0" applyNumberFormat="1" applyFont="1" applyFill="1" applyBorder="1" applyAlignment="1" applyProtection="1">
      <alignment horizontal="right"/>
      <protection locked="0"/>
    </xf>
    <xf numFmtId="1" fontId="5" fillId="8" borderId="52" xfId="0" applyNumberFormat="1" applyFont="1" applyFill="1" applyBorder="1" applyAlignment="1">
      <alignment horizontal="right"/>
    </xf>
    <xf numFmtId="1" fontId="5" fillId="8" borderId="112" xfId="0" applyNumberFormat="1" applyFont="1" applyFill="1" applyBorder="1" applyAlignment="1">
      <alignment horizontal="right"/>
    </xf>
    <xf numFmtId="1" fontId="5" fillId="4" borderId="95" xfId="0" applyNumberFormat="1" applyFont="1" applyFill="1" applyBorder="1" applyAlignment="1" applyProtection="1">
      <alignment horizontal="right"/>
      <protection locked="0"/>
    </xf>
    <xf numFmtId="1" fontId="5" fillId="0" borderId="60" xfId="0" applyNumberFormat="1" applyFont="1" applyBorder="1" applyAlignment="1">
      <alignment horizontal="right" wrapText="1"/>
    </xf>
    <xf numFmtId="1" fontId="5" fillId="4" borderId="61" xfId="0" applyNumberFormat="1" applyFont="1" applyFill="1" applyBorder="1" applyAlignment="1" applyProtection="1">
      <alignment horizontal="right"/>
      <protection locked="0"/>
    </xf>
    <xf numFmtId="1" fontId="5" fillId="9" borderId="61" xfId="0" applyNumberFormat="1" applyFont="1" applyFill="1" applyBorder="1" applyAlignment="1">
      <alignment horizontal="right"/>
    </xf>
    <xf numFmtId="1" fontId="5" fillId="9" borderId="114" xfId="0" applyNumberFormat="1" applyFont="1" applyFill="1" applyBorder="1" applyAlignment="1">
      <alignment horizontal="right"/>
    </xf>
    <xf numFmtId="1" fontId="5" fillId="4" borderId="99" xfId="0" applyNumberFormat="1" applyFont="1" applyFill="1" applyBorder="1" applyAlignment="1" applyProtection="1">
      <alignment horizontal="right"/>
      <protection locked="0"/>
    </xf>
    <xf numFmtId="1" fontId="5" fillId="4" borderId="69" xfId="0" applyNumberFormat="1" applyFont="1" applyFill="1" applyBorder="1" applyAlignment="1" applyProtection="1">
      <alignment horizontal="right"/>
      <protection locked="0"/>
    </xf>
    <xf numFmtId="1" fontId="5" fillId="9" borderId="69" xfId="0" applyNumberFormat="1" applyFont="1" applyFill="1" applyBorder="1" applyAlignment="1">
      <alignment horizontal="right"/>
    </xf>
    <xf numFmtId="1" fontId="5" fillId="9" borderId="115" xfId="0" applyNumberFormat="1" applyFont="1" applyFill="1" applyBorder="1" applyAlignment="1">
      <alignment horizontal="right"/>
    </xf>
    <xf numFmtId="1" fontId="5" fillId="8" borderId="54" xfId="0" applyNumberFormat="1" applyFont="1" applyFill="1" applyBorder="1" applyAlignment="1">
      <alignment horizontal="right"/>
    </xf>
    <xf numFmtId="1" fontId="5" fillId="8" borderId="61" xfId="0" applyNumberFormat="1" applyFont="1" applyFill="1" applyBorder="1" applyAlignment="1">
      <alignment horizontal="right"/>
    </xf>
    <xf numFmtId="1" fontId="5" fillId="5" borderId="61" xfId="1" applyNumberFormat="1" applyFont="1" applyBorder="1" applyAlignment="1" applyProtection="1">
      <alignment horizontal="right"/>
      <protection locked="0"/>
    </xf>
    <xf numFmtId="1" fontId="5" fillId="4" borderId="115" xfId="0" applyNumberFormat="1" applyFont="1" applyFill="1" applyBorder="1" applyAlignment="1" applyProtection="1">
      <alignment horizontal="right"/>
      <protection locked="0"/>
    </xf>
    <xf numFmtId="1" fontId="5" fillId="0" borderId="22" xfId="0" applyNumberFormat="1" applyFont="1" applyBorder="1" applyAlignment="1">
      <alignment horizontal="right" wrapText="1"/>
    </xf>
    <xf numFmtId="1" fontId="5" fillId="9" borderId="23" xfId="0" applyNumberFormat="1" applyFont="1" applyFill="1" applyBorder="1" applyAlignment="1">
      <alignment horizontal="right"/>
    </xf>
    <xf numFmtId="1" fontId="5" fillId="9" borderId="70" xfId="0" applyNumberFormat="1" applyFont="1" applyFill="1" applyBorder="1" applyAlignment="1">
      <alignment horizontal="right"/>
    </xf>
    <xf numFmtId="1" fontId="5" fillId="5" borderId="70" xfId="1" applyNumberFormat="1" applyFont="1" applyBorder="1" applyAlignment="1" applyProtection="1">
      <alignment horizontal="right"/>
      <protection locked="0"/>
    </xf>
    <xf numFmtId="1" fontId="5" fillId="4" borderId="70" xfId="0" applyNumberFormat="1" applyFont="1" applyFill="1" applyBorder="1" applyAlignment="1" applyProtection="1">
      <alignment horizontal="right"/>
      <protection locked="0"/>
    </xf>
    <xf numFmtId="1" fontId="5" fillId="4" borderId="116" xfId="0" applyNumberFormat="1" applyFont="1" applyFill="1" applyBorder="1" applyAlignment="1" applyProtection="1">
      <alignment horizontal="right"/>
      <protection locked="0"/>
    </xf>
    <xf numFmtId="1" fontId="5" fillId="4" borderId="107" xfId="0" applyNumberFormat="1" applyFont="1" applyFill="1" applyBorder="1" applyAlignment="1" applyProtection="1">
      <alignment horizontal="right"/>
      <protection locked="0"/>
    </xf>
    <xf numFmtId="1" fontId="5" fillId="0" borderId="101" xfId="0" applyNumberFormat="1" applyFont="1" applyBorder="1" applyAlignment="1">
      <alignment horizontal="right" wrapText="1"/>
    </xf>
    <xf numFmtId="1" fontId="5" fillId="5" borderId="101" xfId="1" applyNumberFormat="1" applyFont="1" applyBorder="1" applyAlignment="1" applyProtection="1">
      <alignment horizontal="right"/>
      <protection locked="0"/>
    </xf>
    <xf numFmtId="1" fontId="5" fillId="5" borderId="117" xfId="1" applyNumberFormat="1" applyFont="1" applyBorder="1" applyAlignment="1" applyProtection="1">
      <alignment horizontal="right"/>
      <protection locked="0"/>
    </xf>
    <xf numFmtId="1" fontId="5" fillId="10" borderId="117" xfId="0" applyNumberFormat="1" applyFont="1" applyFill="1" applyBorder="1" applyAlignment="1" applyProtection="1">
      <alignment horizontal="right"/>
      <protection locked="0"/>
    </xf>
    <xf numFmtId="1" fontId="5" fillId="4" borderId="117" xfId="0" applyNumberFormat="1" applyFont="1" applyFill="1" applyBorder="1" applyAlignment="1" applyProtection="1">
      <alignment horizontal="right"/>
      <protection locked="0"/>
    </xf>
    <xf numFmtId="1" fontId="5" fillId="4" borderId="118" xfId="0" applyNumberFormat="1" applyFont="1" applyFill="1" applyBorder="1" applyAlignment="1" applyProtection="1">
      <alignment horizontal="right"/>
      <protection locked="0"/>
    </xf>
    <xf numFmtId="1" fontId="5" fillId="4" borderId="24" xfId="0" applyNumberFormat="1" applyFont="1" applyFill="1" applyBorder="1" applyAlignment="1" applyProtection="1">
      <alignment horizontal="right"/>
      <protection locked="0"/>
    </xf>
    <xf numFmtId="1" fontId="5" fillId="3" borderId="0" xfId="0" applyNumberFormat="1" applyFont="1" applyFill="1" applyProtection="1">
      <protection locked="0"/>
    </xf>
    <xf numFmtId="1" fontId="5" fillId="0" borderId="104" xfId="0" applyNumberFormat="1" applyFont="1" applyBorder="1" applyAlignment="1">
      <alignment horizontal="center" vertical="center" wrapText="1"/>
    </xf>
    <xf numFmtId="1" fontId="5" fillId="0" borderId="108" xfId="0" applyNumberFormat="1" applyFont="1" applyBorder="1" applyAlignment="1">
      <alignment horizontal="center" vertical="center" wrapText="1"/>
    </xf>
    <xf numFmtId="1" fontId="5" fillId="0" borderId="56" xfId="0" applyNumberFormat="1" applyFont="1" applyBorder="1" applyAlignment="1">
      <alignment vertical="center" wrapText="1"/>
    </xf>
    <xf numFmtId="1" fontId="5" fillId="0" borderId="96" xfId="0" applyNumberFormat="1" applyFont="1" applyBorder="1" applyAlignment="1">
      <alignment horizontal="right" wrapText="1"/>
    </xf>
    <xf numFmtId="1" fontId="5" fillId="3" borderId="97" xfId="0" applyNumberFormat="1" applyFont="1" applyFill="1" applyBorder="1"/>
    <xf numFmtId="1" fontId="5" fillId="3" borderId="59" xfId="0" applyNumberFormat="1" applyFont="1" applyFill="1" applyBorder="1"/>
    <xf numFmtId="1" fontId="5" fillId="4" borderId="120" xfId="0" applyNumberFormat="1" applyFont="1" applyFill="1" applyBorder="1" applyAlignment="1" applyProtection="1">
      <alignment horizontal="right"/>
      <protection locked="0"/>
    </xf>
    <xf numFmtId="1" fontId="5" fillId="4" borderId="97" xfId="0" applyNumberFormat="1" applyFont="1" applyFill="1" applyBorder="1" applyAlignment="1" applyProtection="1">
      <alignment horizontal="right"/>
      <protection locked="0"/>
    </xf>
    <xf numFmtId="1" fontId="5" fillId="0" borderId="121" xfId="0" applyNumberFormat="1" applyFont="1" applyBorder="1" applyAlignment="1">
      <alignment vertical="center" wrapText="1"/>
    </xf>
    <xf numFmtId="1" fontId="5" fillId="3" borderId="99" xfId="0" applyNumberFormat="1" applyFont="1" applyFill="1" applyBorder="1"/>
    <xf numFmtId="1" fontId="5" fillId="3" borderId="67" xfId="0" applyNumberFormat="1" applyFont="1" applyFill="1" applyBorder="1"/>
    <xf numFmtId="1" fontId="5" fillId="4" borderId="122" xfId="0" applyNumberFormat="1" applyFont="1" applyFill="1" applyBorder="1" applyAlignment="1" applyProtection="1">
      <alignment horizontal="right"/>
      <protection locked="0"/>
    </xf>
    <xf numFmtId="1" fontId="5" fillId="3" borderId="107" xfId="0" applyNumberFormat="1" applyFont="1" applyFill="1" applyBorder="1"/>
    <xf numFmtId="1" fontId="5" fillId="3" borderId="25" xfId="0" applyNumberFormat="1" applyFont="1" applyFill="1" applyBorder="1"/>
    <xf numFmtId="1" fontId="5" fillId="4" borderId="123" xfId="0" applyNumberFormat="1" applyFont="1" applyFill="1" applyBorder="1" applyAlignment="1" applyProtection="1">
      <alignment horizontal="right"/>
      <protection locked="0"/>
    </xf>
    <xf numFmtId="1" fontId="6" fillId="3" borderId="0" xfId="0" applyNumberFormat="1" applyFont="1" applyFill="1"/>
    <xf numFmtId="1" fontId="5" fillId="3" borderId="0" xfId="0" applyNumberFormat="1" applyFont="1" applyFill="1"/>
    <xf numFmtId="1" fontId="8" fillId="3" borderId="0" xfId="0" applyNumberFormat="1" applyFont="1" applyFill="1"/>
    <xf numFmtId="1" fontId="5" fillId="0" borderId="103" xfId="0" applyNumberFormat="1" applyFont="1" applyBorder="1"/>
    <xf numFmtId="1" fontId="5" fillId="0" borderId="68" xfId="0" applyNumberFormat="1" applyFont="1" applyBorder="1"/>
    <xf numFmtId="1" fontId="5" fillId="4" borderId="68" xfId="0" applyNumberFormat="1" applyFont="1" applyFill="1" applyBorder="1" applyAlignment="1" applyProtection="1">
      <alignment horizontal="right"/>
      <protection locked="0"/>
    </xf>
    <xf numFmtId="1" fontId="5" fillId="0" borderId="60" xfId="0" applyNumberFormat="1" applyFont="1" applyBorder="1"/>
    <xf numFmtId="1" fontId="5" fillId="4" borderId="60" xfId="0" applyNumberFormat="1" applyFont="1" applyFill="1" applyBorder="1" applyAlignment="1" applyProtection="1">
      <alignment horizontal="right"/>
      <protection locked="0"/>
    </xf>
    <xf numFmtId="1" fontId="5" fillId="0" borderId="22" xfId="0" applyNumberFormat="1" applyFont="1" applyBorder="1"/>
    <xf numFmtId="1" fontId="5" fillId="4" borderId="22" xfId="0" applyNumberFormat="1" applyFont="1" applyFill="1" applyBorder="1" applyAlignment="1" applyProtection="1">
      <alignment horizontal="right"/>
      <protection locked="0"/>
    </xf>
    <xf numFmtId="1" fontId="5" fillId="0" borderId="34" xfId="0" applyNumberFormat="1" applyFont="1" applyBorder="1" applyAlignment="1">
      <alignment horizontal="center" vertical="center" wrapText="1"/>
    </xf>
    <xf numFmtId="1" fontId="5" fillId="0" borderId="103" xfId="0" applyNumberFormat="1" applyFont="1" applyBorder="1" applyAlignment="1">
      <alignment horizontal="center" vertical="center" wrapText="1"/>
    </xf>
    <xf numFmtId="1" fontId="5" fillId="0" borderId="76" xfId="0" applyNumberFormat="1" applyFont="1" applyBorder="1" applyAlignment="1">
      <alignment vertical="center"/>
    </xf>
    <xf numFmtId="1" fontId="5" fillId="4" borderId="50" xfId="0" applyNumberFormat="1" applyFont="1" applyFill="1" applyBorder="1" applyAlignment="1" applyProtection="1">
      <alignment horizontal="right"/>
      <protection locked="0"/>
    </xf>
    <xf numFmtId="1" fontId="3" fillId="6" borderId="0" xfId="0" applyNumberFormat="1" applyFont="1" applyFill="1" applyProtection="1">
      <protection locked="0"/>
    </xf>
    <xf numFmtId="1" fontId="3" fillId="0" borderId="0" xfId="0" applyNumberFormat="1" applyFont="1" applyProtection="1">
      <protection locked="0"/>
    </xf>
    <xf numFmtId="1" fontId="3" fillId="7" borderId="0" xfId="0" applyNumberFormat="1" applyFont="1" applyFill="1" applyProtection="1">
      <protection locked="0"/>
    </xf>
    <xf numFmtId="1" fontId="5" fillId="0" borderId="13" xfId="0" applyNumberFormat="1" applyFont="1" applyBorder="1" applyAlignment="1">
      <alignment vertical="center"/>
    </xf>
    <xf numFmtId="1" fontId="5" fillId="4" borderId="41" xfId="0" applyNumberFormat="1" applyFont="1" applyFill="1" applyBorder="1" applyAlignment="1" applyProtection="1">
      <alignment horizontal="right"/>
      <protection locked="0"/>
    </xf>
    <xf numFmtId="1" fontId="5" fillId="0" borderId="50" xfId="0" applyNumberFormat="1" applyFont="1" applyBorder="1" applyAlignment="1">
      <alignment vertical="center" wrapText="1"/>
    </xf>
    <xf numFmtId="1" fontId="5" fillId="4" borderId="112" xfId="0" applyNumberFormat="1" applyFont="1" applyFill="1" applyBorder="1" applyAlignment="1" applyProtection="1">
      <alignment horizontal="right"/>
      <protection locked="0"/>
    </xf>
    <xf numFmtId="1" fontId="5" fillId="0" borderId="22" xfId="0" applyNumberFormat="1" applyFont="1" applyBorder="1" applyAlignment="1">
      <alignment vertical="center" wrapText="1"/>
    </xf>
    <xf numFmtId="1" fontId="5" fillId="8" borderId="70" xfId="0" applyNumberFormat="1" applyFont="1" applyFill="1" applyBorder="1" applyAlignment="1">
      <alignment horizontal="right"/>
    </xf>
    <xf numFmtId="1" fontId="5" fillId="0" borderId="68" xfId="0" applyNumberFormat="1" applyFont="1" applyBorder="1" applyAlignment="1">
      <alignment vertical="center" wrapText="1"/>
    </xf>
    <xf numFmtId="1" fontId="5" fillId="9" borderId="52" xfId="0" applyNumberFormat="1" applyFont="1" applyFill="1" applyBorder="1" applyAlignment="1">
      <alignment horizontal="right"/>
    </xf>
    <xf numFmtId="1" fontId="5" fillId="9" borderId="112" xfId="0" applyNumberFormat="1" applyFont="1" applyFill="1" applyBorder="1" applyAlignment="1">
      <alignment horizontal="right"/>
    </xf>
    <xf numFmtId="1" fontId="5" fillId="4" borderId="124" xfId="0" applyNumberFormat="1" applyFont="1" applyFill="1" applyBorder="1" applyAlignment="1" applyProtection="1">
      <alignment horizontal="right"/>
      <protection locked="0"/>
    </xf>
    <xf numFmtId="1" fontId="5" fillId="9" borderId="116" xfId="0" applyNumberFormat="1" applyFont="1" applyFill="1" applyBorder="1" applyAlignment="1">
      <alignment horizontal="right"/>
    </xf>
    <xf numFmtId="1" fontId="5" fillId="4" borderId="125" xfId="0" applyNumberFormat="1" applyFont="1" applyFill="1" applyBorder="1" applyAlignment="1" applyProtection="1">
      <alignment horizontal="right"/>
      <protection locked="0"/>
    </xf>
    <xf numFmtId="1" fontId="5" fillId="0" borderId="0" xfId="0" applyNumberFormat="1" applyFont="1" applyAlignment="1">
      <alignment wrapText="1"/>
    </xf>
    <xf numFmtId="1" fontId="5" fillId="0" borderId="0" xfId="0" applyNumberFormat="1" applyFont="1"/>
    <xf numFmtId="1" fontId="2" fillId="3" borderId="0" xfId="0" applyNumberFormat="1" applyFont="1" applyFill="1" applyAlignment="1">
      <alignment wrapText="1"/>
    </xf>
    <xf numFmtId="1" fontId="5" fillId="0" borderId="92" xfId="0" applyNumberFormat="1" applyFont="1" applyBorder="1"/>
    <xf numFmtId="1" fontId="5" fillId="0" borderId="51" xfId="0" applyNumberFormat="1" applyFont="1" applyBorder="1"/>
    <xf numFmtId="1" fontId="5" fillId="0" borderId="95" xfId="0" applyNumberFormat="1" applyFont="1" applyBorder="1"/>
    <xf numFmtId="1" fontId="5" fillId="0" borderId="54" xfId="0" applyNumberFormat="1" applyFont="1" applyBorder="1"/>
    <xf numFmtId="1" fontId="5" fillId="0" borderId="97" xfId="0" applyNumberFormat="1" applyFont="1" applyBorder="1"/>
    <xf numFmtId="1" fontId="5" fillId="0" borderId="79" xfId="0" applyNumberFormat="1" applyFont="1" applyBorder="1"/>
    <xf numFmtId="1" fontId="5" fillId="0" borderId="127" xfId="0" applyNumberFormat="1" applyFont="1" applyBorder="1"/>
    <xf numFmtId="1" fontId="5" fillId="0" borderId="84" xfId="0" applyNumberFormat="1" applyFont="1" applyBorder="1"/>
    <xf numFmtId="1" fontId="5" fillId="0" borderId="23" xfId="0" applyNumberFormat="1" applyFont="1" applyBorder="1"/>
    <xf numFmtId="1" fontId="5" fillId="0" borderId="107" xfId="0" applyNumberFormat="1" applyFont="1" applyBorder="1"/>
    <xf numFmtId="1" fontId="5" fillId="0" borderId="25" xfId="0" applyNumberFormat="1" applyFont="1" applyBorder="1"/>
    <xf numFmtId="1" fontId="11" fillId="0" borderId="0" xfId="0" applyNumberFormat="1" applyFont="1"/>
    <xf numFmtId="1" fontId="5" fillId="0" borderId="140" xfId="0" applyNumberFormat="1" applyFont="1" applyBorder="1" applyAlignment="1">
      <alignment horizontal="center" vertical="center" wrapText="1"/>
    </xf>
    <xf numFmtId="1" fontId="5" fillId="0" borderId="141" xfId="0" applyNumberFormat="1" applyFont="1" applyBorder="1" applyAlignment="1">
      <alignment horizontal="center" vertical="center" wrapText="1"/>
    </xf>
    <xf numFmtId="1" fontId="5" fillId="0" borderId="142" xfId="0" applyNumberFormat="1" applyFont="1" applyBorder="1" applyAlignment="1">
      <alignment horizontal="center" vertical="center" wrapText="1"/>
    </xf>
    <xf numFmtId="1" fontId="5" fillId="0" borderId="143" xfId="0" applyNumberFormat="1" applyFont="1" applyBorder="1" applyAlignment="1">
      <alignment horizontal="center" vertical="center" wrapText="1"/>
    </xf>
    <xf numFmtId="1" fontId="5" fillId="0" borderId="94" xfId="0" applyNumberFormat="1" applyFont="1" applyBorder="1" applyAlignment="1">
      <alignment horizontal="right"/>
    </xf>
    <xf numFmtId="1" fontId="5" fillId="0" borderId="95" xfId="0" applyNumberFormat="1" applyFont="1" applyBorder="1" applyAlignment="1">
      <alignment horizontal="right"/>
    </xf>
    <xf numFmtId="1" fontId="5" fillId="8" borderId="51" xfId="0" applyNumberFormat="1" applyFont="1" applyFill="1" applyBorder="1" applyAlignment="1">
      <alignment horizontal="right"/>
    </xf>
    <xf numFmtId="1" fontId="5" fillId="8" borderId="126" xfId="0" applyNumberFormat="1" applyFont="1" applyFill="1" applyBorder="1" applyAlignment="1">
      <alignment horizontal="right"/>
    </xf>
    <xf numFmtId="1" fontId="5" fillId="8" borderId="58" xfId="0" applyNumberFormat="1" applyFont="1" applyFill="1" applyBorder="1" applyAlignment="1">
      <alignment horizontal="right"/>
    </xf>
    <xf numFmtId="1" fontId="5" fillId="8" borderId="145" xfId="0" applyNumberFormat="1" applyFont="1" applyFill="1" applyBorder="1" applyAlignment="1">
      <alignment horizontal="right"/>
    </xf>
    <xf numFmtId="1" fontId="5" fillId="0" borderId="98" xfId="0" applyNumberFormat="1" applyFont="1" applyBorder="1" applyAlignment="1">
      <alignment horizontal="right"/>
    </xf>
    <xf numFmtId="1" fontId="5" fillId="0" borderId="99" xfId="0" applyNumberFormat="1" applyFont="1" applyBorder="1" applyAlignment="1">
      <alignment horizontal="right"/>
    </xf>
    <xf numFmtId="1" fontId="5" fillId="8" borderId="62" xfId="0" applyNumberFormat="1" applyFont="1" applyFill="1" applyBorder="1" applyAlignment="1">
      <alignment horizontal="right"/>
    </xf>
    <xf numFmtId="1" fontId="5" fillId="8" borderId="121" xfId="0" applyNumberFormat="1" applyFont="1" applyFill="1" applyBorder="1" applyAlignment="1">
      <alignment horizontal="right"/>
    </xf>
    <xf numFmtId="1" fontId="5" fillId="8" borderId="63" xfId="0" applyNumberFormat="1" applyFont="1" applyFill="1" applyBorder="1" applyAlignment="1">
      <alignment horizontal="right"/>
    </xf>
    <xf numFmtId="1" fontId="5" fillId="8" borderId="66" xfId="0" applyNumberFormat="1" applyFont="1" applyFill="1" applyBorder="1" applyAlignment="1">
      <alignment horizontal="right"/>
    </xf>
    <xf numFmtId="1" fontId="5" fillId="8" borderId="147" xfId="0" applyNumberFormat="1" applyFont="1" applyFill="1" applyBorder="1" applyAlignment="1">
      <alignment horizontal="right"/>
    </xf>
    <xf numFmtId="1" fontId="5" fillId="8" borderId="79" xfId="0" applyNumberFormat="1" applyFont="1" applyFill="1" applyBorder="1" applyAlignment="1">
      <alignment horizontal="right"/>
    </xf>
    <xf numFmtId="1" fontId="5" fillId="8" borderId="148" xfId="0" applyNumberFormat="1" applyFont="1" applyFill="1" applyBorder="1" applyAlignment="1">
      <alignment horizontal="right"/>
    </xf>
    <xf numFmtId="1" fontId="5" fillId="8" borderId="80" xfId="0" applyNumberFormat="1" applyFont="1" applyFill="1" applyBorder="1" applyAlignment="1">
      <alignment horizontal="right"/>
    </xf>
    <xf numFmtId="1" fontId="5" fillId="4" borderId="148" xfId="0" applyNumberFormat="1" applyFont="1" applyFill="1" applyBorder="1" applyAlignment="1" applyProtection="1">
      <alignment horizontal="right"/>
      <protection locked="0"/>
    </xf>
    <xf numFmtId="1" fontId="5" fillId="8" borderId="64" xfId="0" applyNumberFormat="1" applyFont="1" applyFill="1" applyBorder="1" applyAlignment="1">
      <alignment horizontal="right"/>
    </xf>
    <xf numFmtId="1" fontId="5" fillId="8" borderId="65" xfId="0" applyNumberFormat="1" applyFont="1" applyFill="1" applyBorder="1" applyAlignment="1">
      <alignment horizontal="right"/>
    </xf>
    <xf numFmtId="1" fontId="5" fillId="4" borderId="150" xfId="0" applyNumberFormat="1" applyFont="1" applyFill="1" applyBorder="1" applyAlignment="1" applyProtection="1">
      <alignment horizontal="right"/>
      <protection locked="0"/>
    </xf>
    <xf numFmtId="1" fontId="5" fillId="0" borderId="151" xfId="0" applyNumberFormat="1" applyFont="1" applyBorder="1" applyAlignment="1">
      <alignment horizontal="right"/>
    </xf>
    <xf numFmtId="1" fontId="5" fillId="8" borderId="67" xfId="0" applyNumberFormat="1" applyFont="1" applyFill="1" applyBorder="1" applyAlignment="1">
      <alignment horizontal="right"/>
    </xf>
    <xf numFmtId="1" fontId="5" fillId="8" borderId="122" xfId="0" applyNumberFormat="1" applyFont="1" applyFill="1" applyBorder="1" applyAlignment="1">
      <alignment horizontal="right"/>
    </xf>
    <xf numFmtId="1" fontId="5" fillId="4" borderId="147" xfId="0" applyNumberFormat="1" applyFont="1" applyFill="1" applyBorder="1" applyAlignment="1" applyProtection="1">
      <alignment horizontal="right"/>
      <protection locked="0"/>
    </xf>
    <xf numFmtId="1" fontId="5" fillId="8" borderId="85" xfId="0" applyNumberFormat="1" applyFont="1" applyFill="1" applyBorder="1" applyAlignment="1">
      <alignment horizontal="right"/>
    </xf>
    <xf numFmtId="1" fontId="5" fillId="8" borderId="40" xfId="0" applyNumberFormat="1" applyFont="1" applyFill="1" applyBorder="1" applyAlignment="1">
      <alignment horizontal="right"/>
    </xf>
    <xf numFmtId="1" fontId="5" fillId="8" borderId="101" xfId="0" applyNumberFormat="1" applyFont="1" applyFill="1" applyBorder="1" applyAlignment="1">
      <alignment horizontal="right"/>
    </xf>
    <xf numFmtId="1" fontId="5" fillId="8" borderId="0" xfId="0" applyNumberFormat="1" applyFont="1" applyFill="1" applyAlignment="1">
      <alignment horizontal="right"/>
    </xf>
    <xf numFmtId="1" fontId="5" fillId="0" borderId="42" xfId="0" applyNumberFormat="1" applyFont="1" applyBorder="1" applyAlignment="1">
      <alignment vertical="center" wrapText="1"/>
    </xf>
    <xf numFmtId="1" fontId="5" fillId="0" borderId="91" xfId="0" applyNumberFormat="1" applyFont="1" applyBorder="1" applyAlignment="1">
      <alignment horizontal="right" wrapText="1"/>
    </xf>
    <xf numFmtId="1" fontId="5" fillId="0" borderId="109" xfId="0" applyNumberFormat="1" applyFont="1" applyBorder="1" applyAlignment="1">
      <alignment horizontal="right" wrapText="1"/>
    </xf>
    <xf numFmtId="1" fontId="5" fillId="10" borderId="126" xfId="0" applyNumberFormat="1" applyFont="1" applyFill="1" applyBorder="1" applyAlignment="1" applyProtection="1">
      <alignment horizontal="right"/>
      <protection locked="0"/>
    </xf>
    <xf numFmtId="1" fontId="5" fillId="4" borderId="153" xfId="0" applyNumberFormat="1" applyFont="1" applyFill="1" applyBorder="1" applyAlignment="1" applyProtection="1">
      <alignment horizontal="right"/>
      <protection locked="0"/>
    </xf>
    <xf numFmtId="1" fontId="5" fillId="0" borderId="62" xfId="0" applyNumberFormat="1" applyFont="1" applyBorder="1" applyAlignment="1">
      <alignment vertical="center" wrapText="1"/>
    </xf>
    <xf numFmtId="1" fontId="5" fillId="0" borderId="155" xfId="0" applyNumberFormat="1" applyFont="1" applyBorder="1" applyAlignment="1">
      <alignment horizontal="right" wrapText="1"/>
    </xf>
    <xf numFmtId="1" fontId="5" fillId="0" borderId="127" xfId="0" applyNumberFormat="1" applyFont="1" applyBorder="1" applyAlignment="1">
      <alignment horizontal="right" wrapText="1"/>
    </xf>
    <xf numFmtId="1" fontId="5" fillId="0" borderId="84" xfId="0" applyNumberFormat="1" applyFont="1" applyBorder="1" applyAlignment="1">
      <alignment horizontal="right" wrapText="1"/>
    </xf>
    <xf numFmtId="1" fontId="5" fillId="4" borderId="39" xfId="0" applyNumberFormat="1" applyFont="1" applyFill="1" applyBorder="1" applyAlignment="1" applyProtection="1">
      <alignment horizontal="right"/>
      <protection locked="0"/>
    </xf>
    <xf numFmtId="1" fontId="5" fillId="0" borderId="157" xfId="0" applyNumberFormat="1" applyFont="1" applyBorder="1" applyAlignment="1">
      <alignment vertical="center" wrapText="1"/>
    </xf>
    <xf numFmtId="1" fontId="5" fillId="0" borderId="158" xfId="0" applyNumberFormat="1" applyFont="1" applyBorder="1" applyAlignment="1">
      <alignment horizontal="right" wrapText="1"/>
    </xf>
    <xf numFmtId="1" fontId="5" fillId="0" borderId="159" xfId="0" applyNumberFormat="1" applyFont="1" applyBorder="1" applyAlignment="1">
      <alignment horizontal="right" wrapText="1"/>
    </xf>
    <xf numFmtId="1" fontId="5" fillId="0" borderId="160" xfId="0" applyNumberFormat="1" applyFont="1" applyBorder="1" applyAlignment="1">
      <alignment horizontal="right" wrapText="1"/>
    </xf>
    <xf numFmtId="1" fontId="5" fillId="4" borderId="157" xfId="0" applyNumberFormat="1" applyFont="1" applyFill="1" applyBorder="1" applyAlignment="1" applyProtection="1">
      <alignment horizontal="right"/>
      <protection locked="0"/>
    </xf>
    <xf numFmtId="1" fontId="5" fillId="4" borderId="161" xfId="0" applyNumberFormat="1" applyFont="1" applyFill="1" applyBorder="1" applyAlignment="1" applyProtection="1">
      <alignment horizontal="right"/>
      <protection locked="0"/>
    </xf>
    <xf numFmtId="1" fontId="5" fillId="4" borderId="160" xfId="0" applyNumberFormat="1" applyFont="1" applyFill="1" applyBorder="1" applyAlignment="1" applyProtection="1">
      <alignment horizontal="right"/>
      <protection locked="0"/>
    </xf>
    <xf numFmtId="1" fontId="5" fillId="4" borderId="162" xfId="0" applyNumberFormat="1" applyFont="1" applyFill="1" applyBorder="1" applyAlignment="1" applyProtection="1">
      <alignment horizontal="right"/>
      <protection locked="0"/>
    </xf>
    <xf numFmtId="1" fontId="5" fillId="4" borderId="163" xfId="0" applyNumberFormat="1" applyFont="1" applyFill="1" applyBorder="1" applyAlignment="1" applyProtection="1">
      <alignment horizontal="right"/>
      <protection locked="0"/>
    </xf>
    <xf numFmtId="1" fontId="5" fillId="4" borderId="164" xfId="0" applyNumberFormat="1" applyFont="1" applyFill="1" applyBorder="1" applyAlignment="1" applyProtection="1">
      <alignment horizontal="right"/>
      <protection locked="0"/>
    </xf>
    <xf numFmtId="1" fontId="8" fillId="0" borderId="2" xfId="0" applyNumberFormat="1" applyFont="1" applyBorder="1"/>
    <xf numFmtId="1" fontId="5" fillId="0" borderId="2" xfId="0" applyNumberFormat="1" applyFont="1" applyBorder="1" applyAlignment="1">
      <alignment wrapText="1"/>
    </xf>
    <xf numFmtId="1" fontId="2" fillId="0" borderId="2" xfId="0" applyNumberFormat="1" applyFont="1" applyBorder="1" applyAlignment="1">
      <alignment wrapText="1"/>
    </xf>
    <xf numFmtId="1" fontId="2" fillId="2" borderId="165" xfId="0" applyNumberFormat="1" applyFont="1" applyFill="1" applyBorder="1" applyAlignment="1">
      <alignment wrapText="1"/>
    </xf>
    <xf numFmtId="1" fontId="2" fillId="0" borderId="166" xfId="0" applyNumberFormat="1" applyFont="1" applyBorder="1" applyAlignment="1">
      <alignment wrapText="1"/>
    </xf>
    <xf numFmtId="1" fontId="2" fillId="0" borderId="165" xfId="0" applyNumberFormat="1" applyFont="1" applyBorder="1" applyAlignment="1">
      <alignment wrapText="1"/>
    </xf>
    <xf numFmtId="1" fontId="5" fillId="0" borderId="165" xfId="0" applyNumberFormat="1" applyFont="1" applyBorder="1" applyAlignment="1">
      <alignment wrapText="1"/>
    </xf>
    <xf numFmtId="1" fontId="5" fillId="0" borderId="167" xfId="0" applyNumberFormat="1" applyFont="1" applyBorder="1" applyAlignment="1">
      <alignment wrapText="1"/>
    </xf>
    <xf numFmtId="1" fontId="5" fillId="0" borderId="166" xfId="0" applyNumberFormat="1" applyFont="1" applyBorder="1" applyAlignment="1">
      <alignment wrapText="1"/>
    </xf>
    <xf numFmtId="1" fontId="5" fillId="3" borderId="165" xfId="0" applyNumberFormat="1" applyFont="1" applyFill="1" applyBorder="1" applyAlignment="1">
      <alignment wrapText="1"/>
    </xf>
    <xf numFmtId="1" fontId="5" fillId="3" borderId="2" xfId="0" applyNumberFormat="1" applyFont="1" applyFill="1" applyBorder="1" applyAlignment="1">
      <alignment wrapText="1"/>
    </xf>
    <xf numFmtId="1" fontId="5" fillId="0" borderId="47" xfId="0" applyNumberFormat="1" applyFont="1" applyBorder="1" applyAlignment="1">
      <alignment horizontal="center" vertical="center" wrapText="1"/>
    </xf>
    <xf numFmtId="1" fontId="5" fillId="3" borderId="44" xfId="0" applyNumberFormat="1" applyFont="1" applyFill="1" applyBorder="1" applyAlignment="1">
      <alignment horizontal="center" vertical="center" wrapText="1"/>
    </xf>
    <xf numFmtId="1" fontId="5" fillId="3" borderId="108" xfId="0" applyNumberFormat="1" applyFont="1" applyFill="1" applyBorder="1" applyAlignment="1">
      <alignment horizontal="center" vertical="center" wrapText="1"/>
    </xf>
    <xf numFmtId="1" fontId="5" fillId="0" borderId="50" xfId="0" applyNumberFormat="1" applyFont="1" applyBorder="1"/>
    <xf numFmtId="1" fontId="5" fillId="0" borderId="75" xfId="0" applyNumberFormat="1" applyFont="1" applyBorder="1"/>
    <xf numFmtId="1" fontId="5" fillId="4" borderId="126" xfId="0" applyNumberFormat="1" applyFont="1" applyFill="1" applyBorder="1" applyAlignment="1" applyProtection="1">
      <alignment horizontal="right"/>
      <protection locked="0"/>
    </xf>
    <xf numFmtId="1" fontId="5" fillId="10" borderId="112" xfId="0" applyNumberFormat="1" applyFont="1" applyFill="1" applyBorder="1" applyAlignment="1" applyProtection="1">
      <alignment horizontal="right"/>
      <protection locked="0"/>
    </xf>
    <xf numFmtId="1" fontId="5" fillId="10" borderId="75" xfId="0" applyNumberFormat="1" applyFont="1" applyFill="1" applyBorder="1" applyAlignment="1" applyProtection="1">
      <alignment horizontal="right"/>
      <protection locked="0"/>
    </xf>
    <xf numFmtId="1" fontId="3" fillId="11" borderId="0" xfId="0" applyNumberFormat="1" applyFont="1" applyFill="1"/>
    <xf numFmtId="1" fontId="5" fillId="0" borderId="55" xfId="0" applyNumberFormat="1" applyFont="1" applyBorder="1"/>
    <xf numFmtId="1" fontId="5" fillId="4" borderId="121" xfId="0" applyNumberFormat="1" applyFont="1" applyFill="1" applyBorder="1" applyAlignment="1" applyProtection="1">
      <alignment horizontal="right"/>
      <protection locked="0"/>
    </xf>
    <xf numFmtId="1" fontId="5" fillId="10" borderId="121" xfId="0" applyNumberFormat="1" applyFont="1" applyFill="1" applyBorder="1" applyAlignment="1" applyProtection="1">
      <alignment horizontal="right"/>
      <protection locked="0"/>
    </xf>
    <xf numFmtId="1" fontId="5" fillId="10" borderId="115" xfId="0" applyNumberFormat="1" applyFont="1" applyFill="1" applyBorder="1" applyAlignment="1" applyProtection="1">
      <alignment horizontal="right"/>
      <protection locked="0"/>
    </xf>
    <xf numFmtId="1" fontId="5" fillId="10" borderId="63" xfId="0" applyNumberFormat="1" applyFont="1" applyFill="1" applyBorder="1" applyAlignment="1" applyProtection="1">
      <alignment horizontal="right"/>
      <protection locked="0"/>
    </xf>
    <xf numFmtId="1" fontId="5" fillId="0" borderId="99" xfId="0" applyNumberFormat="1" applyFont="1" applyBorder="1"/>
    <xf numFmtId="1" fontId="5" fillId="0" borderId="63" xfId="0" applyNumberFormat="1" applyFont="1" applyBorder="1"/>
    <xf numFmtId="1" fontId="5" fillId="0" borderId="71" xfId="0" applyNumberFormat="1" applyFont="1" applyBorder="1"/>
    <xf numFmtId="1" fontId="5" fillId="4" borderId="128" xfId="0" applyNumberFormat="1" applyFont="1" applyFill="1" applyBorder="1" applyAlignment="1" applyProtection="1">
      <alignment horizontal="right"/>
      <protection locked="0"/>
    </xf>
    <xf numFmtId="1" fontId="5" fillId="10" borderId="128" xfId="0" applyNumberFormat="1" applyFont="1" applyFill="1" applyBorder="1" applyAlignment="1" applyProtection="1">
      <alignment horizontal="right"/>
      <protection locked="0"/>
    </xf>
    <xf numFmtId="1" fontId="5" fillId="10" borderId="116" xfId="0" applyNumberFormat="1" applyFont="1" applyFill="1" applyBorder="1" applyAlignment="1" applyProtection="1">
      <alignment horizontal="right"/>
      <protection locked="0"/>
    </xf>
    <xf numFmtId="1" fontId="5" fillId="10" borderId="71" xfId="0" applyNumberFormat="1" applyFont="1" applyFill="1" applyBorder="1" applyAlignment="1" applyProtection="1">
      <alignment horizontal="right"/>
      <protection locked="0"/>
    </xf>
    <xf numFmtId="1" fontId="5" fillId="0" borderId="113" xfId="0" applyNumberFormat="1" applyFont="1" applyBorder="1"/>
    <xf numFmtId="1" fontId="5" fillId="0" borderId="80" xfId="0" applyNumberFormat="1" applyFont="1" applyBorder="1"/>
    <xf numFmtId="1" fontId="5" fillId="10" borderId="148" xfId="0" applyNumberFormat="1" applyFont="1" applyFill="1" applyBorder="1" applyAlignment="1" applyProtection="1">
      <alignment horizontal="right"/>
      <protection locked="0"/>
    </xf>
    <xf numFmtId="1" fontId="5" fillId="10" borderId="169" xfId="0" applyNumberFormat="1" applyFont="1" applyFill="1" applyBorder="1" applyAlignment="1" applyProtection="1">
      <alignment horizontal="right"/>
      <protection locked="0"/>
    </xf>
    <xf numFmtId="1" fontId="5" fillId="10" borderId="80" xfId="0" applyNumberFormat="1" applyFont="1" applyFill="1" applyBorder="1" applyAlignment="1" applyProtection="1">
      <alignment horizontal="right"/>
      <protection locked="0"/>
    </xf>
    <xf numFmtId="1" fontId="5" fillId="0" borderId="103" xfId="0" applyNumberFormat="1" applyFont="1" applyBorder="1" applyAlignment="1">
      <alignment vertical="center"/>
    </xf>
    <xf numFmtId="1" fontId="5" fillId="0" borderId="92" xfId="0" applyNumberFormat="1" applyFont="1" applyBorder="1" applyAlignment="1">
      <alignment vertical="center"/>
    </xf>
    <xf numFmtId="1" fontId="5" fillId="0" borderId="47" xfId="0" applyNumberFormat="1" applyFont="1" applyBorder="1" applyAlignment="1">
      <alignment vertical="center"/>
    </xf>
    <xf numFmtId="1" fontId="5" fillId="0" borderId="44" xfId="0" applyNumberFormat="1" applyFont="1" applyBorder="1" applyAlignment="1">
      <alignment vertical="center"/>
    </xf>
    <xf numFmtId="1" fontId="5" fillId="0" borderId="38" xfId="0" applyNumberFormat="1" applyFont="1" applyBorder="1" applyAlignment="1">
      <alignment vertical="center"/>
    </xf>
    <xf numFmtId="1" fontId="5" fillId="3" borderId="44" xfId="0" applyNumberFormat="1" applyFont="1" applyFill="1" applyBorder="1" applyAlignment="1">
      <alignment vertical="center"/>
    </xf>
    <xf numFmtId="1" fontId="5" fillId="3" borderId="108" xfId="0" applyNumberFormat="1" applyFont="1" applyFill="1" applyBorder="1" applyAlignment="1">
      <alignment vertical="center"/>
    </xf>
    <xf numFmtId="1" fontId="5" fillId="3" borderId="92" xfId="0" applyNumberFormat="1" applyFont="1" applyFill="1" applyBorder="1" applyAlignment="1">
      <alignment vertical="center"/>
    </xf>
    <xf numFmtId="1" fontId="5" fillId="3" borderId="38" xfId="0" applyNumberFormat="1" applyFont="1" applyFill="1" applyBorder="1" applyAlignment="1">
      <alignment vertical="center"/>
    </xf>
    <xf numFmtId="1" fontId="5" fillId="8" borderId="68" xfId="0" applyNumberFormat="1" applyFont="1" applyFill="1" applyBorder="1" applyAlignment="1">
      <alignment horizontal="left" vertical="center" wrapText="1"/>
    </xf>
    <xf numFmtId="1" fontId="5" fillId="8" borderId="68" xfId="0" applyNumberFormat="1" applyFont="1" applyFill="1" applyBorder="1"/>
    <xf numFmtId="1" fontId="5" fillId="8" borderId="97" xfId="0" applyNumberFormat="1" applyFont="1" applyFill="1" applyBorder="1"/>
    <xf numFmtId="1" fontId="5" fillId="8" borderId="55" xfId="0" applyNumberFormat="1" applyFont="1" applyFill="1" applyBorder="1"/>
    <xf numFmtId="1" fontId="5" fillId="8" borderId="59" xfId="0" applyNumberFormat="1" applyFont="1" applyFill="1" applyBorder="1" applyAlignment="1">
      <alignment horizontal="right"/>
    </xf>
    <xf numFmtId="1" fontId="5" fillId="8" borderId="55" xfId="0" applyNumberFormat="1" applyFont="1" applyFill="1" applyBorder="1" applyAlignment="1">
      <alignment horizontal="right"/>
    </xf>
    <xf numFmtId="1" fontId="5" fillId="8" borderId="170" xfId="0" applyNumberFormat="1" applyFont="1" applyFill="1" applyBorder="1" applyAlignment="1">
      <alignment horizontal="right"/>
    </xf>
    <xf numFmtId="1" fontId="5" fillId="8" borderId="56" xfId="0" applyNumberFormat="1" applyFont="1" applyFill="1" applyBorder="1" applyAlignment="1">
      <alignment horizontal="right"/>
    </xf>
    <xf numFmtId="1" fontId="5" fillId="8" borderId="114" xfId="0" applyNumberFormat="1" applyFont="1" applyFill="1" applyBorder="1" applyAlignment="1">
      <alignment horizontal="right"/>
    </xf>
    <xf numFmtId="1" fontId="5" fillId="8" borderId="60" xfId="0" applyNumberFormat="1" applyFont="1" applyFill="1" applyBorder="1" applyAlignment="1">
      <alignment horizontal="left" vertical="center" wrapText="1"/>
    </xf>
    <xf numFmtId="1" fontId="5" fillId="8" borderId="22" xfId="0" applyNumberFormat="1" applyFont="1" applyFill="1" applyBorder="1" applyAlignment="1">
      <alignment horizontal="left" vertical="center" wrapText="1"/>
    </xf>
    <xf numFmtId="1" fontId="5" fillId="8" borderId="37" xfId="0" applyNumberFormat="1" applyFont="1" applyFill="1" applyBorder="1"/>
    <xf numFmtId="1" fontId="5" fillId="8" borderId="111" xfId="0" applyNumberFormat="1" applyFont="1" applyFill="1" applyBorder="1"/>
    <xf numFmtId="1" fontId="5" fillId="8" borderId="90" xfId="0" applyNumberFormat="1" applyFont="1" applyFill="1" applyBorder="1"/>
    <xf numFmtId="1" fontId="5" fillId="8" borderId="90" xfId="0" applyNumberFormat="1" applyFont="1" applyFill="1" applyBorder="1" applyAlignment="1">
      <alignment horizontal="right"/>
    </xf>
    <xf numFmtId="1" fontId="5" fillId="8" borderId="87" xfId="0" applyNumberFormat="1" applyFont="1" applyFill="1" applyBorder="1" applyAlignment="1">
      <alignment horizontal="right"/>
    </xf>
    <xf numFmtId="1" fontId="5" fillId="8" borderId="171" xfId="0" applyNumberFormat="1" applyFont="1" applyFill="1" applyBorder="1" applyAlignment="1">
      <alignment horizontal="right"/>
    </xf>
    <xf numFmtId="1" fontId="5" fillId="8" borderId="103" xfId="0" applyNumberFormat="1" applyFont="1" applyFill="1" applyBorder="1" applyAlignment="1">
      <alignment vertical="center"/>
    </xf>
    <xf numFmtId="1" fontId="5" fillId="8" borderId="92" xfId="0" applyNumberFormat="1" applyFont="1" applyFill="1" applyBorder="1" applyAlignment="1">
      <alignment vertical="center"/>
    </xf>
    <xf numFmtId="1" fontId="5" fillId="8" borderId="47" xfId="0" applyNumberFormat="1" applyFont="1" applyFill="1" applyBorder="1" applyAlignment="1">
      <alignment vertical="center"/>
    </xf>
    <xf numFmtId="1" fontId="5" fillId="8" borderId="44" xfId="0" applyNumberFormat="1" applyFont="1" applyFill="1" applyBorder="1" applyAlignment="1">
      <alignment vertical="center"/>
    </xf>
    <xf numFmtId="1" fontId="5" fillId="8" borderId="38" xfId="0" applyNumberFormat="1" applyFont="1" applyFill="1" applyBorder="1" applyAlignment="1">
      <alignment vertical="center"/>
    </xf>
    <xf numFmtId="1" fontId="5" fillId="8" borderId="108" xfId="0" applyNumberFormat="1" applyFont="1" applyFill="1" applyBorder="1" applyAlignment="1">
      <alignment vertical="center"/>
    </xf>
    <xf numFmtId="1" fontId="6" fillId="2" borderId="2" xfId="0" applyNumberFormat="1" applyFont="1" applyFill="1" applyBorder="1"/>
    <xf numFmtId="1" fontId="5" fillId="0" borderId="2" xfId="0" applyNumberFormat="1" applyFont="1" applyBorder="1"/>
    <xf numFmtId="1" fontId="5" fillId="2" borderId="0" xfId="0" applyNumberFormat="1" applyFont="1" applyFill="1" applyAlignment="1">
      <alignment wrapText="1"/>
    </xf>
    <xf numFmtId="1" fontId="5" fillId="0" borderId="30" xfId="0" applyNumberFormat="1" applyFont="1" applyBorder="1" applyAlignment="1">
      <alignment horizontal="center" vertical="center" wrapText="1"/>
    </xf>
    <xf numFmtId="1" fontId="5" fillId="0" borderId="109" xfId="0" applyNumberFormat="1" applyFont="1" applyBorder="1" applyAlignment="1">
      <alignment horizontal="center" vertical="center"/>
    </xf>
    <xf numFmtId="1" fontId="5" fillId="0" borderId="40" xfId="0" applyNumberFormat="1" applyFont="1" applyBorder="1" applyAlignment="1">
      <alignment horizontal="center" vertical="center"/>
    </xf>
    <xf numFmtId="1" fontId="5" fillId="0" borderId="42" xfId="0" applyNumberFormat="1" applyFont="1" applyBorder="1" applyAlignment="1">
      <alignment horizontal="center" vertical="center"/>
    </xf>
    <xf numFmtId="1" fontId="5" fillId="0" borderId="117" xfId="0" applyNumberFormat="1" applyFont="1" applyBorder="1" applyAlignment="1">
      <alignment horizontal="center" vertical="center" wrapText="1"/>
    </xf>
    <xf numFmtId="1" fontId="5" fillId="3" borderId="14" xfId="0" applyNumberFormat="1" applyFont="1" applyFill="1" applyBorder="1" applyAlignment="1">
      <alignment horizontal="center" vertical="center" wrapText="1"/>
    </xf>
    <xf numFmtId="1" fontId="5" fillId="3" borderId="92" xfId="0" applyNumberFormat="1" applyFont="1" applyFill="1" applyBorder="1" applyAlignment="1">
      <alignment horizontal="center" vertical="center" wrapText="1"/>
    </xf>
    <xf numFmtId="1" fontId="5" fillId="0" borderId="76" xfId="0" applyNumberFormat="1" applyFont="1" applyBorder="1"/>
    <xf numFmtId="1" fontId="5" fillId="10" borderId="51" xfId="0" applyNumberFormat="1" applyFont="1" applyFill="1" applyBorder="1" applyAlignment="1" applyProtection="1">
      <alignment horizontal="right"/>
      <protection locked="0"/>
    </xf>
    <xf numFmtId="1" fontId="5" fillId="10" borderId="95" xfId="0" applyNumberFormat="1" applyFont="1" applyFill="1" applyBorder="1" applyAlignment="1" applyProtection="1">
      <alignment horizontal="right"/>
      <protection locked="0"/>
    </xf>
    <xf numFmtId="1" fontId="5" fillId="0" borderId="64" xfId="0" applyNumberFormat="1" applyFont="1" applyBorder="1"/>
    <xf numFmtId="1" fontId="5" fillId="10" borderId="62" xfId="0" applyNumberFormat="1" applyFont="1" applyFill="1" applyBorder="1" applyAlignment="1" applyProtection="1">
      <alignment horizontal="right"/>
      <protection locked="0"/>
    </xf>
    <xf numFmtId="1" fontId="5" fillId="10" borderId="99" xfId="0" applyNumberFormat="1" applyFont="1" applyFill="1" applyBorder="1" applyAlignment="1" applyProtection="1">
      <alignment horizontal="right"/>
      <protection locked="0"/>
    </xf>
    <xf numFmtId="1" fontId="5" fillId="0" borderId="72" xfId="0" applyNumberFormat="1" applyFont="1" applyBorder="1" applyAlignment="1">
      <alignment horizontal="left"/>
    </xf>
    <xf numFmtId="1" fontId="5" fillId="0" borderId="41" xfId="0" applyNumberFormat="1" applyFont="1" applyBorder="1"/>
    <xf numFmtId="1" fontId="5" fillId="0" borderId="24" xfId="0" applyNumberFormat="1" applyFont="1" applyBorder="1"/>
    <xf numFmtId="1" fontId="5" fillId="10" borderId="23" xfId="0" applyNumberFormat="1" applyFont="1" applyFill="1" applyBorder="1" applyAlignment="1" applyProtection="1">
      <alignment horizontal="right"/>
      <protection locked="0"/>
    </xf>
    <xf numFmtId="1" fontId="5" fillId="10" borderId="107" xfId="0" applyNumberFormat="1" applyFont="1" applyFill="1" applyBorder="1" applyAlignment="1" applyProtection="1">
      <alignment horizontal="right"/>
      <protection locked="0"/>
    </xf>
    <xf numFmtId="1" fontId="2" fillId="2" borderId="0" xfId="0" applyNumberFormat="1" applyFont="1" applyFill="1" applyAlignment="1">
      <alignment wrapText="1"/>
    </xf>
    <xf numFmtId="1" fontId="5" fillId="0" borderId="37" xfId="0" applyNumberFormat="1" applyFont="1" applyBorder="1"/>
    <xf numFmtId="1" fontId="5" fillId="0" borderId="111" xfId="0" applyNumberFormat="1" applyFont="1" applyBorder="1"/>
    <xf numFmtId="1" fontId="5" fillId="0" borderId="40" xfId="0" applyNumberFormat="1" applyFont="1" applyBorder="1"/>
    <xf numFmtId="1" fontId="5" fillId="4" borderId="85" xfId="0" applyNumberFormat="1" applyFont="1" applyFill="1" applyBorder="1" applyAlignment="1" applyProtection="1">
      <alignment horizontal="right"/>
      <protection locked="0"/>
    </xf>
    <xf numFmtId="1" fontId="5" fillId="4" borderId="172" xfId="0" applyNumberFormat="1" applyFont="1" applyFill="1" applyBorder="1" applyAlignment="1" applyProtection="1">
      <alignment horizontal="right"/>
      <protection locked="0"/>
    </xf>
    <xf numFmtId="1" fontId="5" fillId="4" borderId="90" xfId="0" applyNumberFormat="1" applyFont="1" applyFill="1" applyBorder="1" applyAlignment="1" applyProtection="1">
      <alignment horizontal="right"/>
      <protection locked="0"/>
    </xf>
    <xf numFmtId="1" fontId="5" fillId="4" borderId="111" xfId="0" applyNumberFormat="1" applyFont="1" applyFill="1" applyBorder="1" applyAlignment="1" applyProtection="1">
      <alignment horizontal="right"/>
      <protection locked="0"/>
    </xf>
    <xf numFmtId="1" fontId="5" fillId="0" borderId="22" xfId="0" applyNumberFormat="1" applyFont="1" applyBorder="1" applyAlignment="1">
      <alignment wrapText="1"/>
    </xf>
    <xf numFmtId="1" fontId="5" fillId="0" borderId="113" xfId="0" applyNumberFormat="1" applyFont="1" applyBorder="1" applyAlignment="1">
      <alignment wrapText="1"/>
    </xf>
    <xf numFmtId="1" fontId="5" fillId="4" borderId="127" xfId="0" applyNumberFormat="1" applyFont="1" applyFill="1" applyBorder="1" applyAlignment="1" applyProtection="1">
      <alignment horizontal="right"/>
      <protection locked="0"/>
    </xf>
    <xf numFmtId="1" fontId="5" fillId="0" borderId="9" xfId="0" applyNumberFormat="1" applyFont="1" applyBorder="1" applyAlignment="1">
      <alignment horizontal="center" vertical="center"/>
    </xf>
    <xf numFmtId="1" fontId="5" fillId="0" borderId="60" xfId="0" applyNumberFormat="1" applyFont="1" applyBorder="1" applyAlignment="1">
      <alignment wrapText="1"/>
    </xf>
    <xf numFmtId="1" fontId="6" fillId="0" borderId="0" xfId="0" applyNumberFormat="1" applyFont="1"/>
    <xf numFmtId="1" fontId="1" fillId="0" borderId="0" xfId="0" applyNumberFormat="1" applyFont="1"/>
    <xf numFmtId="1" fontId="5" fillId="0" borderId="68" xfId="0" applyNumberFormat="1" applyFont="1" applyBorder="1" applyAlignment="1">
      <alignment horizontal="right" wrapText="1"/>
    </xf>
    <xf numFmtId="1" fontId="5" fillId="0" borderId="97" xfId="0" applyNumberFormat="1" applyFont="1" applyBorder="1" applyAlignment="1">
      <alignment horizontal="right" wrapText="1"/>
    </xf>
    <xf numFmtId="1" fontId="5" fillId="0" borderId="59" xfId="0" applyNumberFormat="1" applyFont="1" applyBorder="1" applyAlignment="1">
      <alignment horizontal="right" wrapText="1"/>
    </xf>
    <xf numFmtId="1" fontId="5" fillId="8" borderId="97" xfId="0" applyNumberFormat="1" applyFont="1" applyFill="1" applyBorder="1" applyAlignment="1">
      <alignment horizontal="right"/>
    </xf>
    <xf numFmtId="1" fontId="5" fillId="0" borderId="113" xfId="0" applyNumberFormat="1" applyFont="1" applyBorder="1" applyAlignment="1">
      <alignment horizontal="right" wrapText="1"/>
    </xf>
    <xf numFmtId="1" fontId="5" fillId="0" borderId="111" xfId="0" applyNumberFormat="1" applyFont="1" applyBorder="1" applyAlignment="1">
      <alignment horizontal="right" wrapText="1"/>
    </xf>
    <xf numFmtId="1" fontId="5" fillId="0" borderId="40" xfId="0" applyNumberFormat="1" applyFont="1" applyBorder="1" applyAlignment="1">
      <alignment horizontal="right" wrapText="1"/>
    </xf>
    <xf numFmtId="1" fontId="5" fillId="8" borderId="127" xfId="0" applyNumberFormat="1" applyFont="1" applyFill="1" applyBorder="1" applyAlignment="1">
      <alignment horizontal="right"/>
    </xf>
    <xf numFmtId="1" fontId="5" fillId="0" borderId="103" xfId="0" applyNumberFormat="1" applyFont="1" applyBorder="1" applyAlignment="1">
      <alignment horizontal="right" wrapText="1"/>
    </xf>
    <xf numFmtId="1" fontId="5" fillId="4" borderId="114" xfId="0" applyNumberFormat="1" applyFont="1" applyFill="1" applyBorder="1" applyAlignment="1" applyProtection="1">
      <alignment horizontal="right"/>
      <protection locked="0"/>
    </xf>
    <xf numFmtId="1" fontId="5" fillId="4" borderId="36" xfId="0" applyNumberFormat="1" applyFont="1" applyFill="1" applyBorder="1" applyAlignment="1" applyProtection="1">
      <alignment horizontal="right"/>
      <protection locked="0"/>
    </xf>
    <xf numFmtId="1" fontId="5" fillId="4" borderId="9" xfId="0" applyNumberFormat="1" applyFont="1" applyFill="1" applyBorder="1" applyAlignment="1" applyProtection="1">
      <alignment horizontal="right"/>
      <protection locked="0"/>
    </xf>
    <xf numFmtId="1" fontId="5" fillId="4" borderId="169" xfId="0" applyNumberFormat="1" applyFont="1" applyFill="1" applyBorder="1" applyAlignment="1" applyProtection="1">
      <alignment horizontal="right"/>
      <protection locked="0"/>
    </xf>
    <xf numFmtId="1" fontId="5" fillId="0" borderId="110" xfId="0" applyNumberFormat="1" applyFont="1" applyBorder="1"/>
    <xf numFmtId="1" fontId="5" fillId="0" borderId="49" xfId="0" applyNumberFormat="1" applyFont="1" applyBorder="1"/>
    <xf numFmtId="1" fontId="5" fillId="0" borderId="43" xfId="0" applyNumberFormat="1" applyFont="1" applyBorder="1"/>
    <xf numFmtId="1" fontId="8" fillId="0" borderId="0" xfId="0" applyNumberFormat="1" applyFont="1"/>
    <xf numFmtId="1" fontId="5" fillId="0" borderId="30" xfId="4" applyNumberFormat="1" applyFont="1" applyBorder="1" applyAlignment="1" applyProtection="1">
      <alignment horizontal="center" vertical="center"/>
      <protection hidden="1"/>
    </xf>
    <xf numFmtId="1" fontId="5" fillId="0" borderId="109" xfId="2" applyNumberFormat="1" applyFont="1" applyBorder="1" applyAlignment="1">
      <alignment horizontal="center" vertical="center" wrapText="1"/>
    </xf>
    <xf numFmtId="1" fontId="5" fillId="0" borderId="9" xfId="2" applyNumberFormat="1" applyFont="1" applyBorder="1" applyAlignment="1">
      <alignment horizontal="center" vertical="center" wrapText="1"/>
    </xf>
    <xf numFmtId="1" fontId="5" fillId="0" borderId="44" xfId="2" applyNumberFormat="1" applyFont="1" applyBorder="1" applyAlignment="1">
      <alignment horizontal="center" vertical="center" wrapText="1"/>
    </xf>
    <xf numFmtId="1" fontId="5" fillId="0" borderId="47" xfId="2" applyNumberFormat="1" applyFont="1" applyBorder="1" applyAlignment="1">
      <alignment horizontal="center" vertical="center" wrapText="1"/>
    </xf>
    <xf numFmtId="1" fontId="5" fillId="0" borderId="110" xfId="2" applyNumberFormat="1" applyFont="1" applyBorder="1" applyAlignment="1">
      <alignment horizontal="center" vertical="center" wrapText="1"/>
    </xf>
    <xf numFmtId="1" fontId="5" fillId="0" borderId="92" xfId="2" applyNumberFormat="1" applyFont="1" applyBorder="1" applyAlignment="1">
      <alignment horizontal="center" vertical="center" wrapText="1"/>
    </xf>
    <xf numFmtId="1" fontId="5" fillId="0" borderId="50" xfId="2" applyNumberFormat="1" applyFont="1" applyBorder="1"/>
    <xf numFmtId="1" fontId="5" fillId="0" borderId="95" xfId="2" applyNumberFormat="1" applyFont="1" applyBorder="1"/>
    <xf numFmtId="1" fontId="5" fillId="0" borderId="53" xfId="2" applyNumberFormat="1" applyFont="1" applyBorder="1"/>
    <xf numFmtId="1" fontId="5" fillId="4" borderId="51" xfId="2" applyNumberFormat="1" applyFont="1" applyFill="1" applyBorder="1" applyAlignment="1" applyProtection="1">
      <alignment horizontal="right"/>
      <protection locked="0"/>
    </xf>
    <xf numFmtId="1" fontId="5" fillId="4" borderId="95" xfId="2" applyNumberFormat="1" applyFont="1" applyFill="1" applyBorder="1" applyAlignment="1" applyProtection="1">
      <alignment horizontal="right"/>
      <protection locked="0"/>
    </xf>
    <xf numFmtId="1" fontId="5" fillId="4" borderId="53" xfId="2" applyNumberFormat="1" applyFont="1" applyFill="1" applyBorder="1" applyAlignment="1" applyProtection="1">
      <alignment horizontal="right"/>
      <protection locked="0"/>
    </xf>
    <xf numFmtId="1" fontId="5" fillId="4" borderId="175" xfId="2" applyNumberFormat="1" applyFont="1" applyFill="1" applyBorder="1" applyAlignment="1" applyProtection="1">
      <alignment horizontal="right"/>
      <protection locked="0"/>
    </xf>
    <xf numFmtId="1" fontId="5" fillId="3" borderId="0" xfId="0" applyNumberFormat="1" applyFont="1" applyFill="1" applyAlignment="1">
      <alignment vertical="center"/>
    </xf>
    <xf numFmtId="1" fontId="5" fillId="0" borderId="22" xfId="2" applyNumberFormat="1" applyFont="1" applyBorder="1"/>
    <xf numFmtId="1" fontId="5" fillId="0" borderId="68" xfId="2" applyNumberFormat="1" applyFont="1" applyBorder="1"/>
    <xf numFmtId="1" fontId="5" fillId="0" borderId="97" xfId="2" applyNumberFormat="1" applyFont="1" applyBorder="1"/>
    <xf numFmtId="1" fontId="5" fillId="0" borderId="59" xfId="2" applyNumberFormat="1" applyFont="1" applyBorder="1"/>
    <xf numFmtId="1" fontId="5" fillId="4" borderId="23" xfId="2" applyNumberFormat="1" applyFont="1" applyFill="1" applyBorder="1" applyAlignment="1" applyProtection="1">
      <alignment horizontal="right"/>
      <protection locked="0"/>
    </xf>
    <xf numFmtId="1" fontId="5" fillId="4" borderId="99" xfId="2" applyNumberFormat="1" applyFont="1" applyFill="1" applyBorder="1" applyAlignment="1" applyProtection="1">
      <alignment horizontal="right"/>
      <protection locked="0"/>
    </xf>
    <xf numFmtId="1" fontId="5" fillId="4" borderId="25" xfId="2" applyNumberFormat="1" applyFont="1" applyFill="1" applyBorder="1" applyAlignment="1" applyProtection="1">
      <alignment horizontal="right"/>
      <protection locked="0"/>
    </xf>
    <xf numFmtId="1" fontId="5" fillId="4" borderId="123" xfId="2" applyNumberFormat="1" applyFont="1" applyFill="1" applyBorder="1" applyAlignment="1" applyProtection="1">
      <alignment horizontal="right"/>
      <protection locked="0"/>
    </xf>
    <xf numFmtId="1" fontId="5" fillId="4" borderId="107" xfId="2" applyNumberFormat="1" applyFont="1" applyFill="1" applyBorder="1" applyAlignment="1" applyProtection="1">
      <alignment horizontal="right"/>
      <protection locked="0"/>
    </xf>
    <xf numFmtId="1" fontId="5" fillId="0" borderId="103" xfId="2" applyNumberFormat="1" applyFont="1" applyBorder="1"/>
    <xf numFmtId="1" fontId="5" fillId="0" borderId="92" xfId="2" applyNumberFormat="1" applyFont="1" applyBorder="1"/>
    <xf numFmtId="1" fontId="5" fillId="0" borderId="38" xfId="2" applyNumberFormat="1" applyFont="1" applyBorder="1"/>
    <xf numFmtId="1" fontId="5" fillId="0" borderId="44" xfId="2" applyNumberFormat="1" applyFont="1" applyBorder="1"/>
    <xf numFmtId="1" fontId="5" fillId="0" borderId="47" xfId="2" applyNumberFormat="1" applyFont="1" applyBorder="1"/>
    <xf numFmtId="1" fontId="5" fillId="0" borderId="110" xfId="2" applyNumberFormat="1" applyFont="1" applyBorder="1"/>
    <xf numFmtId="1" fontId="5" fillId="0" borderId="48" xfId="2" applyNumberFormat="1" applyFont="1" applyBorder="1" applyAlignment="1">
      <alignment horizontal="center" vertical="center" wrapText="1"/>
    </xf>
    <xf numFmtId="1" fontId="5" fillId="0" borderId="49" xfId="2" applyNumberFormat="1" applyFont="1" applyBorder="1" applyAlignment="1" applyProtection="1">
      <alignment horizontal="center" vertical="center" wrapText="1"/>
      <protection locked="0"/>
    </xf>
    <xf numFmtId="0" fontId="5" fillId="0" borderId="43" xfId="2" applyFont="1" applyBorder="1" applyAlignment="1" applyProtection="1">
      <alignment horizontal="center" vertical="center" wrapText="1"/>
      <protection locked="0"/>
    </xf>
    <xf numFmtId="49" fontId="5" fillId="0" borderId="43" xfId="2" applyNumberFormat="1" applyFont="1" applyBorder="1" applyAlignment="1" applyProtection="1">
      <alignment horizontal="center" vertical="center" wrapText="1"/>
      <protection locked="0"/>
    </xf>
    <xf numFmtId="49" fontId="5" fillId="0" borderId="47" xfId="2" applyNumberFormat="1" applyFont="1" applyBorder="1" applyAlignment="1" applyProtection="1">
      <alignment horizontal="center" vertical="center" wrapText="1"/>
      <protection locked="0"/>
    </xf>
    <xf numFmtId="49" fontId="5" fillId="0" borderId="44" xfId="2" applyNumberFormat="1" applyFont="1" applyBorder="1" applyAlignment="1" applyProtection="1">
      <alignment horizontal="center" vertical="center" wrapText="1"/>
      <protection locked="0"/>
    </xf>
    <xf numFmtId="49" fontId="5" fillId="0" borderId="38" xfId="2" applyNumberFormat="1" applyFont="1" applyBorder="1" applyAlignment="1" applyProtection="1">
      <alignment horizontal="center" vertical="center" wrapText="1"/>
      <protection locked="0"/>
    </xf>
    <xf numFmtId="1" fontId="5" fillId="0" borderId="75" xfId="2" applyNumberFormat="1" applyFont="1" applyBorder="1"/>
    <xf numFmtId="1" fontId="5" fillId="4" borderId="126" xfId="2" applyNumberFormat="1" applyFont="1" applyFill="1" applyBorder="1" applyAlignment="1" applyProtection="1">
      <alignment horizontal="right"/>
      <protection locked="0"/>
    </xf>
    <xf numFmtId="1" fontId="5" fillId="4" borderId="52" xfId="2" applyNumberFormat="1" applyFont="1" applyFill="1" applyBorder="1" applyAlignment="1" applyProtection="1">
      <alignment horizontal="right"/>
      <protection locked="0"/>
    </xf>
    <xf numFmtId="1" fontId="5" fillId="4" borderId="78" xfId="2" applyNumberFormat="1" applyFont="1" applyFill="1" applyBorder="1" applyAlignment="1" applyProtection="1">
      <alignment horizontal="right"/>
      <protection locked="0"/>
    </xf>
    <xf numFmtId="1" fontId="5" fillId="4" borderId="58" xfId="2" applyNumberFormat="1" applyFont="1" applyFill="1" applyBorder="1" applyAlignment="1" applyProtection="1">
      <alignment horizontal="right"/>
      <protection locked="0"/>
    </xf>
    <xf numFmtId="1" fontId="5" fillId="4" borderId="61" xfId="2" applyNumberFormat="1" applyFont="1" applyFill="1" applyBorder="1" applyAlignment="1" applyProtection="1">
      <alignment horizontal="right"/>
      <protection locked="0"/>
    </xf>
    <xf numFmtId="1" fontId="5" fillId="4" borderId="55" xfId="2" applyNumberFormat="1" applyFont="1" applyFill="1" applyBorder="1" applyAlignment="1" applyProtection="1">
      <alignment horizontal="right"/>
      <protection locked="0"/>
    </xf>
    <xf numFmtId="1" fontId="5" fillId="0" borderId="60" xfId="2" applyNumberFormat="1" applyFont="1" applyBorder="1"/>
    <xf numFmtId="1" fontId="5" fillId="0" borderId="99" xfId="2" applyNumberFormat="1" applyFont="1" applyBorder="1"/>
    <xf numFmtId="1" fontId="5" fillId="0" borderId="63" xfId="2" applyNumberFormat="1" applyFont="1" applyBorder="1"/>
    <xf numFmtId="1" fontId="5" fillId="4" borderId="62" xfId="2" applyNumberFormat="1" applyFont="1" applyFill="1" applyBorder="1" applyAlignment="1" applyProtection="1">
      <alignment horizontal="right"/>
      <protection locked="0"/>
    </xf>
    <xf numFmtId="1" fontId="5" fillId="4" borderId="67" xfId="2" applyNumberFormat="1" applyFont="1" applyFill="1" applyBorder="1" applyAlignment="1" applyProtection="1">
      <alignment horizontal="right"/>
      <protection locked="0"/>
    </xf>
    <xf numFmtId="1" fontId="5" fillId="4" borderId="121" xfId="2" applyNumberFormat="1" applyFont="1" applyFill="1" applyBorder="1" applyAlignment="1" applyProtection="1">
      <alignment horizontal="right"/>
      <protection locked="0"/>
    </xf>
    <xf numFmtId="1" fontId="5" fillId="4" borderId="69" xfId="2" applyNumberFormat="1" applyFont="1" applyFill="1" applyBorder="1" applyAlignment="1" applyProtection="1">
      <alignment horizontal="right"/>
      <protection locked="0"/>
    </xf>
    <xf numFmtId="1" fontId="5" fillId="4" borderId="179" xfId="2" applyNumberFormat="1" applyFont="1" applyFill="1" applyBorder="1" applyAlignment="1" applyProtection="1">
      <alignment horizontal="right"/>
      <protection locked="0"/>
    </xf>
    <xf numFmtId="1" fontId="5" fillId="4" borderId="66" xfId="2" applyNumberFormat="1" applyFont="1" applyFill="1" applyBorder="1" applyAlignment="1" applyProtection="1">
      <alignment horizontal="right"/>
      <protection locked="0"/>
    </xf>
    <xf numFmtId="1" fontId="5" fillId="4" borderId="122" xfId="2" applyNumberFormat="1" applyFont="1" applyFill="1" applyBorder="1" applyAlignment="1" applyProtection="1">
      <alignment horizontal="right"/>
      <protection locked="0"/>
    </xf>
    <xf numFmtId="1" fontId="5" fillId="4" borderId="63" xfId="2" applyNumberFormat="1" applyFont="1" applyFill="1" applyBorder="1" applyAlignment="1" applyProtection="1">
      <alignment horizontal="right"/>
      <protection locked="0"/>
    </xf>
    <xf numFmtId="1" fontId="5" fillId="0" borderId="107" xfId="2" applyNumberFormat="1" applyFont="1" applyBorder="1"/>
    <xf numFmtId="1" fontId="5" fillId="0" borderId="71" xfId="2" applyNumberFormat="1" applyFont="1" applyBorder="1"/>
    <xf numFmtId="1" fontId="5" fillId="4" borderId="128" xfId="2" applyNumberFormat="1" applyFont="1" applyFill="1" applyBorder="1" applyAlignment="1" applyProtection="1">
      <alignment horizontal="right"/>
      <protection locked="0"/>
    </xf>
    <xf numFmtId="1" fontId="5" fillId="4" borderId="70" xfId="2" applyNumberFormat="1" applyFont="1" applyFill="1" applyBorder="1" applyAlignment="1" applyProtection="1">
      <alignment horizontal="right"/>
      <protection locked="0"/>
    </xf>
    <xf numFmtId="1" fontId="5" fillId="4" borderId="74" xfId="2" applyNumberFormat="1" applyFont="1" applyFill="1" applyBorder="1" applyAlignment="1" applyProtection="1">
      <alignment horizontal="right"/>
      <protection locked="0"/>
    </xf>
    <xf numFmtId="1" fontId="5" fillId="4" borderId="71" xfId="2" applyNumberFormat="1" applyFont="1" applyFill="1" applyBorder="1" applyAlignment="1" applyProtection="1">
      <alignment horizontal="right"/>
      <protection locked="0"/>
    </xf>
    <xf numFmtId="0" fontId="6" fillId="0" borderId="0" xfId="0" applyFont="1"/>
    <xf numFmtId="0" fontId="13" fillId="12" borderId="0" xfId="0" applyFont="1" applyFill="1" applyAlignment="1">
      <alignment vertical="center"/>
    </xf>
    <xf numFmtId="0" fontId="14" fillId="0" borderId="0" xfId="0" applyFont="1"/>
    <xf numFmtId="0" fontId="5" fillId="0" borderId="44" xfId="0" applyFont="1" applyBorder="1" applyAlignment="1">
      <alignment horizontal="center" wrapText="1"/>
    </xf>
    <xf numFmtId="0" fontId="5" fillId="0" borderId="108" xfId="0" applyFont="1" applyBorder="1" applyAlignment="1">
      <alignment horizontal="center" wrapText="1"/>
    </xf>
    <xf numFmtId="1" fontId="5" fillId="10" borderId="42" xfId="0" applyNumberFormat="1" applyFont="1" applyFill="1" applyBorder="1" applyAlignment="1" applyProtection="1">
      <alignment horizontal="right"/>
      <protection locked="0"/>
    </xf>
    <xf numFmtId="1" fontId="5" fillId="10" borderId="53" xfId="0" applyNumberFormat="1" applyFont="1" applyFill="1" applyBorder="1" applyAlignment="1" applyProtection="1">
      <alignment horizontal="right"/>
      <protection locked="0"/>
    </xf>
    <xf numFmtId="1" fontId="5" fillId="10" borderId="175" xfId="0" applyNumberFormat="1" applyFont="1" applyFill="1" applyBorder="1" applyAlignment="1" applyProtection="1">
      <alignment horizontal="right"/>
      <protection locked="0"/>
    </xf>
    <xf numFmtId="1" fontId="5" fillId="10" borderId="78" xfId="0" applyNumberFormat="1" applyFont="1" applyFill="1" applyBorder="1" applyAlignment="1" applyProtection="1">
      <alignment horizontal="right"/>
      <protection locked="0"/>
    </xf>
    <xf numFmtId="1" fontId="5" fillId="10" borderId="40" xfId="0" applyNumberFormat="1" applyFont="1" applyFill="1" applyBorder="1" applyAlignment="1" applyProtection="1">
      <alignment horizontal="right"/>
      <protection locked="0"/>
    </xf>
    <xf numFmtId="1" fontId="5" fillId="10" borderId="66" xfId="0" applyNumberFormat="1" applyFont="1" applyFill="1" applyBorder="1" applyAlignment="1" applyProtection="1">
      <alignment horizontal="right"/>
      <protection locked="0"/>
    </xf>
    <xf numFmtId="1" fontId="5" fillId="10" borderId="67" xfId="0" applyNumberFormat="1" applyFont="1" applyFill="1" applyBorder="1" applyAlignment="1" applyProtection="1">
      <alignment horizontal="right"/>
      <protection locked="0"/>
    </xf>
    <xf numFmtId="1" fontId="5" fillId="10" borderId="25" xfId="0" applyNumberFormat="1" applyFont="1" applyFill="1" applyBorder="1" applyAlignment="1" applyProtection="1">
      <alignment horizontal="right"/>
      <protection locked="0"/>
    </xf>
    <xf numFmtId="1" fontId="5" fillId="10" borderId="85" xfId="0" applyNumberFormat="1" applyFont="1" applyFill="1" applyBorder="1" applyAlignment="1" applyProtection="1">
      <alignment horizontal="right"/>
      <protection locked="0"/>
    </xf>
    <xf numFmtId="1" fontId="5" fillId="10" borderId="0" xfId="0" applyNumberFormat="1" applyFont="1" applyFill="1" applyAlignment="1" applyProtection="1">
      <alignment horizontal="right"/>
      <protection locked="0"/>
    </xf>
    <xf numFmtId="1" fontId="5" fillId="10" borderId="45" xfId="0" applyNumberFormat="1" applyFont="1" applyFill="1" applyBorder="1" applyAlignment="1" applyProtection="1">
      <alignment horizontal="right"/>
      <protection locked="0"/>
    </xf>
    <xf numFmtId="1" fontId="5" fillId="10" borderId="14" xfId="0" applyNumberFormat="1" applyFont="1" applyFill="1" applyBorder="1" applyAlignment="1" applyProtection="1">
      <alignment horizontal="right"/>
      <protection locked="0"/>
    </xf>
    <xf numFmtId="0" fontId="5" fillId="0" borderId="34" xfId="0" applyFont="1" applyBorder="1" applyAlignment="1">
      <alignment horizontal="right" wrapText="1"/>
    </xf>
    <xf numFmtId="0" fontId="5" fillId="0" borderId="47" xfId="0" applyFont="1" applyBorder="1" applyAlignment="1">
      <alignment horizontal="right" wrapText="1"/>
    </xf>
    <xf numFmtId="0" fontId="5" fillId="0" borderId="44" xfId="0" applyFont="1" applyBorder="1" applyAlignment="1">
      <alignment horizontal="right" wrapText="1"/>
    </xf>
    <xf numFmtId="0" fontId="5" fillId="0" borderId="110" xfId="0" applyFont="1" applyBorder="1" applyAlignment="1">
      <alignment horizontal="right" wrapText="1"/>
    </xf>
    <xf numFmtId="0" fontId="5" fillId="0" borderId="49" xfId="0" applyFont="1" applyBorder="1" applyAlignment="1">
      <alignment horizontal="right" wrapText="1"/>
    </xf>
    <xf numFmtId="0" fontId="5" fillId="0" borderId="38" xfId="0" applyFont="1" applyBorder="1" applyAlignment="1">
      <alignment horizontal="right" wrapText="1"/>
    </xf>
    <xf numFmtId="0" fontId="5" fillId="10" borderId="42" xfId="0" applyFont="1" applyFill="1" applyBorder="1" applyAlignment="1" applyProtection="1">
      <alignment horizontal="right"/>
      <protection locked="0"/>
    </xf>
    <xf numFmtId="0" fontId="5" fillId="10" borderId="53" xfId="0" applyFont="1" applyFill="1" applyBorder="1" applyAlignment="1" applyProtection="1">
      <alignment horizontal="right"/>
      <protection locked="0"/>
    </xf>
    <xf numFmtId="1" fontId="5" fillId="8" borderId="99" xfId="0" applyNumberFormat="1" applyFont="1" applyFill="1" applyBorder="1" applyAlignment="1">
      <alignment horizontal="right"/>
    </xf>
    <xf numFmtId="0" fontId="5" fillId="10" borderId="78" xfId="0" applyFont="1" applyFill="1" applyBorder="1" applyAlignment="1" applyProtection="1">
      <alignment horizontal="right"/>
      <protection locked="0"/>
    </xf>
    <xf numFmtId="0" fontId="5" fillId="10" borderId="62" xfId="0" applyFont="1" applyFill="1" applyBorder="1" applyAlignment="1" applyProtection="1">
      <alignment horizontal="right"/>
      <protection locked="0"/>
    </xf>
    <xf numFmtId="0" fontId="5" fillId="10" borderId="59" xfId="0" applyFont="1" applyFill="1" applyBorder="1" applyAlignment="1" applyProtection="1">
      <alignment horizontal="right"/>
      <protection locked="0"/>
    </xf>
    <xf numFmtId="0" fontId="5" fillId="10" borderId="39" xfId="0" applyFont="1" applyFill="1" applyBorder="1" applyAlignment="1" applyProtection="1">
      <alignment horizontal="right"/>
      <protection locked="0"/>
    </xf>
    <xf numFmtId="0" fontId="5" fillId="10" borderId="40" xfId="0" applyFont="1" applyFill="1" applyBorder="1" applyAlignment="1" applyProtection="1">
      <alignment horizontal="right"/>
      <protection locked="0"/>
    </xf>
    <xf numFmtId="0" fontId="5" fillId="10" borderId="79" xfId="0" applyFont="1" applyFill="1" applyBorder="1" applyAlignment="1" applyProtection="1">
      <alignment horizontal="right"/>
      <protection locked="0"/>
    </xf>
    <xf numFmtId="0" fontId="5" fillId="10" borderId="66" xfId="0" applyFont="1" applyFill="1" applyBorder="1" applyAlignment="1" applyProtection="1">
      <alignment horizontal="right"/>
      <protection locked="0"/>
    </xf>
    <xf numFmtId="0" fontId="5" fillId="10" borderId="67" xfId="0" applyFont="1" applyFill="1" applyBorder="1" applyAlignment="1" applyProtection="1">
      <alignment horizontal="right"/>
      <protection locked="0"/>
    </xf>
    <xf numFmtId="0" fontId="5" fillId="0" borderId="22" xfId="0" applyFont="1" applyBorder="1" applyAlignment="1">
      <alignment horizontal="left" vertical="center" wrapText="1"/>
    </xf>
    <xf numFmtId="0" fontId="5" fillId="10" borderId="23" xfId="0" applyFont="1" applyFill="1" applyBorder="1" applyAlignment="1" applyProtection="1">
      <alignment horizontal="right"/>
      <protection locked="0"/>
    </xf>
    <xf numFmtId="0" fontId="5" fillId="10" borderId="14" xfId="0" applyFont="1" applyFill="1" applyBorder="1" applyAlignment="1" applyProtection="1">
      <alignment horizontal="right"/>
      <protection locked="0"/>
    </xf>
    <xf numFmtId="1" fontId="5" fillId="8" borderId="23" xfId="0" applyNumberFormat="1" applyFont="1" applyFill="1" applyBorder="1" applyAlignment="1">
      <alignment horizontal="right"/>
    </xf>
    <xf numFmtId="1" fontId="5" fillId="8" borderId="116" xfId="0" applyNumberFormat="1" applyFont="1" applyFill="1" applyBorder="1" applyAlignment="1">
      <alignment horizontal="right"/>
    </xf>
    <xf numFmtId="0" fontId="5" fillId="10" borderId="45" xfId="0" applyFont="1" applyFill="1" applyBorder="1" applyAlignment="1" applyProtection="1">
      <alignment horizontal="right"/>
      <protection locked="0"/>
    </xf>
    <xf numFmtId="1" fontId="5" fillId="8" borderId="101" xfId="0" applyNumberFormat="1" applyFont="1" applyFill="1" applyBorder="1"/>
    <xf numFmtId="1" fontId="5" fillId="8" borderId="118" xfId="0" applyNumberFormat="1" applyFont="1" applyFill="1" applyBorder="1"/>
    <xf numFmtId="0" fontId="6" fillId="0" borderId="0" xfId="0" applyFont="1" applyAlignment="1">
      <alignment vertical="center"/>
    </xf>
    <xf numFmtId="0" fontId="11" fillId="12" borderId="0" xfId="0" applyFont="1" applyFill="1" applyAlignment="1">
      <alignment vertical="center"/>
    </xf>
    <xf numFmtId="1" fontId="10" fillId="0" borderId="0" xfId="0" applyNumberFormat="1" applyFont="1" applyAlignment="1">
      <alignment vertical="center"/>
    </xf>
    <xf numFmtId="0" fontId="5" fillId="0" borderId="34" xfId="0" applyFont="1" applyBorder="1" applyAlignment="1">
      <alignment horizontal="center" vertical="center" wrapText="1"/>
    </xf>
    <xf numFmtId="0" fontId="5" fillId="0" borderId="110" xfId="0" applyFont="1" applyBorder="1" applyAlignment="1">
      <alignment horizontal="center" vertical="center" wrapText="1"/>
    </xf>
    <xf numFmtId="0" fontId="5" fillId="0" borderId="173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50" xfId="0" applyFont="1" applyBorder="1" applyAlignment="1">
      <alignment vertical="center" wrapText="1"/>
    </xf>
    <xf numFmtId="0" fontId="5" fillId="10" borderId="51" xfId="0" applyFont="1" applyFill="1" applyBorder="1" applyProtection="1">
      <protection locked="0"/>
    </xf>
    <xf numFmtId="0" fontId="5" fillId="10" borderId="112" xfId="0" applyFont="1" applyFill="1" applyBorder="1" applyProtection="1">
      <protection locked="0"/>
    </xf>
    <xf numFmtId="0" fontId="5" fillId="10" borderId="180" xfId="0" applyFont="1" applyFill="1" applyBorder="1" applyProtection="1">
      <protection locked="0"/>
    </xf>
    <xf numFmtId="0" fontId="5" fillId="10" borderId="50" xfId="0" applyFont="1" applyFill="1" applyBorder="1" applyProtection="1">
      <protection locked="0"/>
    </xf>
    <xf numFmtId="0" fontId="5" fillId="0" borderId="22" xfId="0" applyFont="1" applyBorder="1" applyAlignment="1">
      <alignment vertical="center" wrapText="1"/>
    </xf>
    <xf numFmtId="0" fontId="5" fillId="10" borderId="23" xfId="0" applyFont="1" applyFill="1" applyBorder="1" applyProtection="1">
      <protection locked="0"/>
    </xf>
    <xf numFmtId="0" fontId="5" fillId="10" borderId="116" xfId="0" applyFont="1" applyFill="1" applyBorder="1" applyProtection="1">
      <protection locked="0"/>
    </xf>
    <xf numFmtId="0" fontId="5" fillId="10" borderId="181" xfId="0" applyFont="1" applyFill="1" applyBorder="1" applyProtection="1">
      <protection locked="0"/>
    </xf>
    <xf numFmtId="0" fontId="5" fillId="10" borderId="22" xfId="0" applyFont="1" applyFill="1" applyBorder="1" applyProtection="1">
      <protection locked="0"/>
    </xf>
    <xf numFmtId="0" fontId="5" fillId="0" borderId="34" xfId="0" applyFont="1" applyBorder="1" applyAlignment="1">
      <alignment horizontal="right" vertical="center" wrapText="1"/>
    </xf>
    <xf numFmtId="0" fontId="5" fillId="0" borderId="110" xfId="0" applyFont="1" applyBorder="1" applyAlignment="1">
      <alignment horizontal="right" vertical="center" wrapText="1"/>
    </xf>
    <xf numFmtId="0" fontId="5" fillId="0" borderId="105" xfId="0" applyFont="1" applyBorder="1" applyAlignment="1">
      <alignment horizontal="right" vertical="center" wrapText="1"/>
    </xf>
    <xf numFmtId="0" fontId="5" fillId="0" borderId="103" xfId="0" applyFont="1" applyBorder="1" applyAlignment="1">
      <alignment horizontal="right" vertical="center" wrapText="1"/>
    </xf>
    <xf numFmtId="1" fontId="5" fillId="0" borderId="34" xfId="2" applyNumberFormat="1" applyFont="1" applyBorder="1" applyAlignment="1">
      <alignment horizontal="center" vertical="center" wrapText="1"/>
    </xf>
    <xf numFmtId="1" fontId="5" fillId="4" borderId="76" xfId="2" applyNumberFormat="1" applyFont="1" applyFill="1" applyBorder="1" applyAlignment="1" applyProtection="1">
      <alignment horizontal="right"/>
      <protection locked="0"/>
    </xf>
    <xf numFmtId="1" fontId="5" fillId="4" borderId="56" xfId="2" applyNumberFormat="1" applyFont="1" applyFill="1" applyBorder="1" applyAlignment="1" applyProtection="1">
      <alignment horizontal="right"/>
      <protection locked="0"/>
    </xf>
    <xf numFmtId="1" fontId="5" fillId="4" borderId="64" xfId="2" applyNumberFormat="1" applyFont="1" applyFill="1" applyBorder="1" applyAlignment="1" applyProtection="1">
      <alignment horizontal="right"/>
      <protection locked="0"/>
    </xf>
    <xf numFmtId="1" fontId="5" fillId="4" borderId="168" xfId="2" applyNumberFormat="1" applyFont="1" applyFill="1" applyBorder="1" applyAlignment="1" applyProtection="1">
      <alignment horizontal="right"/>
      <protection locked="0"/>
    </xf>
    <xf numFmtId="1" fontId="5" fillId="4" borderId="72" xfId="2" applyNumberFormat="1" applyFont="1" applyFill="1" applyBorder="1" applyAlignment="1" applyProtection="1">
      <alignment horizontal="right"/>
      <protection locked="0"/>
    </xf>
    <xf numFmtId="1" fontId="8" fillId="13" borderId="0" xfId="5" applyNumberFormat="1" applyFont="1" applyFill="1" applyAlignment="1">
      <alignment wrapText="1"/>
    </xf>
    <xf numFmtId="1" fontId="5" fillId="0" borderId="190" xfId="5" applyNumberFormat="1" applyFont="1" applyBorder="1" applyAlignment="1">
      <alignment horizontal="center" vertical="center" wrapText="1"/>
    </xf>
    <xf numFmtId="1" fontId="5" fillId="0" borderId="191" xfId="5" applyNumberFormat="1" applyFont="1" applyBorder="1" applyAlignment="1">
      <alignment horizontal="center" vertical="center" wrapText="1"/>
    </xf>
    <xf numFmtId="1" fontId="5" fillId="0" borderId="186" xfId="5" applyNumberFormat="1" applyFont="1" applyBorder="1" applyAlignment="1">
      <alignment horizontal="center" vertical="center" wrapText="1"/>
    </xf>
    <xf numFmtId="1" fontId="5" fillId="0" borderId="192" xfId="5" applyNumberFormat="1" applyFont="1" applyBorder="1" applyAlignment="1">
      <alignment horizontal="center" vertical="center" wrapText="1"/>
    </xf>
    <xf numFmtId="1" fontId="5" fillId="0" borderId="137" xfId="5" applyNumberFormat="1" applyFont="1" applyBorder="1" applyAlignment="1">
      <alignment horizontal="center" vertical="center" wrapText="1"/>
    </xf>
    <xf numFmtId="1" fontId="5" fillId="0" borderId="182" xfId="5" applyNumberFormat="1" applyFont="1" applyBorder="1" applyAlignment="1">
      <alignment horizontal="center" vertical="center" wrapText="1"/>
    </xf>
    <xf numFmtId="1" fontId="5" fillId="0" borderId="195" xfId="5" applyNumberFormat="1" applyFont="1" applyBorder="1" applyAlignment="1">
      <alignment horizontal="right"/>
    </xf>
    <xf numFmtId="1" fontId="5" fillId="0" borderId="196" xfId="5" applyNumberFormat="1" applyFont="1" applyBorder="1" applyAlignment="1">
      <alignment horizontal="right"/>
    </xf>
    <xf numFmtId="1" fontId="5" fillId="0" borderId="197" xfId="5" applyNumberFormat="1" applyFont="1" applyBorder="1" applyAlignment="1">
      <alignment horizontal="right"/>
    </xf>
    <xf numFmtId="1" fontId="5" fillId="14" borderId="198" xfId="5" applyNumberFormat="1" applyFont="1" applyFill="1" applyBorder="1" applyAlignment="1" applyProtection="1">
      <alignment horizontal="right"/>
      <protection locked="0"/>
    </xf>
    <xf numFmtId="1" fontId="5" fillId="14" borderId="199" xfId="5" applyNumberFormat="1" applyFont="1" applyFill="1" applyBorder="1" applyAlignment="1" applyProtection="1">
      <alignment horizontal="right"/>
      <protection locked="0"/>
    </xf>
    <xf numFmtId="1" fontId="5" fillId="15" borderId="200" xfId="5" applyNumberFormat="1" applyFont="1" applyFill="1" applyBorder="1" applyAlignment="1">
      <alignment horizontal="right"/>
    </xf>
    <xf numFmtId="1" fontId="5" fillId="15" borderId="201" xfId="5" applyNumberFormat="1" applyFont="1" applyFill="1" applyBorder="1" applyAlignment="1">
      <alignment horizontal="right"/>
    </xf>
    <xf numFmtId="1" fontId="5" fillId="0" borderId="204" xfId="5" applyNumberFormat="1" applyFont="1" applyBorder="1" applyAlignment="1">
      <alignment horizontal="right"/>
    </xf>
    <xf numFmtId="1" fontId="5" fillId="0" borderId="198" xfId="5" applyNumberFormat="1" applyFont="1" applyBorder="1" applyAlignment="1">
      <alignment horizontal="right"/>
    </xf>
    <xf numFmtId="1" fontId="5" fillId="0" borderId="203" xfId="5" applyNumberFormat="1" applyFont="1" applyBorder="1" applyAlignment="1">
      <alignment horizontal="right"/>
    </xf>
    <xf numFmtId="1" fontId="5" fillId="15" borderId="198" xfId="5" applyNumberFormat="1" applyFont="1" applyFill="1" applyBorder="1" applyAlignment="1">
      <alignment horizontal="right"/>
    </xf>
    <xf numFmtId="1" fontId="5" fillId="15" borderId="205" xfId="5" applyNumberFormat="1" applyFont="1" applyFill="1" applyBorder="1" applyAlignment="1">
      <alignment horizontal="right"/>
    </xf>
    <xf numFmtId="1" fontId="5" fillId="14" borderId="206" xfId="5" applyNumberFormat="1" applyFont="1" applyFill="1" applyBorder="1" applyAlignment="1" applyProtection="1">
      <alignment horizontal="right"/>
      <protection locked="0"/>
    </xf>
    <xf numFmtId="1" fontId="5" fillId="14" borderId="205" xfId="5" applyNumberFormat="1" applyFont="1" applyFill="1" applyBorder="1" applyAlignment="1" applyProtection="1">
      <alignment horizontal="right"/>
      <protection locked="0"/>
    </xf>
    <xf numFmtId="1" fontId="5" fillId="15" borderId="206" xfId="5" applyNumberFormat="1" applyFont="1" applyFill="1" applyBorder="1" applyAlignment="1">
      <alignment horizontal="right"/>
    </xf>
    <xf numFmtId="1" fontId="5" fillId="0" borderId="209" xfId="5" applyNumberFormat="1" applyFont="1" applyBorder="1" applyAlignment="1">
      <alignment horizontal="right" wrapText="1"/>
    </xf>
    <xf numFmtId="1" fontId="5" fillId="0" borderId="210" xfId="5" applyNumberFormat="1" applyFont="1" applyBorder="1" applyAlignment="1">
      <alignment horizontal="right" wrapText="1"/>
    </xf>
    <xf numFmtId="1" fontId="5" fillId="0" borderId="211" xfId="5" applyNumberFormat="1" applyFont="1" applyBorder="1" applyAlignment="1">
      <alignment horizontal="right" wrapText="1"/>
    </xf>
    <xf numFmtId="1" fontId="5" fillId="15" borderId="212" xfId="5" applyNumberFormat="1" applyFont="1" applyFill="1" applyBorder="1" applyAlignment="1">
      <alignment horizontal="right"/>
    </xf>
    <xf numFmtId="1" fontId="5" fillId="15" borderId="213" xfId="5" applyNumberFormat="1" applyFont="1" applyFill="1" applyBorder="1" applyAlignment="1">
      <alignment horizontal="right"/>
    </xf>
    <xf numFmtId="1" fontId="5" fillId="15" borderId="214" xfId="5" applyNumberFormat="1" applyFont="1" applyFill="1" applyBorder="1" applyAlignment="1">
      <alignment horizontal="right"/>
    </xf>
    <xf numFmtId="1" fontId="5" fillId="14" borderId="215" xfId="5" applyNumberFormat="1" applyFont="1" applyFill="1" applyBorder="1" applyAlignment="1" applyProtection="1">
      <alignment horizontal="right"/>
      <protection locked="0"/>
    </xf>
    <xf numFmtId="1" fontId="5" fillId="14" borderId="216" xfId="5" applyNumberFormat="1" applyFont="1" applyFill="1" applyBorder="1" applyAlignment="1" applyProtection="1">
      <alignment horizontal="right"/>
      <protection locked="0"/>
    </xf>
    <xf numFmtId="1" fontId="5" fillId="14" borderId="214" xfId="5" applyNumberFormat="1" applyFont="1" applyFill="1" applyBorder="1" applyAlignment="1" applyProtection="1">
      <alignment horizontal="right"/>
      <protection locked="0"/>
    </xf>
    <xf numFmtId="1" fontId="5" fillId="14" borderId="213" xfId="5" applyNumberFormat="1" applyFont="1" applyFill="1" applyBorder="1" applyAlignment="1" applyProtection="1">
      <alignment horizontal="right"/>
      <protection locked="0"/>
    </xf>
    <xf numFmtId="1" fontId="5" fillId="0" borderId="193" xfId="5" applyNumberFormat="1" applyFont="1" applyBorder="1" applyAlignment="1">
      <alignment vertical="center" wrapText="1"/>
    </xf>
    <xf numFmtId="1" fontId="5" fillId="0" borderId="217" xfId="5" applyNumberFormat="1" applyFont="1" applyBorder="1" applyAlignment="1">
      <alignment horizontal="right" wrapText="1"/>
    </xf>
    <xf numFmtId="1" fontId="5" fillId="0" borderId="218" xfId="5" applyNumberFormat="1" applyFont="1" applyBorder="1" applyAlignment="1">
      <alignment horizontal="right" wrapText="1"/>
    </xf>
    <xf numFmtId="1" fontId="5" fillId="0" borderId="219" xfId="5" applyNumberFormat="1" applyFont="1" applyBorder="1" applyAlignment="1">
      <alignment horizontal="right" wrapText="1"/>
    </xf>
    <xf numFmtId="1" fontId="5" fillId="14" borderId="220" xfId="5" applyNumberFormat="1" applyFont="1" applyFill="1" applyBorder="1" applyAlignment="1" applyProtection="1">
      <alignment horizontal="right"/>
      <protection locked="0"/>
    </xf>
    <xf numFmtId="1" fontId="5" fillId="14" borderId="221" xfId="5" applyNumberFormat="1" applyFont="1" applyFill="1" applyBorder="1" applyAlignment="1" applyProtection="1">
      <alignment horizontal="right"/>
      <protection locked="0"/>
    </xf>
    <xf numFmtId="1" fontId="5" fillId="14" borderId="222" xfId="5" applyNumberFormat="1" applyFont="1" applyFill="1" applyBorder="1" applyAlignment="1" applyProtection="1">
      <alignment horizontal="right"/>
      <protection locked="0"/>
    </xf>
    <xf numFmtId="1" fontId="5" fillId="14" borderId="223" xfId="5" applyNumberFormat="1" applyFont="1" applyFill="1" applyBorder="1" applyAlignment="1" applyProtection="1">
      <alignment horizontal="right"/>
      <protection locked="0"/>
    </xf>
    <xf numFmtId="1" fontId="5" fillId="14" borderId="224" xfId="5" applyNumberFormat="1" applyFont="1" applyFill="1" applyBorder="1" applyAlignment="1" applyProtection="1">
      <alignment horizontal="right"/>
      <protection locked="0"/>
    </xf>
    <xf numFmtId="1" fontId="5" fillId="0" borderId="202" xfId="5" applyNumberFormat="1" applyFont="1" applyBorder="1" applyAlignment="1">
      <alignment vertical="center" wrapText="1"/>
    </xf>
    <xf numFmtId="1" fontId="5" fillId="0" borderId="151" xfId="5" applyNumberFormat="1" applyFont="1" applyBorder="1" applyAlignment="1">
      <alignment horizontal="right" wrapText="1"/>
    </xf>
    <xf numFmtId="1" fontId="5" fillId="14" borderId="226" xfId="5" applyNumberFormat="1" applyFont="1" applyFill="1" applyBorder="1" applyAlignment="1" applyProtection="1">
      <alignment horizontal="right"/>
      <protection locked="0"/>
    </xf>
    <xf numFmtId="1" fontId="5" fillId="14" borderId="227" xfId="5" applyNumberFormat="1" applyFont="1" applyFill="1" applyBorder="1" applyAlignment="1" applyProtection="1">
      <alignment horizontal="right"/>
      <protection locked="0"/>
    </xf>
    <xf numFmtId="1" fontId="5" fillId="14" borderId="228" xfId="5" applyNumberFormat="1" applyFont="1" applyFill="1" applyBorder="1" applyAlignment="1" applyProtection="1">
      <alignment horizontal="right"/>
      <protection locked="0"/>
    </xf>
    <xf numFmtId="1" fontId="5" fillId="0" borderId="207" xfId="5" applyNumberFormat="1" applyFont="1" applyBorder="1" applyAlignment="1">
      <alignment vertical="center" wrapText="1"/>
    </xf>
    <xf numFmtId="1" fontId="5" fillId="0" borderId="230" xfId="5" applyNumberFormat="1" applyFont="1" applyBorder="1" applyAlignment="1">
      <alignment horizontal="right" wrapText="1"/>
    </xf>
    <xf numFmtId="1" fontId="5" fillId="0" borderId="231" xfId="5" applyNumberFormat="1" applyFont="1" applyBorder="1" applyAlignment="1">
      <alignment horizontal="right" wrapText="1"/>
    </xf>
    <xf numFmtId="1" fontId="5" fillId="0" borderId="232" xfId="5" applyNumberFormat="1" applyFont="1" applyBorder="1" applyAlignment="1">
      <alignment horizontal="right" wrapText="1"/>
    </xf>
    <xf numFmtId="1" fontId="5" fillId="14" borderId="212" xfId="5" applyNumberFormat="1" applyFont="1" applyFill="1" applyBorder="1" applyAlignment="1" applyProtection="1">
      <alignment horizontal="right"/>
      <protection locked="0"/>
    </xf>
    <xf numFmtId="1" fontId="5" fillId="14" borderId="233" xfId="5" applyNumberFormat="1" applyFont="1" applyFill="1" applyBorder="1" applyAlignment="1" applyProtection="1">
      <alignment horizontal="right"/>
      <protection locked="0"/>
    </xf>
    <xf numFmtId="1" fontId="5" fillId="14" borderId="234" xfId="5" applyNumberFormat="1" applyFont="1" applyFill="1" applyBorder="1" applyAlignment="1" applyProtection="1">
      <alignment horizontal="right"/>
      <protection locked="0"/>
    </xf>
    <xf numFmtId="1" fontId="5" fillId="14" borderId="235" xfId="5" applyNumberFormat="1" applyFont="1" applyFill="1" applyBorder="1" applyAlignment="1" applyProtection="1">
      <alignment horizontal="right"/>
      <protection locked="0"/>
    </xf>
    <xf numFmtId="0" fontId="16" fillId="0" borderId="0" xfId="5" applyFont="1"/>
    <xf numFmtId="1" fontId="5" fillId="0" borderId="0" xfId="2" quotePrefix="1" applyNumberFormat="1" applyFont="1" applyAlignment="1">
      <alignment vertical="center" wrapText="1"/>
    </xf>
    <xf numFmtId="1" fontId="5" fillId="0" borderId="0" xfId="2" applyNumberFormat="1" applyFont="1" applyAlignment="1">
      <alignment vertical="center" wrapText="1"/>
    </xf>
    <xf numFmtId="1" fontId="5" fillId="0" borderId="93" xfId="0" applyNumberFormat="1" applyFont="1" applyBorder="1" applyAlignment="1">
      <alignment horizontal="center" vertical="center" wrapText="1"/>
    </xf>
    <xf numFmtId="1" fontId="5" fillId="4" borderId="124" xfId="2" applyNumberFormat="1" applyFont="1" applyFill="1" applyBorder="1" applyAlignment="1" applyProtection="1">
      <alignment horizontal="right"/>
      <protection locked="0"/>
    </xf>
    <xf numFmtId="1" fontId="5" fillId="0" borderId="0" xfId="2" applyNumberFormat="1" applyFont="1" applyProtection="1">
      <protection locked="0"/>
    </xf>
    <xf numFmtId="0" fontId="5" fillId="0" borderId="60" xfId="0" applyFont="1" applyBorder="1" applyAlignment="1">
      <alignment vertical="center" wrapText="1"/>
    </xf>
    <xf numFmtId="1" fontId="5" fillId="4" borderId="239" xfId="2" applyNumberFormat="1" applyFont="1" applyFill="1" applyBorder="1" applyAlignment="1" applyProtection="1">
      <alignment horizontal="right"/>
      <protection locked="0"/>
    </xf>
    <xf numFmtId="1" fontId="5" fillId="4" borderId="240" xfId="2" applyNumberFormat="1" applyFont="1" applyFill="1" applyBorder="1" applyAlignment="1" applyProtection="1">
      <alignment horizontal="right"/>
      <protection locked="0"/>
    </xf>
    <xf numFmtId="1" fontId="5" fillId="8" borderId="53" xfId="0" applyNumberFormat="1" applyFont="1" applyFill="1" applyBorder="1" applyAlignment="1">
      <alignment horizontal="right"/>
    </xf>
    <xf numFmtId="1" fontId="5" fillId="8" borderId="25" xfId="0" applyNumberFormat="1" applyFont="1" applyFill="1" applyBorder="1" applyAlignment="1">
      <alignment horizontal="right"/>
    </xf>
    <xf numFmtId="1" fontId="10" fillId="0" borderId="0" xfId="0" applyNumberFormat="1" applyFont="1"/>
    <xf numFmtId="1" fontId="5" fillId="0" borderId="103" xfId="0" applyNumberFormat="1" applyFont="1" applyBorder="1" applyAlignment="1">
      <alignment horizontal="center" vertical="center"/>
    </xf>
    <xf numFmtId="1" fontId="5" fillId="0" borderId="92" xfId="0" applyNumberFormat="1" applyFont="1" applyBorder="1" applyAlignment="1">
      <alignment horizontal="center" vertical="center"/>
    </xf>
    <xf numFmtId="1" fontId="5" fillId="0" borderId="50" xfId="0" applyNumberFormat="1" applyFont="1" applyBorder="1" applyAlignment="1">
      <alignment vertical="top" wrapText="1"/>
    </xf>
    <xf numFmtId="1" fontId="5" fillId="0" borderId="95" xfId="0" applyNumberFormat="1" applyFont="1" applyBorder="1" applyAlignment="1">
      <alignment horizontal="right" wrapText="1"/>
    </xf>
    <xf numFmtId="1" fontId="5" fillId="0" borderId="53" xfId="0" applyNumberFormat="1" applyFont="1" applyBorder="1" applyAlignment="1">
      <alignment horizontal="right" wrapText="1"/>
    </xf>
    <xf numFmtId="1" fontId="5" fillId="4" borderId="175" xfId="0" applyNumberFormat="1" applyFont="1" applyFill="1" applyBorder="1" applyAlignment="1" applyProtection="1">
      <alignment horizontal="right"/>
      <protection locked="0"/>
    </xf>
    <xf numFmtId="1" fontId="5" fillId="9" borderId="78" xfId="0" applyNumberFormat="1" applyFont="1" applyFill="1" applyBorder="1" applyAlignment="1">
      <alignment horizontal="right"/>
    </xf>
    <xf numFmtId="1" fontId="5" fillId="9" borderId="53" xfId="0" applyNumberFormat="1" applyFont="1" applyFill="1" applyBorder="1" applyAlignment="1">
      <alignment horizontal="right"/>
    </xf>
    <xf numFmtId="1" fontId="5" fillId="9" borderId="95" xfId="0" applyNumberFormat="1" applyFont="1" applyFill="1" applyBorder="1" applyAlignment="1">
      <alignment horizontal="right"/>
    </xf>
    <xf numFmtId="1" fontId="5" fillId="9" borderId="51" xfId="0" applyNumberFormat="1" applyFont="1" applyFill="1" applyBorder="1" applyAlignment="1">
      <alignment horizontal="right"/>
    </xf>
    <xf numFmtId="1" fontId="5" fillId="9" borderId="75" xfId="0" applyNumberFormat="1" applyFont="1" applyFill="1" applyBorder="1" applyAlignment="1">
      <alignment horizontal="right"/>
    </xf>
    <xf numFmtId="1" fontId="5" fillId="0" borderId="67" xfId="0" applyNumberFormat="1" applyFont="1" applyBorder="1" applyAlignment="1">
      <alignment horizontal="right" wrapText="1"/>
    </xf>
    <xf numFmtId="1" fontId="5" fillId="0" borderId="25" xfId="0" applyNumberFormat="1" applyFont="1" applyBorder="1" applyAlignment="1">
      <alignment horizontal="right" wrapText="1"/>
    </xf>
    <xf numFmtId="1" fontId="5" fillId="4" borderId="178" xfId="0" applyNumberFormat="1" applyFont="1" applyFill="1" applyBorder="1" applyAlignment="1" applyProtection="1">
      <alignment horizontal="right"/>
      <protection locked="0"/>
    </xf>
    <xf numFmtId="1" fontId="17" fillId="16" borderId="0" xfId="0" applyNumberFormat="1" applyFont="1" applyFill="1"/>
    <xf numFmtId="1" fontId="5" fillId="0" borderId="168" xfId="0" applyNumberFormat="1" applyFont="1" applyBorder="1" applyAlignment="1">
      <alignment vertical="center" wrapText="1"/>
    </xf>
    <xf numFmtId="1" fontId="5" fillId="4" borderId="168" xfId="0" applyNumberFormat="1" applyFont="1" applyFill="1" applyBorder="1" applyAlignment="1" applyProtection="1">
      <alignment horizontal="right"/>
      <protection locked="0"/>
    </xf>
    <xf numFmtId="1" fontId="5" fillId="0" borderId="168" xfId="0" applyNumberFormat="1" applyFont="1" applyBorder="1" applyAlignment="1">
      <alignment vertical="center"/>
    </xf>
    <xf numFmtId="1" fontId="5" fillId="4" borderId="241" xfId="0" applyNumberFormat="1" applyFont="1" applyFill="1" applyBorder="1" applyAlignment="1" applyProtection="1">
      <alignment horizontal="right"/>
      <protection locked="0"/>
    </xf>
    <xf numFmtId="1" fontId="5" fillId="4" borderId="242" xfId="0" applyNumberFormat="1" applyFont="1" applyFill="1" applyBorder="1" applyAlignment="1" applyProtection="1">
      <alignment horizontal="right"/>
      <protection locked="0"/>
    </xf>
    <xf numFmtId="1" fontId="5" fillId="10" borderId="242" xfId="0" applyNumberFormat="1" applyFont="1" applyFill="1" applyBorder="1" applyAlignment="1" applyProtection="1">
      <alignment horizontal="right"/>
      <protection locked="0"/>
    </xf>
    <xf numFmtId="1" fontId="5" fillId="4" borderId="241" xfId="2" applyNumberFormat="1" applyFont="1" applyFill="1" applyBorder="1" applyAlignment="1" applyProtection="1">
      <alignment horizontal="right"/>
      <protection locked="0"/>
    </xf>
    <xf numFmtId="0" fontId="5" fillId="10" borderId="242" xfId="0" applyFont="1" applyFill="1" applyBorder="1" applyProtection="1">
      <protection locked="0"/>
    </xf>
    <xf numFmtId="1" fontId="5" fillId="0" borderId="243" xfId="0" applyNumberFormat="1" applyFont="1" applyBorder="1" applyAlignment="1">
      <alignment horizontal="right" wrapText="1"/>
    </xf>
    <xf numFmtId="1" fontId="5" fillId="0" borderId="243" xfId="0" applyNumberFormat="1" applyFont="1" applyBorder="1" applyAlignment="1">
      <alignment horizontal="right"/>
    </xf>
    <xf numFmtId="1" fontId="5" fillId="0" borderId="245" xfId="0" applyNumberFormat="1" applyFont="1" applyBorder="1" applyAlignment="1">
      <alignment horizontal="right" wrapText="1"/>
    </xf>
    <xf numFmtId="1" fontId="5" fillId="0" borderId="246" xfId="0" applyNumberFormat="1" applyFont="1" applyBorder="1" applyAlignment="1">
      <alignment horizontal="right"/>
    </xf>
    <xf numFmtId="1" fontId="5" fillId="4" borderId="245" xfId="0" applyNumberFormat="1" applyFont="1" applyFill="1" applyBorder="1" applyAlignment="1" applyProtection="1">
      <alignment horizontal="right"/>
      <protection locked="0"/>
    </xf>
    <xf numFmtId="1" fontId="5" fillId="4" borderId="246" xfId="0" applyNumberFormat="1" applyFont="1" applyFill="1" applyBorder="1" applyAlignment="1" applyProtection="1">
      <alignment horizontal="right"/>
      <protection locked="0"/>
    </xf>
    <xf numFmtId="1" fontId="5" fillId="0" borderId="244" xfId="0" applyNumberFormat="1" applyFont="1" applyBorder="1" applyAlignment="1">
      <alignment horizontal="left" vertical="center"/>
    </xf>
    <xf numFmtId="1" fontId="5" fillId="0" borderId="244" xfId="0" applyNumberFormat="1" applyFont="1" applyBorder="1" applyAlignment="1">
      <alignment horizontal="left" vertical="center" wrapText="1"/>
    </xf>
    <xf numFmtId="1" fontId="5" fillId="0" borderId="255" xfId="0" applyNumberFormat="1" applyFont="1" applyBorder="1" applyAlignment="1">
      <alignment horizontal="center" vertical="center" wrapText="1"/>
    </xf>
    <xf numFmtId="1" fontId="5" fillId="0" borderId="256" xfId="0" applyNumberFormat="1" applyFont="1" applyBorder="1" applyAlignment="1">
      <alignment horizontal="center" vertical="center" wrapText="1"/>
    </xf>
    <xf numFmtId="1" fontId="5" fillId="0" borderId="254" xfId="0" applyNumberFormat="1" applyFont="1" applyBorder="1" applyAlignment="1">
      <alignment horizontal="center" vertical="center" wrapText="1"/>
    </xf>
    <xf numFmtId="1" fontId="5" fillId="0" borderId="257" xfId="0" applyNumberFormat="1" applyFont="1" applyBorder="1" applyAlignment="1">
      <alignment horizontal="center" vertical="center" wrapText="1"/>
    </xf>
    <xf numFmtId="1" fontId="5" fillId="0" borderId="252" xfId="0" applyNumberFormat="1" applyFont="1" applyBorder="1" applyAlignment="1">
      <alignment horizontal="center" vertical="center" wrapText="1"/>
    </xf>
    <xf numFmtId="1" fontId="5" fillId="0" borderId="255" xfId="0" applyNumberFormat="1" applyFont="1" applyBorder="1" applyAlignment="1">
      <alignment horizontal="right" wrapText="1"/>
    </xf>
    <xf numFmtId="1" fontId="5" fillId="0" borderId="258" xfId="0" applyNumberFormat="1" applyFont="1" applyBorder="1" applyAlignment="1">
      <alignment horizontal="right" wrapText="1"/>
    </xf>
    <xf numFmtId="1" fontId="5" fillId="0" borderId="254" xfId="0" applyNumberFormat="1" applyFont="1" applyBorder="1" applyAlignment="1">
      <alignment horizontal="right" wrapText="1"/>
    </xf>
    <xf numFmtId="1" fontId="5" fillId="4" borderId="257" xfId="0" applyNumberFormat="1" applyFont="1" applyFill="1" applyBorder="1" applyAlignment="1" applyProtection="1">
      <alignment horizontal="right"/>
      <protection locked="0"/>
    </xf>
    <xf numFmtId="1" fontId="5" fillId="4" borderId="259" xfId="0" applyNumberFormat="1" applyFont="1" applyFill="1" applyBorder="1" applyAlignment="1" applyProtection="1">
      <alignment horizontal="right"/>
      <protection locked="0"/>
    </xf>
    <xf numFmtId="1" fontId="5" fillId="4" borderId="260" xfId="0" applyNumberFormat="1" applyFont="1" applyFill="1" applyBorder="1" applyAlignment="1" applyProtection="1">
      <alignment horizontal="right"/>
      <protection locked="0"/>
    </xf>
    <xf numFmtId="1" fontId="5" fillId="4" borderId="261" xfId="0" applyNumberFormat="1" applyFont="1" applyFill="1" applyBorder="1" applyAlignment="1" applyProtection="1">
      <alignment horizontal="right"/>
      <protection locked="0"/>
    </xf>
    <xf numFmtId="1" fontId="5" fillId="4" borderId="254" xfId="0" applyNumberFormat="1" applyFont="1" applyFill="1" applyBorder="1" applyAlignment="1" applyProtection="1">
      <alignment horizontal="right"/>
      <protection locked="0"/>
    </xf>
    <xf numFmtId="1" fontId="5" fillId="0" borderId="247" xfId="0" applyNumberFormat="1" applyFont="1" applyBorder="1" applyAlignment="1">
      <alignment horizontal="left" vertical="center" wrapText="1"/>
    </xf>
    <xf numFmtId="1" fontId="6" fillId="0" borderId="252" xfId="0" applyNumberFormat="1" applyFont="1" applyBorder="1"/>
    <xf numFmtId="1" fontId="8" fillId="0" borderId="252" xfId="0" applyNumberFormat="1" applyFont="1" applyBorder="1"/>
    <xf numFmtId="1" fontId="5" fillId="0" borderId="263" xfId="0" applyNumberFormat="1" applyFont="1" applyBorder="1" applyAlignment="1">
      <alignment horizontal="center" vertical="center" wrapText="1"/>
    </xf>
    <xf numFmtId="1" fontId="5" fillId="0" borderId="264" xfId="0" applyNumberFormat="1" applyFont="1" applyBorder="1" applyAlignment="1">
      <alignment horizontal="center" vertical="center" wrapText="1"/>
    </xf>
    <xf numFmtId="1" fontId="5" fillId="0" borderId="250" xfId="0" applyNumberFormat="1" applyFont="1" applyBorder="1" applyAlignment="1">
      <alignment horizontal="center" vertical="center" wrapText="1"/>
    </xf>
    <xf numFmtId="1" fontId="5" fillId="0" borderId="249" xfId="0" applyNumberFormat="1" applyFont="1" applyBorder="1" applyAlignment="1">
      <alignment horizontal="center" vertical="center" wrapText="1"/>
    </xf>
    <xf numFmtId="1" fontId="5" fillId="0" borderId="264" xfId="0" applyNumberFormat="1" applyFont="1" applyBorder="1" applyAlignment="1">
      <alignment horizontal="right" wrapText="1"/>
    </xf>
    <xf numFmtId="1" fontId="5" fillId="0" borderId="254" xfId="0" applyNumberFormat="1" applyFont="1" applyBorder="1"/>
    <xf numFmtId="1" fontId="5" fillId="0" borderId="266" xfId="0" applyNumberFormat="1" applyFont="1" applyBorder="1" applyAlignment="1">
      <alignment horizontal="center" vertical="center" wrapText="1"/>
    </xf>
    <xf numFmtId="1" fontId="5" fillId="0" borderId="264" xfId="0" applyNumberFormat="1" applyFont="1" applyBorder="1"/>
    <xf numFmtId="1" fontId="5" fillId="0" borderId="255" xfId="0" applyNumberFormat="1" applyFont="1" applyBorder="1" applyAlignment="1">
      <alignment vertical="center" wrapText="1"/>
    </xf>
    <xf numFmtId="1" fontId="5" fillId="0" borderId="263" xfId="0" applyNumberFormat="1" applyFont="1" applyBorder="1" applyAlignment="1">
      <alignment horizontal="right" wrapText="1"/>
    </xf>
    <xf numFmtId="1" fontId="5" fillId="0" borderId="267" xfId="0" applyNumberFormat="1" applyFont="1" applyBorder="1" applyAlignment="1">
      <alignment horizontal="right" wrapText="1"/>
    </xf>
    <xf numFmtId="1" fontId="5" fillId="3" borderId="266" xfId="0" applyNumberFormat="1" applyFont="1" applyFill="1" applyBorder="1" applyAlignment="1">
      <alignment horizontal="center" vertical="center" wrapText="1"/>
    </xf>
    <xf numFmtId="1" fontId="5" fillId="0" borderId="264" xfId="0" applyNumberFormat="1" applyFont="1" applyBorder="1" applyAlignment="1">
      <alignment vertical="center"/>
    </xf>
    <xf numFmtId="1" fontId="5" fillId="0" borderId="254" xfId="0" applyNumberFormat="1" applyFont="1" applyBorder="1" applyAlignment="1">
      <alignment vertical="center"/>
    </xf>
    <xf numFmtId="1" fontId="5" fillId="3" borderId="266" xfId="0" applyNumberFormat="1" applyFont="1" applyFill="1" applyBorder="1" applyAlignment="1">
      <alignment vertical="center"/>
    </xf>
    <xf numFmtId="1" fontId="5" fillId="3" borderId="264" xfId="0" applyNumberFormat="1" applyFont="1" applyFill="1" applyBorder="1" applyAlignment="1">
      <alignment vertical="center"/>
    </xf>
    <xf numFmtId="1" fontId="5" fillId="3" borderId="254" xfId="0" applyNumberFormat="1" applyFont="1" applyFill="1" applyBorder="1" applyAlignment="1">
      <alignment vertical="center"/>
    </xf>
    <xf numFmtId="1" fontId="5" fillId="8" borderId="264" xfId="0" applyNumberFormat="1" applyFont="1" applyFill="1" applyBorder="1" applyAlignment="1">
      <alignment vertical="center"/>
    </xf>
    <xf numFmtId="1" fontId="5" fillId="8" borderId="254" xfId="0" applyNumberFormat="1" applyFont="1" applyFill="1" applyBorder="1" applyAlignment="1">
      <alignment vertical="center"/>
    </xf>
    <xf numFmtId="1" fontId="5" fillId="8" borderId="266" xfId="0" applyNumberFormat="1" applyFont="1" applyFill="1" applyBorder="1" applyAlignment="1">
      <alignment vertical="center"/>
    </xf>
    <xf numFmtId="1" fontId="5" fillId="0" borderId="247" xfId="0" applyNumberFormat="1" applyFont="1" applyBorder="1" applyAlignment="1">
      <alignment horizontal="center" vertical="center" wrapText="1"/>
    </xf>
    <xf numFmtId="1" fontId="5" fillId="0" borderId="267" xfId="0" applyNumberFormat="1" applyFont="1" applyBorder="1" applyAlignment="1">
      <alignment horizontal="center" vertical="center"/>
    </xf>
    <xf numFmtId="1" fontId="5" fillId="0" borderId="255" xfId="0" applyNumberFormat="1" applyFont="1" applyBorder="1" applyAlignment="1">
      <alignment horizontal="center" vertical="center"/>
    </xf>
    <xf numFmtId="1" fontId="5" fillId="3" borderId="264" xfId="0" applyNumberFormat="1" applyFont="1" applyFill="1" applyBorder="1" applyAlignment="1">
      <alignment horizontal="center" vertical="center" wrapText="1"/>
    </xf>
    <xf numFmtId="1" fontId="5" fillId="0" borderId="250" xfId="0" applyNumberFormat="1" applyFont="1" applyBorder="1" applyAlignment="1">
      <alignment horizontal="center" vertical="center"/>
    </xf>
    <xf numFmtId="1" fontId="5" fillId="4" borderId="253" xfId="0" applyNumberFormat="1" applyFont="1" applyFill="1" applyBorder="1" applyAlignment="1" applyProtection="1">
      <alignment horizontal="right"/>
      <protection locked="0"/>
    </xf>
    <xf numFmtId="1" fontId="5" fillId="4" borderId="250" xfId="0" applyNumberFormat="1" applyFont="1" applyFill="1" applyBorder="1" applyAlignment="1" applyProtection="1">
      <alignment horizontal="right"/>
      <protection locked="0"/>
    </xf>
    <xf numFmtId="1" fontId="5" fillId="0" borderId="247" xfId="4" applyNumberFormat="1" applyFont="1" applyBorder="1" applyAlignment="1" applyProtection="1">
      <alignment horizontal="center" vertical="center"/>
      <protection hidden="1"/>
    </xf>
    <xf numFmtId="1" fontId="5" fillId="0" borderId="267" xfId="2" applyNumberFormat="1" applyFont="1" applyBorder="1" applyAlignment="1">
      <alignment horizontal="center" vertical="center" wrapText="1"/>
    </xf>
    <xf numFmtId="1" fontId="5" fillId="0" borderId="250" xfId="2" applyNumberFormat="1" applyFont="1" applyBorder="1" applyAlignment="1">
      <alignment horizontal="center" vertical="center" wrapText="1"/>
    </xf>
    <xf numFmtId="1" fontId="5" fillId="0" borderId="264" xfId="2" applyNumberFormat="1" applyFont="1" applyBorder="1" applyAlignment="1">
      <alignment horizontal="center" vertical="center" wrapText="1"/>
    </xf>
    <xf numFmtId="1" fontId="5" fillId="0" borderId="264" xfId="2" applyNumberFormat="1" applyFont="1" applyBorder="1"/>
    <xf numFmtId="1" fontId="5" fillId="0" borderId="254" xfId="2" applyNumberFormat="1" applyFont="1" applyBorder="1"/>
    <xf numFmtId="49" fontId="5" fillId="0" borderId="254" xfId="2" applyNumberFormat="1" applyFont="1" applyBorder="1" applyAlignment="1" applyProtection="1">
      <alignment horizontal="center" vertical="center" wrapText="1"/>
      <protection locked="0"/>
    </xf>
    <xf numFmtId="0" fontId="5" fillId="0" borderId="266" xfId="0" applyFont="1" applyBorder="1" applyAlignment="1">
      <alignment horizontal="center" wrapText="1"/>
    </xf>
    <xf numFmtId="1" fontId="5" fillId="10" borderId="255" xfId="0" applyNumberFormat="1" applyFont="1" applyFill="1" applyBorder="1" applyAlignment="1" applyProtection="1">
      <alignment horizontal="right"/>
      <protection locked="0"/>
    </xf>
    <xf numFmtId="0" fontId="5" fillId="0" borderId="254" xfId="0" applyFont="1" applyBorder="1" applyAlignment="1">
      <alignment horizontal="right" wrapText="1"/>
    </xf>
    <xf numFmtId="0" fontId="5" fillId="10" borderId="255" xfId="0" applyFont="1" applyFill="1" applyBorder="1" applyAlignment="1" applyProtection="1">
      <alignment horizontal="right"/>
      <protection locked="0"/>
    </xf>
    <xf numFmtId="0" fontId="5" fillId="0" borderId="269" xfId="0" applyFont="1" applyBorder="1" applyAlignment="1">
      <alignment horizontal="center" vertical="center" wrapText="1"/>
    </xf>
    <xf numFmtId="0" fontId="5" fillId="0" borderId="247" xfId="0" applyFont="1" applyBorder="1" applyAlignment="1">
      <alignment horizontal="center" vertical="center" wrapText="1"/>
    </xf>
    <xf numFmtId="1" fontId="5" fillId="0" borderId="264" xfId="0" applyNumberFormat="1" applyFont="1" applyBorder="1" applyAlignment="1">
      <alignment horizontal="center" vertical="center"/>
    </xf>
    <xf numFmtId="1" fontId="0" fillId="0" borderId="272" xfId="0" applyNumberFormat="1" applyBorder="1"/>
    <xf numFmtId="1" fontId="5" fillId="0" borderId="257" xfId="0" applyNumberFormat="1" applyFont="1" applyBorder="1" applyAlignment="1">
      <alignment horizontal="right"/>
    </xf>
    <xf numFmtId="1" fontId="5" fillId="0" borderId="264" xfId="0" applyNumberFormat="1" applyFont="1" applyBorder="1" applyAlignment="1">
      <alignment horizontal="right"/>
    </xf>
    <xf numFmtId="1" fontId="5" fillId="0" borderId="254" xfId="0" applyNumberFormat="1" applyFont="1" applyBorder="1" applyAlignment="1">
      <alignment horizontal="right"/>
    </xf>
    <xf numFmtId="1" fontId="5" fillId="5" borderId="273" xfId="1" applyNumberFormat="1" applyFont="1" applyBorder="1" applyAlignment="1" applyProtection="1">
      <alignment horizontal="right"/>
      <protection locked="0"/>
    </xf>
    <xf numFmtId="1" fontId="5" fillId="5" borderId="274" xfId="1" applyNumberFormat="1" applyFont="1" applyBorder="1" applyAlignment="1" applyProtection="1">
      <alignment horizontal="right"/>
      <protection locked="0"/>
    </xf>
    <xf numFmtId="1" fontId="5" fillId="5" borderId="275" xfId="1" applyNumberFormat="1" applyFont="1" applyBorder="1" applyAlignment="1" applyProtection="1">
      <alignment horizontal="right"/>
      <protection locked="0"/>
    </xf>
    <xf numFmtId="1" fontId="5" fillId="0" borderId="278" xfId="0" applyNumberFormat="1" applyFont="1" applyBorder="1" applyAlignment="1">
      <alignment horizontal="center" vertical="center" wrapText="1"/>
    </xf>
    <xf numFmtId="1" fontId="5" fillId="0" borderId="279" xfId="0" applyNumberFormat="1" applyFont="1" applyBorder="1" applyAlignment="1">
      <alignment horizontal="center" vertical="center" wrapText="1"/>
    </xf>
    <xf numFmtId="1" fontId="5" fillId="0" borderId="283" xfId="0" applyNumberFormat="1" applyFont="1" applyBorder="1" applyAlignment="1">
      <alignment horizontal="left" vertical="center" wrapText="1"/>
    </xf>
    <xf numFmtId="1" fontId="5" fillId="0" borderId="284" xfId="0" applyNumberFormat="1" applyFont="1" applyBorder="1" applyAlignment="1">
      <alignment horizontal="right" wrapText="1"/>
    </xf>
    <xf numFmtId="1" fontId="5" fillId="0" borderId="285" xfId="0" applyNumberFormat="1" applyFont="1" applyBorder="1" applyAlignment="1">
      <alignment horizontal="right" wrapText="1"/>
    </xf>
    <xf numFmtId="1" fontId="5" fillId="0" borderId="286" xfId="0" applyNumberFormat="1" applyFont="1" applyBorder="1" applyAlignment="1">
      <alignment horizontal="right"/>
    </xf>
    <xf numFmtId="1" fontId="5" fillId="4" borderId="284" xfId="0" applyNumberFormat="1" applyFont="1" applyFill="1" applyBorder="1" applyAlignment="1" applyProtection="1">
      <alignment horizontal="right"/>
      <protection locked="0"/>
    </xf>
    <xf numFmtId="1" fontId="5" fillId="4" borderId="287" xfId="0" applyNumberFormat="1" applyFont="1" applyFill="1" applyBorder="1" applyAlignment="1" applyProtection="1">
      <alignment horizontal="right"/>
      <protection locked="0"/>
    </xf>
    <xf numFmtId="1" fontId="5" fillId="4" borderId="288" xfId="0" applyNumberFormat="1" applyFont="1" applyFill="1" applyBorder="1" applyAlignment="1" applyProtection="1">
      <alignment horizontal="right"/>
      <protection locked="0"/>
    </xf>
    <xf numFmtId="1" fontId="5" fillId="4" borderId="289" xfId="0" applyNumberFormat="1" applyFont="1" applyFill="1" applyBorder="1" applyAlignment="1" applyProtection="1">
      <alignment horizontal="right"/>
      <protection locked="0"/>
    </xf>
    <xf numFmtId="1" fontId="5" fillId="4" borderId="290" xfId="0" applyNumberFormat="1" applyFont="1" applyFill="1" applyBorder="1" applyAlignment="1" applyProtection="1">
      <alignment horizontal="right"/>
      <protection locked="0"/>
    </xf>
    <xf numFmtId="1" fontId="5" fillId="4" borderId="286" xfId="0" applyNumberFormat="1" applyFont="1" applyFill="1" applyBorder="1" applyAlignment="1" applyProtection="1">
      <alignment horizontal="right"/>
      <protection locked="0"/>
    </xf>
    <xf numFmtId="1" fontId="5" fillId="0" borderId="291" xfId="0" applyNumberFormat="1" applyFont="1" applyBorder="1" applyAlignment="1">
      <alignment horizontal="center" vertical="center" wrapText="1"/>
    </xf>
    <xf numFmtId="1" fontId="5" fillId="0" borderId="288" xfId="0" applyNumberFormat="1" applyFont="1" applyBorder="1" applyAlignment="1">
      <alignment vertical="center" wrapText="1"/>
    </xf>
    <xf numFmtId="1" fontId="5" fillId="0" borderId="292" xfId="0" applyNumberFormat="1" applyFont="1" applyBorder="1" applyAlignment="1">
      <alignment vertical="center" wrapText="1"/>
    </xf>
    <xf numFmtId="1" fontId="5" fillId="0" borderId="293" xfId="0" applyNumberFormat="1" applyFont="1" applyBorder="1" applyAlignment="1">
      <alignment vertical="center" wrapText="1"/>
    </xf>
    <xf numFmtId="1" fontId="5" fillId="0" borderId="286" xfId="0" applyNumberFormat="1" applyFont="1" applyBorder="1"/>
    <xf numFmtId="1" fontId="5" fillId="0" borderId="280" xfId="0" applyNumberFormat="1" applyFont="1" applyBorder="1" applyAlignment="1">
      <alignment vertical="center" wrapText="1"/>
    </xf>
    <xf numFmtId="1" fontId="5" fillId="0" borderId="295" xfId="0" applyNumberFormat="1" applyFont="1" applyBorder="1" applyAlignment="1">
      <alignment horizontal="right" wrapText="1"/>
    </xf>
    <xf numFmtId="1" fontId="5" fillId="0" borderId="291" xfId="0" applyNumberFormat="1" applyFont="1" applyBorder="1"/>
    <xf numFmtId="1" fontId="5" fillId="0" borderId="280" xfId="0" applyNumberFormat="1" applyFont="1" applyBorder="1"/>
    <xf numFmtId="1" fontId="5" fillId="0" borderId="296" xfId="0" applyNumberFormat="1" applyFont="1" applyBorder="1"/>
    <xf numFmtId="1" fontId="5" fillId="0" borderId="297" xfId="0" applyNumberFormat="1" applyFont="1" applyBorder="1"/>
    <xf numFmtId="1" fontId="5" fillId="0" borderId="298" xfId="0" applyNumberFormat="1" applyFont="1" applyBorder="1"/>
    <xf numFmtId="1" fontId="5" fillId="0" borderId="299" xfId="0" applyNumberFormat="1" applyFont="1" applyBorder="1" applyAlignment="1">
      <alignment horizontal="center" vertical="center" wrapText="1"/>
    </xf>
    <xf numFmtId="1" fontId="5" fillId="0" borderId="300" xfId="0" applyNumberFormat="1" applyFont="1" applyBorder="1" applyAlignment="1">
      <alignment horizontal="center" vertical="center" wrapText="1"/>
    </xf>
    <xf numFmtId="1" fontId="5" fillId="0" borderId="283" xfId="0" applyNumberFormat="1" applyFont="1" applyBorder="1" applyAlignment="1">
      <alignment horizontal="right" wrapText="1"/>
    </xf>
    <xf numFmtId="1" fontId="5" fillId="4" borderId="285" xfId="0" applyNumberFormat="1" applyFont="1" applyFill="1" applyBorder="1" applyAlignment="1" applyProtection="1">
      <alignment horizontal="right"/>
      <protection locked="0"/>
    </xf>
    <xf numFmtId="1" fontId="5" fillId="8" borderId="285" xfId="0" applyNumberFormat="1" applyFont="1" applyFill="1" applyBorder="1" applyAlignment="1">
      <alignment horizontal="right"/>
    </xf>
    <xf numFmtId="1" fontId="5" fillId="8" borderId="301" xfId="0" applyNumberFormat="1" applyFont="1" applyFill="1" applyBorder="1" applyAlignment="1">
      <alignment horizontal="right"/>
    </xf>
    <xf numFmtId="1" fontId="5" fillId="4" borderId="293" xfId="0" applyNumberFormat="1" applyFont="1" applyFill="1" applyBorder="1" applyAlignment="1" applyProtection="1">
      <alignment horizontal="right"/>
      <protection locked="0"/>
    </xf>
    <xf numFmtId="1" fontId="5" fillId="0" borderId="295" xfId="0" applyNumberFormat="1" applyFont="1" applyBorder="1" applyAlignment="1">
      <alignment horizontal="center" vertical="center" wrapText="1"/>
    </xf>
    <xf numFmtId="1" fontId="5" fillId="0" borderId="294" xfId="0" applyNumberFormat="1" applyFont="1" applyBorder="1"/>
    <xf numFmtId="1" fontId="5" fillId="0" borderId="280" xfId="0" applyNumberFormat="1" applyFont="1" applyBorder="1" applyAlignment="1">
      <alignment horizontal="center" vertical="center" wrapText="1"/>
    </xf>
    <xf numFmtId="1" fontId="5" fillId="0" borderId="294" xfId="0" applyNumberFormat="1" applyFont="1" applyBorder="1" applyAlignment="1">
      <alignment horizontal="center" vertical="center" wrapText="1"/>
    </xf>
    <xf numFmtId="1" fontId="5" fillId="0" borderId="288" xfId="0" applyNumberFormat="1" applyFont="1" applyBorder="1" applyAlignment="1">
      <alignment vertical="center"/>
    </xf>
    <xf numFmtId="1" fontId="5" fillId="4" borderId="283" xfId="0" applyNumberFormat="1" applyFont="1" applyFill="1" applyBorder="1" applyAlignment="1" applyProtection="1">
      <alignment horizontal="right"/>
      <protection locked="0"/>
    </xf>
    <xf numFmtId="1" fontId="5" fillId="0" borderId="283" xfId="0" applyNumberFormat="1" applyFont="1" applyBorder="1" applyAlignment="1">
      <alignment vertical="center" wrapText="1"/>
    </xf>
    <xf numFmtId="1" fontId="5" fillId="4" borderId="301" xfId="0" applyNumberFormat="1" applyFont="1" applyFill="1" applyBorder="1" applyAlignment="1" applyProtection="1">
      <alignment horizontal="right"/>
      <protection locked="0"/>
    </xf>
    <xf numFmtId="1" fontId="5" fillId="9" borderId="285" xfId="0" applyNumberFormat="1" applyFont="1" applyFill="1" applyBorder="1" applyAlignment="1">
      <alignment horizontal="right"/>
    </xf>
    <xf numFmtId="1" fontId="5" fillId="9" borderId="301" xfId="0" applyNumberFormat="1" applyFont="1" applyFill="1" applyBorder="1" applyAlignment="1">
      <alignment horizontal="right"/>
    </xf>
    <xf numFmtId="1" fontId="5" fillId="4" borderId="303" xfId="0" applyNumberFormat="1" applyFont="1" applyFill="1" applyBorder="1" applyAlignment="1" applyProtection="1">
      <alignment horizontal="right"/>
      <protection locked="0"/>
    </xf>
    <xf numFmtId="1" fontId="5" fillId="0" borderId="284" xfId="0" applyNumberFormat="1" applyFont="1" applyBorder="1"/>
    <xf numFmtId="1" fontId="5" fillId="0" borderId="293" xfId="0" applyNumberFormat="1" applyFont="1" applyBorder="1"/>
    <xf numFmtId="1" fontId="5" fillId="0" borderId="283" xfId="0" applyNumberFormat="1" applyFont="1" applyBorder="1" applyAlignment="1">
      <alignment horizontal="left" vertical="center"/>
    </xf>
    <xf numFmtId="1" fontId="5" fillId="0" borderId="292" xfId="0" applyNumberFormat="1" applyFont="1" applyBorder="1" applyAlignment="1">
      <alignment horizontal="right"/>
    </xf>
    <xf numFmtId="1" fontId="5" fillId="0" borderId="293" xfId="0" applyNumberFormat="1" applyFont="1" applyBorder="1" applyAlignment="1">
      <alignment horizontal="right"/>
    </xf>
    <xf numFmtId="1" fontId="5" fillId="8" borderId="284" xfId="0" applyNumberFormat="1" applyFont="1" applyFill="1" applyBorder="1" applyAlignment="1">
      <alignment horizontal="right"/>
    </xf>
    <xf numFmtId="1" fontId="5" fillId="8" borderId="304" xfId="0" applyNumberFormat="1" applyFont="1" applyFill="1" applyBorder="1" applyAlignment="1">
      <alignment horizontal="right"/>
    </xf>
    <xf numFmtId="1" fontId="5" fillId="10" borderId="304" xfId="0" applyNumberFormat="1" applyFont="1" applyFill="1" applyBorder="1" applyAlignment="1" applyProtection="1">
      <alignment horizontal="right"/>
      <protection locked="0"/>
    </xf>
    <xf numFmtId="1" fontId="5" fillId="4" borderId="306" xfId="0" applyNumberFormat="1" applyFont="1" applyFill="1" applyBorder="1" applyAlignment="1" applyProtection="1">
      <alignment horizontal="right"/>
      <protection locked="0"/>
    </xf>
    <xf numFmtId="1" fontId="5" fillId="0" borderId="298" xfId="0" applyNumberFormat="1" applyFont="1" applyBorder="1" applyAlignment="1">
      <alignment horizontal="center" vertical="center" wrapText="1"/>
    </xf>
    <xf numFmtId="1" fontId="5" fillId="3" borderId="291" xfId="0" applyNumberFormat="1" applyFont="1" applyFill="1" applyBorder="1" applyAlignment="1">
      <alignment horizontal="center" vertical="center" wrapText="1"/>
    </xf>
    <xf numFmtId="1" fontId="5" fillId="0" borderId="283" xfId="0" applyNumberFormat="1" applyFont="1" applyBorder="1"/>
    <xf numFmtId="1" fontId="5" fillId="0" borderId="287" xfId="0" applyNumberFormat="1" applyFont="1" applyBorder="1"/>
    <xf numFmtId="1" fontId="5" fillId="4" borderId="304" xfId="0" applyNumberFormat="1" applyFont="1" applyFill="1" applyBorder="1" applyAlignment="1" applyProtection="1">
      <alignment horizontal="right"/>
      <protection locked="0"/>
    </xf>
    <xf numFmtId="1" fontId="5" fillId="10" borderId="301" xfId="0" applyNumberFormat="1" applyFont="1" applyFill="1" applyBorder="1" applyAlignment="1" applyProtection="1">
      <alignment horizontal="right"/>
      <protection locked="0"/>
    </xf>
    <xf numFmtId="1" fontId="5" fillId="10" borderId="287" xfId="0" applyNumberFormat="1" applyFont="1" applyFill="1" applyBorder="1" applyAlignment="1" applyProtection="1">
      <alignment horizontal="right"/>
      <protection locked="0"/>
    </xf>
    <xf numFmtId="1" fontId="5" fillId="0" borderId="294" xfId="0" applyNumberFormat="1" applyFont="1" applyBorder="1" applyAlignment="1">
      <alignment vertical="center"/>
    </xf>
    <xf numFmtId="1" fontId="5" fillId="0" borderId="298" xfId="0" applyNumberFormat="1" applyFont="1" applyBorder="1" applyAlignment="1">
      <alignment vertical="center"/>
    </xf>
    <xf numFmtId="1" fontId="5" fillId="0" borderId="291" xfId="0" applyNumberFormat="1" applyFont="1" applyBorder="1" applyAlignment="1">
      <alignment vertical="center"/>
    </xf>
    <xf numFmtId="1" fontId="5" fillId="3" borderId="291" xfId="0" applyNumberFormat="1" applyFont="1" applyFill="1" applyBorder="1" applyAlignment="1">
      <alignment vertical="center"/>
    </xf>
    <xf numFmtId="1" fontId="5" fillId="8" borderId="294" xfId="0" applyNumberFormat="1" applyFont="1" applyFill="1" applyBorder="1" applyAlignment="1">
      <alignment vertical="center"/>
    </xf>
    <xf numFmtId="1" fontId="5" fillId="8" borderId="298" xfId="0" applyNumberFormat="1" applyFont="1" applyFill="1" applyBorder="1" applyAlignment="1">
      <alignment vertical="center"/>
    </xf>
    <xf numFmtId="1" fontId="5" fillId="8" borderId="291" xfId="0" applyNumberFormat="1" applyFont="1" applyFill="1" applyBorder="1" applyAlignment="1">
      <alignment vertical="center"/>
    </xf>
    <xf numFmtId="1" fontId="5" fillId="0" borderId="288" xfId="0" applyNumberFormat="1" applyFont="1" applyBorder="1"/>
    <xf numFmtId="1" fontId="5" fillId="10" borderId="284" xfId="0" applyNumberFormat="1" applyFont="1" applyFill="1" applyBorder="1" applyAlignment="1" applyProtection="1">
      <alignment horizontal="right"/>
      <protection locked="0"/>
    </xf>
    <xf numFmtId="1" fontId="5" fillId="10" borderId="293" xfId="0" applyNumberFormat="1" applyFont="1" applyFill="1" applyBorder="1" applyAlignment="1" applyProtection="1">
      <alignment horizontal="right"/>
      <protection locked="0"/>
    </xf>
    <xf numFmtId="1" fontId="5" fillId="0" borderId="294" xfId="0" applyNumberFormat="1" applyFont="1" applyBorder="1" applyAlignment="1">
      <alignment horizontal="right" wrapText="1"/>
    </xf>
    <xf numFmtId="1" fontId="5" fillId="0" borderId="300" xfId="0" applyNumberFormat="1" applyFont="1" applyBorder="1"/>
    <xf numFmtId="1" fontId="5" fillId="0" borderId="307" xfId="0" applyNumberFormat="1" applyFont="1" applyBorder="1"/>
    <xf numFmtId="1" fontId="5" fillId="0" borderId="299" xfId="0" applyNumberFormat="1" applyFont="1" applyBorder="1"/>
    <xf numFmtId="1" fontId="5" fillId="0" borderId="291" xfId="2" applyNumberFormat="1" applyFont="1" applyBorder="1" applyAlignment="1">
      <alignment horizontal="center" vertical="center" wrapText="1"/>
    </xf>
    <xf numFmtId="1" fontId="5" fillId="0" borderId="298" xfId="2" applyNumberFormat="1" applyFont="1" applyBorder="1" applyAlignment="1">
      <alignment horizontal="center" vertical="center" wrapText="1"/>
    </xf>
    <xf numFmtId="1" fontId="5" fillId="0" borderId="300" xfId="2" applyNumberFormat="1" applyFont="1" applyBorder="1" applyAlignment="1">
      <alignment horizontal="center" vertical="center" wrapText="1"/>
    </xf>
    <xf numFmtId="1" fontId="5" fillId="0" borderId="283" xfId="2" applyNumberFormat="1" applyFont="1" applyBorder="1"/>
    <xf numFmtId="1" fontId="5" fillId="0" borderId="293" xfId="2" applyNumberFormat="1" applyFont="1" applyBorder="1"/>
    <xf numFmtId="1" fontId="5" fillId="0" borderId="286" xfId="2" applyNumberFormat="1" applyFont="1" applyBorder="1"/>
    <xf numFmtId="1" fontId="5" fillId="4" borderId="284" xfId="2" applyNumberFormat="1" applyFont="1" applyFill="1" applyBorder="1" applyAlignment="1" applyProtection="1">
      <alignment horizontal="right"/>
      <protection locked="0"/>
    </xf>
    <xf numFmtId="1" fontId="5" fillId="4" borderId="293" xfId="2" applyNumberFormat="1" applyFont="1" applyFill="1" applyBorder="1" applyAlignment="1" applyProtection="1">
      <alignment horizontal="right"/>
      <protection locked="0"/>
    </xf>
    <xf numFmtId="1" fontId="5" fillId="4" borderId="286" xfId="2" applyNumberFormat="1" applyFont="1" applyFill="1" applyBorder="1" applyAlignment="1" applyProtection="1">
      <alignment horizontal="right"/>
      <protection locked="0"/>
    </xf>
    <xf numFmtId="1" fontId="5" fillId="4" borderId="308" xfId="2" applyNumberFormat="1" applyFont="1" applyFill="1" applyBorder="1" applyAlignment="1" applyProtection="1">
      <alignment horizontal="right"/>
      <protection locked="0"/>
    </xf>
    <xf numFmtId="1" fontId="5" fillId="0" borderId="294" xfId="2" applyNumberFormat="1" applyFont="1" applyBorder="1"/>
    <xf numFmtId="1" fontId="5" fillId="0" borderId="291" xfId="2" applyNumberFormat="1" applyFont="1" applyBorder="1"/>
    <xf numFmtId="1" fontId="5" fillId="0" borderId="298" xfId="2" applyNumberFormat="1" applyFont="1" applyBorder="1"/>
    <xf numFmtId="1" fontId="5" fillId="0" borderId="300" xfId="2" applyNumberFormat="1" applyFont="1" applyBorder="1"/>
    <xf numFmtId="1" fontId="5" fillId="0" borderId="296" xfId="2" applyNumberFormat="1" applyFont="1" applyBorder="1" applyAlignment="1">
      <alignment horizontal="center" vertical="center" wrapText="1"/>
    </xf>
    <xf numFmtId="1" fontId="5" fillId="0" borderId="307" xfId="2" applyNumberFormat="1" applyFont="1" applyBorder="1" applyAlignment="1" applyProtection="1">
      <alignment horizontal="center" vertical="center" wrapText="1"/>
      <protection locked="0"/>
    </xf>
    <xf numFmtId="0" fontId="5" fillId="0" borderId="299" xfId="2" applyFont="1" applyBorder="1" applyAlignment="1" applyProtection="1">
      <alignment horizontal="center" vertical="center" wrapText="1"/>
      <protection locked="0"/>
    </xf>
    <xf numFmtId="49" fontId="5" fillId="0" borderId="299" xfId="2" applyNumberFormat="1" applyFont="1" applyBorder="1" applyAlignment="1" applyProtection="1">
      <alignment horizontal="center" vertical="center" wrapText="1"/>
      <protection locked="0"/>
    </xf>
    <xf numFmtId="49" fontId="5" fillId="0" borderId="298" xfId="2" applyNumberFormat="1" applyFont="1" applyBorder="1" applyAlignment="1" applyProtection="1">
      <alignment horizontal="center" vertical="center" wrapText="1"/>
      <protection locked="0"/>
    </xf>
    <xf numFmtId="49" fontId="5" fillId="0" borderId="291" xfId="2" applyNumberFormat="1" applyFont="1" applyBorder="1" applyAlignment="1" applyProtection="1">
      <alignment horizontal="center" vertical="center" wrapText="1"/>
      <protection locked="0"/>
    </xf>
    <xf numFmtId="1" fontId="5" fillId="0" borderId="287" xfId="2" applyNumberFormat="1" applyFont="1" applyBorder="1"/>
    <xf numFmtId="1" fontId="5" fillId="4" borderId="304" xfId="2" applyNumberFormat="1" applyFont="1" applyFill="1" applyBorder="1" applyAlignment="1" applyProtection="1">
      <alignment horizontal="right"/>
      <protection locked="0"/>
    </xf>
    <xf numFmtId="1" fontId="5" fillId="4" borderId="285" xfId="2" applyNumberFormat="1" applyFont="1" applyFill="1" applyBorder="1" applyAlignment="1" applyProtection="1">
      <alignment horizontal="right"/>
      <protection locked="0"/>
    </xf>
    <xf numFmtId="1" fontId="5" fillId="4" borderId="290" xfId="2" applyNumberFormat="1" applyFont="1" applyFill="1" applyBorder="1" applyAlignment="1" applyProtection="1">
      <alignment horizontal="right"/>
      <protection locked="0"/>
    </xf>
    <xf numFmtId="0" fontId="5" fillId="0" borderId="291" xfId="0" applyFont="1" applyBorder="1" applyAlignment="1">
      <alignment horizontal="center" wrapText="1"/>
    </xf>
    <xf numFmtId="1" fontId="5" fillId="10" borderId="286" xfId="0" applyNumberFormat="1" applyFont="1" applyFill="1" applyBorder="1" applyAlignment="1" applyProtection="1">
      <alignment horizontal="right"/>
      <protection locked="0"/>
    </xf>
    <xf numFmtId="1" fontId="5" fillId="10" borderId="308" xfId="0" applyNumberFormat="1" applyFont="1" applyFill="1" applyBorder="1" applyAlignment="1" applyProtection="1">
      <alignment horizontal="right"/>
      <protection locked="0"/>
    </xf>
    <xf numFmtId="1" fontId="5" fillId="10" borderId="290" xfId="0" applyNumberFormat="1" applyFont="1" applyFill="1" applyBorder="1" applyAlignment="1" applyProtection="1">
      <alignment horizontal="right"/>
      <protection locked="0"/>
    </xf>
    <xf numFmtId="0" fontId="5" fillId="0" borderId="280" xfId="0" applyFont="1" applyBorder="1" applyAlignment="1">
      <alignment horizontal="right" wrapText="1"/>
    </xf>
    <xf numFmtId="0" fontId="5" fillId="0" borderId="298" xfId="0" applyFont="1" applyBorder="1" applyAlignment="1">
      <alignment horizontal="right" wrapText="1"/>
    </xf>
    <xf numFmtId="0" fontId="5" fillId="0" borderId="291" xfId="0" applyFont="1" applyBorder="1" applyAlignment="1">
      <alignment horizontal="right" wrapText="1"/>
    </xf>
    <xf numFmtId="0" fontId="5" fillId="0" borderId="300" xfId="0" applyFont="1" applyBorder="1" applyAlignment="1">
      <alignment horizontal="right" wrapText="1"/>
    </xf>
    <xf numFmtId="0" fontId="5" fillId="0" borderId="307" xfId="0" applyFont="1" applyBorder="1" applyAlignment="1">
      <alignment horizontal="right" wrapText="1"/>
    </xf>
    <xf numFmtId="0" fontId="5" fillId="10" borderId="286" xfId="0" applyFont="1" applyFill="1" applyBorder="1" applyAlignment="1" applyProtection="1">
      <alignment horizontal="right"/>
      <protection locked="0"/>
    </xf>
    <xf numFmtId="0" fontId="5" fillId="10" borderId="290" xfId="0" applyFont="1" applyFill="1" applyBorder="1" applyAlignment="1" applyProtection="1">
      <alignment horizontal="right"/>
      <protection locked="0"/>
    </xf>
    <xf numFmtId="0" fontId="5" fillId="0" borderId="280" xfId="0" applyFont="1" applyBorder="1" applyAlignment="1">
      <alignment horizontal="center" vertical="center" wrapText="1"/>
    </xf>
    <xf numFmtId="0" fontId="5" fillId="0" borderId="300" xfId="0" applyFont="1" applyBorder="1" applyAlignment="1">
      <alignment horizontal="center" vertical="center" wrapText="1"/>
    </xf>
    <xf numFmtId="0" fontId="5" fillId="0" borderId="283" xfId="0" applyFont="1" applyBorder="1" applyAlignment="1">
      <alignment vertical="center" wrapText="1"/>
    </xf>
    <xf numFmtId="0" fontId="5" fillId="10" borderId="284" xfId="0" applyFont="1" applyFill="1" applyBorder="1" applyProtection="1">
      <protection locked="0"/>
    </xf>
    <xf numFmtId="0" fontId="5" fillId="10" borderId="301" xfId="0" applyFont="1" applyFill="1" applyBorder="1" applyProtection="1">
      <protection locked="0"/>
    </xf>
    <xf numFmtId="0" fontId="5" fillId="10" borderId="309" xfId="0" applyFont="1" applyFill="1" applyBorder="1" applyProtection="1">
      <protection locked="0"/>
    </xf>
    <xf numFmtId="0" fontId="5" fillId="10" borderId="283" xfId="0" applyFont="1" applyFill="1" applyBorder="1" applyProtection="1">
      <protection locked="0"/>
    </xf>
    <xf numFmtId="0" fontId="5" fillId="0" borderId="280" xfId="0" applyFont="1" applyBorder="1" applyAlignment="1">
      <alignment horizontal="right" vertical="center" wrapText="1"/>
    </xf>
    <xf numFmtId="0" fontId="5" fillId="0" borderId="300" xfId="0" applyFont="1" applyBorder="1" applyAlignment="1">
      <alignment horizontal="right" vertical="center" wrapText="1"/>
    </xf>
    <xf numFmtId="0" fontId="5" fillId="0" borderId="297" xfId="0" applyFont="1" applyBorder="1" applyAlignment="1">
      <alignment horizontal="right" vertical="center" wrapText="1"/>
    </xf>
    <xf numFmtId="0" fontId="5" fillId="0" borderId="294" xfId="0" applyFont="1" applyBorder="1" applyAlignment="1">
      <alignment horizontal="right" vertical="center" wrapText="1"/>
    </xf>
    <xf numFmtId="1" fontId="5" fillId="0" borderId="280" xfId="2" applyNumberFormat="1" applyFont="1" applyBorder="1" applyAlignment="1">
      <alignment horizontal="center" vertical="center" wrapText="1"/>
    </xf>
    <xf numFmtId="1" fontId="5" fillId="4" borderId="288" xfId="2" applyNumberFormat="1" applyFont="1" applyFill="1" applyBorder="1" applyAlignment="1" applyProtection="1">
      <alignment horizontal="right"/>
      <protection locked="0"/>
    </xf>
    <xf numFmtId="1" fontId="5" fillId="4" borderId="303" xfId="2" applyNumberFormat="1" applyFont="1" applyFill="1" applyBorder="1" applyAlignment="1" applyProtection="1">
      <alignment horizontal="right"/>
      <protection locked="0"/>
    </xf>
    <xf numFmtId="1" fontId="5" fillId="8" borderId="286" xfId="0" applyNumberFormat="1" applyFont="1" applyFill="1" applyBorder="1" applyAlignment="1">
      <alignment horizontal="right"/>
    </xf>
    <xf numFmtId="1" fontId="5" fillId="0" borderId="294" xfId="0" applyNumberFormat="1" applyFont="1" applyBorder="1" applyAlignment="1">
      <alignment horizontal="center" vertical="center"/>
    </xf>
    <xf numFmtId="1" fontId="5" fillId="0" borderId="283" xfId="0" applyNumberFormat="1" applyFont="1" applyBorder="1" applyAlignment="1">
      <alignment vertical="top" wrapText="1"/>
    </xf>
    <xf numFmtId="1" fontId="5" fillId="0" borderId="293" xfId="0" applyNumberFormat="1" applyFont="1" applyBorder="1" applyAlignment="1">
      <alignment horizontal="right" wrapText="1"/>
    </xf>
    <xf numFmtId="1" fontId="5" fillId="0" borderId="286" xfId="0" applyNumberFormat="1" applyFont="1" applyBorder="1" applyAlignment="1">
      <alignment horizontal="right" wrapText="1"/>
    </xf>
    <xf numFmtId="1" fontId="5" fillId="4" borderId="308" xfId="0" applyNumberFormat="1" applyFont="1" applyFill="1" applyBorder="1" applyAlignment="1" applyProtection="1">
      <alignment horizontal="right"/>
      <protection locked="0"/>
    </xf>
    <xf numFmtId="1" fontId="5" fillId="9" borderId="290" xfId="0" applyNumberFormat="1" applyFont="1" applyFill="1" applyBorder="1" applyAlignment="1">
      <alignment horizontal="right"/>
    </xf>
    <xf numFmtId="1" fontId="5" fillId="9" borderId="286" xfId="0" applyNumberFormat="1" applyFont="1" applyFill="1" applyBorder="1" applyAlignment="1">
      <alignment horizontal="right"/>
    </xf>
    <xf numFmtId="1" fontId="5" fillId="9" borderId="293" xfId="0" applyNumberFormat="1" applyFont="1" applyFill="1" applyBorder="1" applyAlignment="1">
      <alignment horizontal="right"/>
    </xf>
    <xf numFmtId="1" fontId="5" fillId="9" borderId="284" xfId="0" applyNumberFormat="1" applyFont="1" applyFill="1" applyBorder="1" applyAlignment="1">
      <alignment horizontal="right"/>
    </xf>
    <xf numFmtId="1" fontId="5" fillId="9" borderId="287" xfId="0" applyNumberFormat="1" applyFont="1" applyFill="1" applyBorder="1" applyAlignment="1">
      <alignment horizontal="right"/>
    </xf>
    <xf numFmtId="1" fontId="0" fillId="0" borderId="310" xfId="0" applyNumberFormat="1" applyBorder="1"/>
    <xf numFmtId="1" fontId="5" fillId="0" borderId="311" xfId="0" applyNumberFormat="1" applyFont="1" applyBorder="1" applyAlignment="1">
      <alignment horizontal="center" vertical="center"/>
    </xf>
    <xf numFmtId="1" fontId="5" fillId="0" borderId="291" xfId="0" applyNumberFormat="1" applyFont="1" applyBorder="1" applyAlignment="1">
      <alignment horizontal="right"/>
    </xf>
    <xf numFmtId="1" fontId="5" fillId="4" borderId="291" xfId="0" applyNumberFormat="1" applyFont="1" applyFill="1" applyBorder="1" applyAlignment="1" applyProtection="1">
      <alignment horizontal="right"/>
      <protection locked="0"/>
    </xf>
    <xf numFmtId="1" fontId="5" fillId="0" borderId="312" xfId="0" applyNumberFormat="1" applyFont="1" applyBorder="1" applyAlignment="1">
      <alignment horizontal="right"/>
    </xf>
    <xf numFmtId="1" fontId="5" fillId="5" borderId="313" xfId="1" applyNumberFormat="1" applyFont="1" applyBorder="1" applyAlignment="1" applyProtection="1">
      <alignment horizontal="right"/>
      <protection locked="0"/>
    </xf>
    <xf numFmtId="1" fontId="5" fillId="5" borderId="314" xfId="1" applyNumberFormat="1" applyFont="1" applyBorder="1" applyAlignment="1" applyProtection="1">
      <alignment horizontal="right"/>
      <protection locked="0"/>
    </xf>
    <xf numFmtId="1" fontId="5" fillId="5" borderId="315" xfId="1" applyNumberFormat="1" applyFont="1" applyBorder="1" applyAlignment="1" applyProtection="1">
      <alignment horizontal="right"/>
      <protection locked="0"/>
    </xf>
    <xf numFmtId="1" fontId="5" fillId="0" borderId="318" xfId="0" applyNumberFormat="1" applyFont="1" applyBorder="1" applyAlignment="1">
      <alignment horizontal="center" vertical="center" wrapText="1"/>
    </xf>
    <xf numFmtId="1" fontId="5" fillId="0" borderId="319" xfId="0" applyNumberFormat="1" applyFont="1" applyBorder="1" applyAlignment="1">
      <alignment horizontal="center" vertical="center" wrapText="1"/>
    </xf>
    <xf numFmtId="1" fontId="5" fillId="0" borderId="324" xfId="0" applyNumberFormat="1" applyFont="1" applyBorder="1" applyAlignment="1">
      <alignment horizontal="center" vertical="center" wrapText="1"/>
    </xf>
    <xf numFmtId="1" fontId="5" fillId="0" borderId="325" xfId="0" applyNumberFormat="1" applyFont="1" applyBorder="1" applyAlignment="1">
      <alignment horizontal="center" vertical="center" wrapText="1"/>
    </xf>
    <xf numFmtId="1" fontId="5" fillId="0" borderId="323" xfId="0" applyNumberFormat="1" applyFont="1" applyBorder="1" applyAlignment="1">
      <alignment horizontal="center" vertical="center" wrapText="1"/>
    </xf>
    <xf numFmtId="1" fontId="5" fillId="0" borderId="326" xfId="0" applyNumberFormat="1" applyFont="1" applyBorder="1" applyAlignment="1">
      <alignment horizontal="center" vertical="center" wrapText="1"/>
    </xf>
    <xf numFmtId="1" fontId="5" fillId="0" borderId="321" xfId="0" applyNumberFormat="1" applyFont="1" applyBorder="1" applyAlignment="1">
      <alignment horizontal="center" vertical="center" wrapText="1"/>
    </xf>
    <xf numFmtId="1" fontId="5" fillId="0" borderId="324" xfId="0" applyNumberFormat="1" applyFont="1" applyBorder="1" applyAlignment="1">
      <alignment horizontal="right" wrapText="1"/>
    </xf>
    <xf numFmtId="1" fontId="5" fillId="0" borderId="327" xfId="0" applyNumberFormat="1" applyFont="1" applyBorder="1" applyAlignment="1">
      <alignment horizontal="right" wrapText="1"/>
    </xf>
    <xf numFmtId="1" fontId="5" fillId="0" borderId="323" xfId="0" applyNumberFormat="1" applyFont="1" applyBorder="1" applyAlignment="1">
      <alignment horizontal="right" wrapText="1"/>
    </xf>
    <xf numFmtId="1" fontId="5" fillId="4" borderId="326" xfId="0" applyNumberFormat="1" applyFont="1" applyFill="1" applyBorder="1" applyAlignment="1" applyProtection="1">
      <alignment horizontal="right"/>
      <protection locked="0"/>
    </xf>
    <xf numFmtId="1" fontId="5" fillId="4" borderId="328" xfId="0" applyNumberFormat="1" applyFont="1" applyFill="1" applyBorder="1" applyAlignment="1" applyProtection="1">
      <alignment horizontal="right"/>
      <protection locked="0"/>
    </xf>
    <xf numFmtId="1" fontId="5" fillId="4" borderId="329" xfId="0" applyNumberFormat="1" applyFont="1" applyFill="1" applyBorder="1" applyAlignment="1" applyProtection="1">
      <alignment horizontal="right"/>
      <protection locked="0"/>
    </xf>
    <xf numFmtId="1" fontId="5" fillId="4" borderId="330" xfId="0" applyNumberFormat="1" applyFont="1" applyFill="1" applyBorder="1" applyAlignment="1" applyProtection="1">
      <alignment horizontal="right"/>
      <protection locked="0"/>
    </xf>
    <xf numFmtId="1" fontId="5" fillId="4" borderId="323" xfId="0" applyNumberFormat="1" applyFont="1" applyFill="1" applyBorder="1" applyAlignment="1" applyProtection="1">
      <alignment horizontal="right"/>
      <protection locked="0"/>
    </xf>
    <xf numFmtId="1" fontId="5" fillId="0" borderId="331" xfId="0" applyNumberFormat="1" applyFont="1" applyBorder="1" applyAlignment="1">
      <alignment horizontal="left" vertical="center" wrapText="1"/>
    </xf>
    <xf numFmtId="1" fontId="5" fillId="0" borderId="332" xfId="0" applyNumberFormat="1" applyFont="1" applyBorder="1" applyAlignment="1">
      <alignment horizontal="right" wrapText="1"/>
    </xf>
    <xf numFmtId="1" fontId="5" fillId="0" borderId="333" xfId="0" applyNumberFormat="1" applyFont="1" applyBorder="1" applyAlignment="1">
      <alignment horizontal="right"/>
    </xf>
    <xf numFmtId="1" fontId="5" fillId="4" borderId="332" xfId="0" applyNumberFormat="1" applyFont="1" applyFill="1" applyBorder="1" applyAlignment="1" applyProtection="1">
      <alignment horizontal="right"/>
      <protection locked="0"/>
    </xf>
    <xf numFmtId="1" fontId="5" fillId="4" borderId="334" xfId="0" applyNumberFormat="1" applyFont="1" applyFill="1" applyBorder="1" applyAlignment="1" applyProtection="1">
      <alignment horizontal="right"/>
      <protection locked="0"/>
    </xf>
    <xf numFmtId="1" fontId="5" fillId="4" borderId="335" xfId="0" applyNumberFormat="1" applyFont="1" applyFill="1" applyBorder="1" applyAlignment="1" applyProtection="1">
      <alignment horizontal="right"/>
      <protection locked="0"/>
    </xf>
    <xf numFmtId="1" fontId="5" fillId="4" borderId="336" xfId="0" applyNumberFormat="1" applyFont="1" applyFill="1" applyBorder="1" applyAlignment="1" applyProtection="1">
      <alignment horizontal="right"/>
      <protection locked="0"/>
    </xf>
    <xf numFmtId="1" fontId="5" fillId="4" borderId="337" xfId="0" applyNumberFormat="1" applyFont="1" applyFill="1" applyBorder="1" applyAlignment="1" applyProtection="1">
      <alignment horizontal="right"/>
      <protection locked="0"/>
    </xf>
    <xf numFmtId="1" fontId="5" fillId="4" borderId="333" xfId="0" applyNumberFormat="1" applyFont="1" applyFill="1" applyBorder="1" applyAlignment="1" applyProtection="1">
      <alignment horizontal="right"/>
      <protection locked="0"/>
    </xf>
    <xf numFmtId="1" fontId="5" fillId="0" borderId="316" xfId="0" applyNumberFormat="1" applyFont="1" applyBorder="1" applyAlignment="1">
      <alignment horizontal="left" vertical="center" wrapText="1"/>
    </xf>
    <xf numFmtId="1" fontId="6" fillId="0" borderId="321" xfId="0" applyNumberFormat="1" applyFont="1" applyBorder="1"/>
    <xf numFmtId="1" fontId="8" fillId="0" borderId="321" xfId="0" applyNumberFormat="1" applyFont="1" applyBorder="1"/>
    <xf numFmtId="1" fontId="5" fillId="0" borderId="339" xfId="0" applyNumberFormat="1" applyFont="1" applyBorder="1" applyAlignment="1">
      <alignment horizontal="center" vertical="center" wrapText="1"/>
    </xf>
    <xf numFmtId="1" fontId="5" fillId="0" borderId="340" xfId="0" applyNumberFormat="1" applyFont="1" applyBorder="1" applyAlignment="1">
      <alignment horizontal="center" vertical="center" wrapText="1"/>
    </xf>
    <xf numFmtId="1" fontId="5" fillId="0" borderId="335" xfId="0" applyNumberFormat="1" applyFont="1" applyBorder="1" applyAlignment="1">
      <alignment vertical="center" wrapText="1"/>
    </xf>
    <xf numFmtId="1" fontId="5" fillId="0" borderId="341" xfId="0" applyNumberFormat="1" applyFont="1" applyBorder="1" applyAlignment="1">
      <alignment vertical="center" wrapText="1"/>
    </xf>
    <xf numFmtId="1" fontId="5" fillId="0" borderId="342" xfId="0" applyNumberFormat="1" applyFont="1" applyBorder="1" applyAlignment="1">
      <alignment vertical="center" wrapText="1"/>
    </xf>
    <xf numFmtId="1" fontId="5" fillId="0" borderId="333" xfId="0" applyNumberFormat="1" applyFont="1" applyBorder="1"/>
    <xf numFmtId="1" fontId="5" fillId="0" borderId="320" xfId="0" applyNumberFormat="1" applyFont="1" applyBorder="1" applyAlignment="1">
      <alignment vertical="center" wrapText="1"/>
    </xf>
    <xf numFmtId="1" fontId="5" fillId="0" borderId="344" xfId="0" applyNumberFormat="1" applyFont="1" applyBorder="1" applyAlignment="1">
      <alignment horizontal="right" wrapText="1"/>
    </xf>
    <xf numFmtId="1" fontId="5" fillId="0" borderId="340" xfId="0" applyNumberFormat="1" applyFont="1" applyBorder="1" applyAlignment="1">
      <alignment horizontal="right" wrapText="1"/>
    </xf>
    <xf numFmtId="1" fontId="5" fillId="0" borderId="326" xfId="0" applyNumberFormat="1" applyFont="1" applyBorder="1"/>
    <xf numFmtId="1" fontId="5" fillId="0" borderId="323" xfId="0" applyNumberFormat="1" applyFont="1" applyBorder="1"/>
    <xf numFmtId="1" fontId="5" fillId="0" borderId="320" xfId="0" applyNumberFormat="1" applyFont="1" applyBorder="1"/>
    <xf numFmtId="1" fontId="5" fillId="0" borderId="329" xfId="0" applyNumberFormat="1" applyFont="1" applyBorder="1"/>
    <xf numFmtId="1" fontId="5" fillId="0" borderId="345" xfId="0" applyNumberFormat="1" applyFont="1" applyBorder="1"/>
    <xf numFmtId="1" fontId="5" fillId="0" borderId="328" xfId="0" applyNumberFormat="1" applyFont="1" applyBorder="1"/>
    <xf numFmtId="1" fontId="5" fillId="0" borderId="348" xfId="0" applyNumberFormat="1" applyFont="1" applyBorder="1" applyAlignment="1">
      <alignment horizontal="center" vertical="center" wrapText="1"/>
    </xf>
    <xf numFmtId="1" fontId="5" fillId="0" borderId="331" xfId="0" applyNumberFormat="1" applyFont="1" applyBorder="1" applyAlignment="1">
      <alignment horizontal="right" wrapText="1"/>
    </xf>
    <xf numFmtId="1" fontId="5" fillId="4" borderId="342" xfId="0" applyNumberFormat="1" applyFont="1" applyFill="1" applyBorder="1" applyAlignment="1" applyProtection="1">
      <alignment horizontal="right"/>
      <protection locked="0"/>
    </xf>
    <xf numFmtId="1" fontId="5" fillId="0" borderId="344" xfId="0" applyNumberFormat="1" applyFont="1" applyBorder="1" applyAlignment="1">
      <alignment horizontal="center" vertical="center" wrapText="1"/>
    </xf>
    <xf numFmtId="1" fontId="5" fillId="0" borderId="346" xfId="0" applyNumberFormat="1" applyFont="1" applyBorder="1" applyAlignment="1">
      <alignment horizontal="center" vertical="center" wrapText="1"/>
    </xf>
    <xf numFmtId="1" fontId="5" fillId="0" borderId="343" xfId="0" applyNumberFormat="1" applyFont="1" applyBorder="1"/>
    <xf numFmtId="1" fontId="5" fillId="0" borderId="320" xfId="0" applyNumberFormat="1" applyFont="1" applyBorder="1" applyAlignment="1">
      <alignment horizontal="center" vertical="center" wrapText="1"/>
    </xf>
    <xf numFmtId="1" fontId="5" fillId="0" borderId="343" xfId="0" applyNumberFormat="1" applyFont="1" applyBorder="1" applyAlignment="1">
      <alignment horizontal="center" vertical="center" wrapText="1"/>
    </xf>
    <xf numFmtId="1" fontId="5" fillId="0" borderId="335" xfId="0" applyNumberFormat="1" applyFont="1" applyBorder="1" applyAlignment="1">
      <alignment vertical="center"/>
    </xf>
    <xf numFmtId="1" fontId="5" fillId="4" borderId="331" xfId="0" applyNumberFormat="1" applyFont="1" applyFill="1" applyBorder="1" applyAlignment="1" applyProtection="1">
      <alignment horizontal="right"/>
      <protection locked="0"/>
    </xf>
    <xf numFmtId="1" fontId="5" fillId="0" borderId="331" xfId="0" applyNumberFormat="1" applyFont="1" applyBorder="1" applyAlignment="1">
      <alignment vertical="center" wrapText="1"/>
    </xf>
    <xf numFmtId="1" fontId="5" fillId="4" borderId="350" xfId="0" applyNumberFormat="1" applyFont="1" applyFill="1" applyBorder="1" applyAlignment="1" applyProtection="1">
      <alignment horizontal="right"/>
      <protection locked="0"/>
    </xf>
    <xf numFmtId="1" fontId="5" fillId="0" borderId="340" xfId="0" applyNumberFormat="1" applyFont="1" applyBorder="1"/>
    <xf numFmtId="1" fontId="5" fillId="0" borderId="332" xfId="0" applyNumberFormat="1" applyFont="1" applyBorder="1"/>
    <xf numFmtId="1" fontId="5" fillId="0" borderId="342" xfId="0" applyNumberFormat="1" applyFont="1" applyBorder="1"/>
    <xf numFmtId="1" fontId="5" fillId="0" borderId="331" xfId="0" applyNumberFormat="1" applyFont="1" applyBorder="1" applyAlignment="1">
      <alignment horizontal="left" vertical="center"/>
    </xf>
    <xf numFmtId="1" fontId="5" fillId="0" borderId="341" xfId="0" applyNumberFormat="1" applyFont="1" applyBorder="1" applyAlignment="1">
      <alignment horizontal="right"/>
    </xf>
    <xf numFmtId="1" fontId="5" fillId="0" borderId="342" xfId="0" applyNumberFormat="1" applyFont="1" applyBorder="1" applyAlignment="1">
      <alignment horizontal="right"/>
    </xf>
    <xf numFmtId="1" fontId="5" fillId="8" borderId="332" xfId="0" applyNumberFormat="1" applyFont="1" applyFill="1" applyBorder="1" applyAlignment="1">
      <alignment horizontal="right"/>
    </xf>
    <xf numFmtId="1" fontId="5" fillId="8" borderId="351" xfId="0" applyNumberFormat="1" applyFont="1" applyFill="1" applyBorder="1" applyAlignment="1">
      <alignment horizontal="right"/>
    </xf>
    <xf numFmtId="1" fontId="5" fillId="0" borderId="324" xfId="0" applyNumberFormat="1" applyFont="1" applyBorder="1" applyAlignment="1">
      <alignment vertical="center" wrapText="1"/>
    </xf>
    <xf numFmtId="1" fontId="5" fillId="0" borderId="339" xfId="0" applyNumberFormat="1" applyFont="1" applyBorder="1" applyAlignment="1">
      <alignment horizontal="right" wrapText="1"/>
    </xf>
    <xf numFmtId="1" fontId="5" fillId="0" borderId="347" xfId="0" applyNumberFormat="1" applyFont="1" applyBorder="1" applyAlignment="1">
      <alignment horizontal="right" wrapText="1"/>
    </xf>
    <xf numFmtId="1" fontId="5" fillId="10" borderId="351" xfId="0" applyNumberFormat="1" applyFont="1" applyFill="1" applyBorder="1" applyAlignment="1" applyProtection="1">
      <alignment horizontal="right"/>
      <protection locked="0"/>
    </xf>
    <xf numFmtId="1" fontId="5" fillId="4" borderId="354" xfId="0" applyNumberFormat="1" applyFont="1" applyFill="1" applyBorder="1" applyAlignment="1" applyProtection="1">
      <alignment horizontal="right"/>
      <protection locked="0"/>
    </xf>
    <xf numFmtId="1" fontId="5" fillId="0" borderId="328" xfId="0" applyNumberFormat="1" applyFont="1" applyBorder="1" applyAlignment="1">
      <alignment horizontal="center" vertical="center" wrapText="1"/>
    </xf>
    <xf numFmtId="1" fontId="5" fillId="3" borderId="326" xfId="0" applyNumberFormat="1" applyFont="1" applyFill="1" applyBorder="1" applyAlignment="1">
      <alignment horizontal="center" vertical="center" wrapText="1"/>
    </xf>
    <xf numFmtId="1" fontId="5" fillId="3" borderId="346" xfId="0" applyNumberFormat="1" applyFont="1" applyFill="1" applyBorder="1" applyAlignment="1">
      <alignment horizontal="center" vertical="center" wrapText="1"/>
    </xf>
    <xf numFmtId="1" fontId="5" fillId="0" borderId="331" xfId="0" applyNumberFormat="1" applyFont="1" applyBorder="1"/>
    <xf numFmtId="1" fontId="5" fillId="0" borderId="334" xfId="0" applyNumberFormat="1" applyFont="1" applyBorder="1"/>
    <xf numFmtId="1" fontId="5" fillId="4" borderId="351" xfId="0" applyNumberFormat="1" applyFont="1" applyFill="1" applyBorder="1" applyAlignment="1" applyProtection="1">
      <alignment horizontal="right"/>
      <protection locked="0"/>
    </xf>
    <xf numFmtId="1" fontId="5" fillId="10" borderId="334" xfId="0" applyNumberFormat="1" applyFont="1" applyFill="1" applyBorder="1" applyAlignment="1" applyProtection="1">
      <alignment horizontal="right"/>
      <protection locked="0"/>
    </xf>
    <xf numFmtId="1" fontId="5" fillId="0" borderId="343" xfId="0" applyNumberFormat="1" applyFont="1" applyBorder="1" applyAlignment="1">
      <alignment vertical="center"/>
    </xf>
    <xf numFmtId="1" fontId="5" fillId="0" borderId="340" xfId="0" applyNumberFormat="1" applyFont="1" applyBorder="1" applyAlignment="1">
      <alignment vertical="center"/>
    </xf>
    <xf numFmtId="1" fontId="5" fillId="0" borderId="328" xfId="0" applyNumberFormat="1" applyFont="1" applyBorder="1" applyAlignment="1">
      <alignment vertical="center"/>
    </xf>
    <xf numFmtId="1" fontId="5" fillId="0" borderId="326" xfId="0" applyNumberFormat="1" applyFont="1" applyBorder="1" applyAlignment="1">
      <alignment vertical="center"/>
    </xf>
    <xf numFmtId="1" fontId="5" fillId="0" borderId="323" xfId="0" applyNumberFormat="1" applyFont="1" applyBorder="1" applyAlignment="1">
      <alignment vertical="center"/>
    </xf>
    <xf numFmtId="1" fontId="5" fillId="3" borderId="326" xfId="0" applyNumberFormat="1" applyFont="1" applyFill="1" applyBorder="1" applyAlignment="1">
      <alignment vertical="center"/>
    </xf>
    <xf numFmtId="1" fontId="5" fillId="3" borderId="346" xfId="0" applyNumberFormat="1" applyFont="1" applyFill="1" applyBorder="1" applyAlignment="1">
      <alignment vertical="center"/>
    </xf>
    <xf numFmtId="1" fontId="5" fillId="3" borderId="340" xfId="0" applyNumberFormat="1" applyFont="1" applyFill="1" applyBorder="1" applyAlignment="1">
      <alignment vertical="center"/>
    </xf>
    <xf numFmtId="1" fontId="5" fillId="3" borderId="323" xfId="0" applyNumberFormat="1" applyFont="1" applyFill="1" applyBorder="1" applyAlignment="1">
      <alignment vertical="center"/>
    </xf>
    <xf numFmtId="1" fontId="5" fillId="8" borderId="343" xfId="0" applyNumberFormat="1" applyFont="1" applyFill="1" applyBorder="1" applyAlignment="1">
      <alignment vertical="center"/>
    </xf>
    <xf numFmtId="1" fontId="5" fillId="8" borderId="340" xfId="0" applyNumberFormat="1" applyFont="1" applyFill="1" applyBorder="1" applyAlignment="1">
      <alignment vertical="center"/>
    </xf>
    <xf numFmtId="1" fontId="5" fillId="8" borderId="328" xfId="0" applyNumberFormat="1" applyFont="1" applyFill="1" applyBorder="1" applyAlignment="1">
      <alignment vertical="center"/>
    </xf>
    <xf numFmtId="1" fontId="5" fillId="8" borderId="326" xfId="0" applyNumberFormat="1" applyFont="1" applyFill="1" applyBorder="1" applyAlignment="1">
      <alignment vertical="center"/>
    </xf>
    <xf numFmtId="1" fontId="5" fillId="8" borderId="323" xfId="0" applyNumberFormat="1" applyFont="1" applyFill="1" applyBorder="1" applyAlignment="1">
      <alignment vertical="center"/>
    </xf>
    <xf numFmtId="1" fontId="5" fillId="8" borderId="346" xfId="0" applyNumberFormat="1" applyFont="1" applyFill="1" applyBorder="1" applyAlignment="1">
      <alignment vertical="center"/>
    </xf>
    <xf numFmtId="1" fontId="5" fillId="0" borderId="316" xfId="0" applyNumberFormat="1" applyFont="1" applyBorder="1" applyAlignment="1">
      <alignment horizontal="center" vertical="center" wrapText="1"/>
    </xf>
    <xf numFmtId="1" fontId="5" fillId="0" borderId="347" xfId="0" applyNumberFormat="1" applyFont="1" applyBorder="1" applyAlignment="1">
      <alignment horizontal="center" vertical="center"/>
    </xf>
    <xf numFmtId="1" fontId="5" fillId="0" borderId="324" xfId="0" applyNumberFormat="1" applyFont="1" applyBorder="1" applyAlignment="1">
      <alignment horizontal="center" vertical="center"/>
    </xf>
    <xf numFmtId="1" fontId="5" fillId="3" borderId="340" xfId="0" applyNumberFormat="1" applyFont="1" applyFill="1" applyBorder="1" applyAlignment="1">
      <alignment horizontal="center" vertical="center" wrapText="1"/>
    </xf>
    <xf numFmtId="1" fontId="5" fillId="0" borderId="335" xfId="0" applyNumberFormat="1" applyFont="1" applyBorder="1"/>
    <xf numFmtId="1" fontId="5" fillId="10" borderId="332" xfId="0" applyNumberFormat="1" applyFont="1" applyFill="1" applyBorder="1" applyAlignment="1" applyProtection="1">
      <alignment horizontal="right"/>
      <protection locked="0"/>
    </xf>
    <xf numFmtId="1" fontId="5" fillId="10" borderId="342" xfId="0" applyNumberFormat="1" applyFont="1" applyFill="1" applyBorder="1" applyAlignment="1" applyProtection="1">
      <alignment horizontal="right"/>
      <protection locked="0"/>
    </xf>
    <xf numFmtId="1" fontId="5" fillId="0" borderId="279" xfId="0" applyNumberFormat="1" applyFont="1" applyBorder="1" applyAlignment="1">
      <alignment horizontal="center" vertical="center"/>
    </xf>
    <xf numFmtId="1" fontId="5" fillId="0" borderId="343" xfId="0" applyNumberFormat="1" applyFont="1" applyBorder="1" applyAlignment="1">
      <alignment horizontal="right" wrapText="1"/>
    </xf>
    <xf numFmtId="1" fontId="5" fillId="4" borderId="322" xfId="0" applyNumberFormat="1" applyFont="1" applyFill="1" applyBorder="1" applyAlignment="1" applyProtection="1">
      <alignment horizontal="right"/>
      <protection locked="0"/>
    </xf>
    <xf numFmtId="1" fontId="5" fillId="4" borderId="279" xfId="0" applyNumberFormat="1" applyFont="1" applyFill="1" applyBorder="1" applyAlignment="1" applyProtection="1">
      <alignment horizontal="right"/>
      <protection locked="0"/>
    </xf>
    <xf numFmtId="1" fontId="5" fillId="0" borderId="348" xfId="0" applyNumberFormat="1" applyFont="1" applyBorder="1"/>
    <xf numFmtId="1" fontId="5" fillId="0" borderId="330" xfId="0" applyNumberFormat="1" applyFont="1" applyBorder="1"/>
    <xf numFmtId="1" fontId="5" fillId="0" borderId="325" xfId="0" applyNumberFormat="1" applyFont="1" applyBorder="1"/>
    <xf numFmtId="1" fontId="5" fillId="0" borderId="316" xfId="4" applyNumberFormat="1" applyFont="1" applyBorder="1" applyAlignment="1" applyProtection="1">
      <alignment horizontal="center" vertical="center"/>
      <protection hidden="1"/>
    </xf>
    <xf numFmtId="1" fontId="5" fillId="0" borderId="347" xfId="2" applyNumberFormat="1" applyFont="1" applyBorder="1" applyAlignment="1">
      <alignment horizontal="center" vertical="center" wrapText="1"/>
    </xf>
    <xf numFmtId="1" fontId="5" fillId="0" borderId="279" xfId="2" applyNumberFormat="1" applyFont="1" applyBorder="1" applyAlignment="1">
      <alignment horizontal="center" vertical="center" wrapText="1"/>
    </xf>
    <xf numFmtId="1" fontId="5" fillId="0" borderId="326" xfId="2" applyNumberFormat="1" applyFont="1" applyBorder="1" applyAlignment="1">
      <alignment horizontal="center" vertical="center" wrapText="1"/>
    </xf>
    <xf numFmtId="1" fontId="5" fillId="0" borderId="328" xfId="2" applyNumberFormat="1" applyFont="1" applyBorder="1" applyAlignment="1">
      <alignment horizontal="center" vertical="center" wrapText="1"/>
    </xf>
    <xf numFmtId="1" fontId="5" fillId="0" borderId="348" xfId="2" applyNumberFormat="1" applyFont="1" applyBorder="1" applyAlignment="1">
      <alignment horizontal="center" vertical="center" wrapText="1"/>
    </xf>
    <xf numFmtId="1" fontId="5" fillId="0" borderId="340" xfId="2" applyNumberFormat="1" applyFont="1" applyBorder="1" applyAlignment="1">
      <alignment horizontal="center" vertical="center" wrapText="1"/>
    </xf>
    <xf numFmtId="1" fontId="5" fillId="0" borderId="331" xfId="2" applyNumberFormat="1" applyFont="1" applyBorder="1"/>
    <xf numFmtId="1" fontId="5" fillId="0" borderId="342" xfId="2" applyNumberFormat="1" applyFont="1" applyBorder="1"/>
    <xf numFmtId="1" fontId="5" fillId="0" borderId="333" xfId="2" applyNumberFormat="1" applyFont="1" applyBorder="1"/>
    <xf numFmtId="1" fontId="5" fillId="4" borderId="332" xfId="2" applyNumberFormat="1" applyFont="1" applyFill="1" applyBorder="1" applyAlignment="1" applyProtection="1">
      <alignment horizontal="right"/>
      <protection locked="0"/>
    </xf>
    <xf numFmtId="1" fontId="5" fillId="4" borderId="342" xfId="2" applyNumberFormat="1" applyFont="1" applyFill="1" applyBorder="1" applyAlignment="1" applyProtection="1">
      <alignment horizontal="right"/>
      <protection locked="0"/>
    </xf>
    <xf numFmtId="1" fontId="5" fillId="4" borderId="333" xfId="2" applyNumberFormat="1" applyFont="1" applyFill="1" applyBorder="1" applyAlignment="1" applyProtection="1">
      <alignment horizontal="right"/>
      <protection locked="0"/>
    </xf>
    <xf numFmtId="1" fontId="5" fillId="4" borderId="356" xfId="2" applyNumberFormat="1" applyFont="1" applyFill="1" applyBorder="1" applyAlignment="1" applyProtection="1">
      <alignment horizontal="right"/>
      <protection locked="0"/>
    </xf>
    <xf numFmtId="1" fontId="5" fillId="0" borderId="343" xfId="2" applyNumberFormat="1" applyFont="1" applyBorder="1"/>
    <xf numFmtId="1" fontId="5" fillId="0" borderId="340" xfId="2" applyNumberFormat="1" applyFont="1" applyBorder="1"/>
    <xf numFmtId="1" fontId="5" fillId="0" borderId="323" xfId="2" applyNumberFormat="1" applyFont="1" applyBorder="1"/>
    <xf numFmtId="1" fontId="5" fillId="0" borderId="326" xfId="2" applyNumberFormat="1" applyFont="1" applyBorder="1"/>
    <xf numFmtId="1" fontId="5" fillId="0" borderId="328" xfId="2" applyNumberFormat="1" applyFont="1" applyBorder="1"/>
    <xf numFmtId="1" fontId="5" fillId="0" borderId="348" xfId="2" applyNumberFormat="1" applyFont="1" applyBorder="1"/>
    <xf numFmtId="1" fontId="5" fillId="0" borderId="329" xfId="2" applyNumberFormat="1" applyFont="1" applyBorder="1" applyAlignment="1">
      <alignment horizontal="center" vertical="center" wrapText="1"/>
    </xf>
    <xf numFmtId="1" fontId="5" fillId="0" borderId="330" xfId="2" applyNumberFormat="1" applyFont="1" applyBorder="1" applyAlignment="1" applyProtection="1">
      <alignment horizontal="center" vertical="center" wrapText="1"/>
      <protection locked="0"/>
    </xf>
    <xf numFmtId="0" fontId="5" fillId="0" borderId="325" xfId="2" applyFont="1" applyBorder="1" applyAlignment="1" applyProtection="1">
      <alignment horizontal="center" vertical="center" wrapText="1"/>
      <protection locked="0"/>
    </xf>
    <xf numFmtId="49" fontId="5" fillId="0" borderId="325" xfId="2" applyNumberFormat="1" applyFont="1" applyBorder="1" applyAlignment="1" applyProtection="1">
      <alignment horizontal="center" vertical="center" wrapText="1"/>
      <protection locked="0"/>
    </xf>
    <xf numFmtId="49" fontId="5" fillId="0" borderId="328" xfId="2" applyNumberFormat="1" applyFont="1" applyBorder="1" applyAlignment="1" applyProtection="1">
      <alignment horizontal="center" vertical="center" wrapText="1"/>
      <protection locked="0"/>
    </xf>
    <xf numFmtId="49" fontId="5" fillId="0" borderId="326" xfId="2" applyNumberFormat="1" applyFont="1" applyBorder="1" applyAlignment="1" applyProtection="1">
      <alignment horizontal="center" vertical="center" wrapText="1"/>
      <protection locked="0"/>
    </xf>
    <xf numFmtId="49" fontId="5" fillId="0" borderId="323" xfId="2" applyNumberFormat="1" applyFont="1" applyBorder="1" applyAlignment="1" applyProtection="1">
      <alignment horizontal="center" vertical="center" wrapText="1"/>
      <protection locked="0"/>
    </xf>
    <xf numFmtId="1" fontId="5" fillId="0" borderId="334" xfId="2" applyNumberFormat="1" applyFont="1" applyBorder="1"/>
    <xf numFmtId="1" fontId="5" fillId="4" borderId="351" xfId="2" applyNumberFormat="1" applyFont="1" applyFill="1" applyBorder="1" applyAlignment="1" applyProtection="1">
      <alignment horizontal="right"/>
      <protection locked="0"/>
    </xf>
    <xf numFmtId="1" fontId="5" fillId="4" borderId="337" xfId="2" applyNumberFormat="1" applyFont="1" applyFill="1" applyBorder="1" applyAlignment="1" applyProtection="1">
      <alignment horizontal="right"/>
      <protection locked="0"/>
    </xf>
    <xf numFmtId="0" fontId="5" fillId="0" borderId="326" xfId="0" applyFont="1" applyBorder="1" applyAlignment="1">
      <alignment horizontal="center" wrapText="1"/>
    </xf>
    <xf numFmtId="0" fontId="5" fillId="0" borderId="346" xfId="0" applyFont="1" applyBorder="1" applyAlignment="1">
      <alignment horizontal="center" wrapText="1"/>
    </xf>
    <xf numFmtId="1" fontId="5" fillId="10" borderId="324" xfId="0" applyNumberFormat="1" applyFont="1" applyFill="1" applyBorder="1" applyAlignment="1" applyProtection="1">
      <alignment horizontal="right"/>
      <protection locked="0"/>
    </xf>
    <xf numFmtId="1" fontId="5" fillId="10" borderId="333" xfId="0" applyNumberFormat="1" applyFont="1" applyFill="1" applyBorder="1" applyAlignment="1" applyProtection="1">
      <alignment horizontal="right"/>
      <protection locked="0"/>
    </xf>
    <xf numFmtId="1" fontId="5" fillId="10" borderId="356" xfId="0" applyNumberFormat="1" applyFont="1" applyFill="1" applyBorder="1" applyAlignment="1" applyProtection="1">
      <alignment horizontal="right"/>
      <protection locked="0"/>
    </xf>
    <xf numFmtId="1" fontId="5" fillId="10" borderId="337" xfId="0" applyNumberFormat="1" applyFont="1" applyFill="1" applyBorder="1" applyAlignment="1" applyProtection="1">
      <alignment horizontal="right"/>
      <protection locked="0"/>
    </xf>
    <xf numFmtId="0" fontId="5" fillId="0" borderId="320" xfId="0" applyFont="1" applyBorder="1" applyAlignment="1">
      <alignment horizontal="right" wrapText="1"/>
    </xf>
    <xf numFmtId="0" fontId="5" fillId="0" borderId="328" xfId="0" applyFont="1" applyBorder="1" applyAlignment="1">
      <alignment horizontal="right" wrapText="1"/>
    </xf>
    <xf numFmtId="0" fontId="5" fillId="0" borderId="326" xfId="0" applyFont="1" applyBorder="1" applyAlignment="1">
      <alignment horizontal="right" wrapText="1"/>
    </xf>
    <xf numFmtId="0" fontId="5" fillId="0" borderId="348" xfId="0" applyFont="1" applyBorder="1" applyAlignment="1">
      <alignment horizontal="right" wrapText="1"/>
    </xf>
    <xf numFmtId="0" fontId="5" fillId="0" borderId="330" xfId="0" applyFont="1" applyBorder="1" applyAlignment="1">
      <alignment horizontal="right" wrapText="1"/>
    </xf>
    <xf numFmtId="0" fontId="5" fillId="0" borderId="323" xfId="0" applyFont="1" applyBorder="1" applyAlignment="1">
      <alignment horizontal="right" wrapText="1"/>
    </xf>
    <xf numFmtId="0" fontId="5" fillId="10" borderId="324" xfId="0" applyFont="1" applyFill="1" applyBorder="1" applyAlignment="1" applyProtection="1">
      <alignment horizontal="right"/>
      <protection locked="0"/>
    </xf>
    <xf numFmtId="0" fontId="5" fillId="10" borderId="333" xfId="0" applyFont="1" applyFill="1" applyBorder="1" applyAlignment="1" applyProtection="1">
      <alignment horizontal="right"/>
      <protection locked="0"/>
    </xf>
    <xf numFmtId="0" fontId="5" fillId="10" borderId="337" xfId="0" applyFont="1" applyFill="1" applyBorder="1" applyAlignment="1" applyProtection="1">
      <alignment horizontal="right"/>
      <protection locked="0"/>
    </xf>
    <xf numFmtId="0" fontId="5" fillId="0" borderId="320" xfId="0" applyFont="1" applyBorder="1" applyAlignment="1">
      <alignment horizontal="center" vertical="center" wrapText="1"/>
    </xf>
    <xf numFmtId="0" fontId="5" fillId="0" borderId="348" xfId="0" applyFont="1" applyBorder="1" applyAlignment="1">
      <alignment horizontal="center" vertical="center" wrapText="1"/>
    </xf>
    <xf numFmtId="0" fontId="5" fillId="0" borderId="355" xfId="0" applyFont="1" applyBorder="1" applyAlignment="1">
      <alignment horizontal="center" vertical="center" wrapText="1"/>
    </xf>
    <xf numFmtId="0" fontId="5" fillId="0" borderId="316" xfId="0" applyFont="1" applyBorder="1" applyAlignment="1">
      <alignment horizontal="center" vertical="center" wrapText="1"/>
    </xf>
    <xf numFmtId="0" fontId="5" fillId="0" borderId="331" xfId="0" applyFont="1" applyBorder="1" applyAlignment="1">
      <alignment vertical="center" wrapText="1"/>
    </xf>
    <xf numFmtId="0" fontId="5" fillId="10" borderId="332" xfId="0" applyFont="1" applyFill="1" applyBorder="1" applyProtection="1">
      <protection locked="0"/>
    </xf>
    <xf numFmtId="0" fontId="5" fillId="10" borderId="358" xfId="0" applyFont="1" applyFill="1" applyBorder="1" applyProtection="1">
      <protection locked="0"/>
    </xf>
    <xf numFmtId="0" fontId="5" fillId="10" borderId="331" xfId="0" applyFont="1" applyFill="1" applyBorder="1" applyProtection="1">
      <protection locked="0"/>
    </xf>
    <xf numFmtId="0" fontId="5" fillId="0" borderId="320" xfId="0" applyFont="1" applyBorder="1" applyAlignment="1">
      <alignment horizontal="right" vertical="center" wrapText="1"/>
    </xf>
    <xf numFmtId="0" fontId="5" fillId="0" borderId="348" xfId="0" applyFont="1" applyBorder="1" applyAlignment="1">
      <alignment horizontal="right" vertical="center" wrapText="1"/>
    </xf>
    <xf numFmtId="0" fontId="5" fillId="0" borderId="345" xfId="0" applyFont="1" applyBorder="1" applyAlignment="1">
      <alignment horizontal="right" vertical="center" wrapText="1"/>
    </xf>
    <xf numFmtId="0" fontId="5" fillId="0" borderId="343" xfId="0" applyFont="1" applyBorder="1" applyAlignment="1">
      <alignment horizontal="right" vertical="center" wrapText="1"/>
    </xf>
    <xf numFmtId="1" fontId="5" fillId="0" borderId="320" xfId="2" applyNumberFormat="1" applyFont="1" applyBorder="1" applyAlignment="1">
      <alignment horizontal="center" vertical="center" wrapText="1"/>
    </xf>
    <xf numFmtId="1" fontId="5" fillId="4" borderId="335" xfId="2" applyNumberFormat="1" applyFont="1" applyFill="1" applyBorder="1" applyAlignment="1" applyProtection="1">
      <alignment horizontal="right"/>
      <protection locked="0"/>
    </xf>
    <xf numFmtId="1" fontId="5" fillId="4" borderId="350" xfId="2" applyNumberFormat="1" applyFont="1" applyFill="1" applyBorder="1" applyAlignment="1" applyProtection="1">
      <alignment horizontal="right"/>
      <protection locked="0"/>
    </xf>
    <xf numFmtId="1" fontId="5" fillId="8" borderId="333" xfId="0" applyNumberFormat="1" applyFont="1" applyFill="1" applyBorder="1" applyAlignment="1">
      <alignment horizontal="right"/>
    </xf>
    <xf numFmtId="1" fontId="5" fillId="0" borderId="343" xfId="0" applyNumberFormat="1" applyFont="1" applyBorder="1" applyAlignment="1">
      <alignment horizontal="center" vertical="center"/>
    </xf>
    <xf numFmtId="1" fontId="5" fillId="0" borderId="340" xfId="0" applyNumberFormat="1" applyFont="1" applyBorder="1" applyAlignment="1">
      <alignment horizontal="center" vertical="center"/>
    </xf>
    <xf numFmtId="1" fontId="5" fillId="0" borderId="331" xfId="0" applyNumberFormat="1" applyFont="1" applyBorder="1" applyAlignment="1">
      <alignment vertical="top" wrapText="1"/>
    </xf>
    <xf numFmtId="1" fontId="5" fillId="0" borderId="342" xfId="0" applyNumberFormat="1" applyFont="1" applyBorder="1" applyAlignment="1">
      <alignment horizontal="right" wrapText="1"/>
    </xf>
    <xf numFmtId="1" fontId="5" fillId="0" borderId="333" xfId="0" applyNumberFormat="1" applyFont="1" applyBorder="1" applyAlignment="1">
      <alignment horizontal="right" wrapText="1"/>
    </xf>
    <xf numFmtId="1" fontId="5" fillId="4" borderId="356" xfId="0" applyNumberFormat="1" applyFont="1" applyFill="1" applyBorder="1" applyAlignment="1" applyProtection="1">
      <alignment horizontal="right"/>
      <protection locked="0"/>
    </xf>
    <xf numFmtId="1" fontId="5" fillId="9" borderId="337" xfId="0" applyNumberFormat="1" applyFont="1" applyFill="1" applyBorder="1" applyAlignment="1">
      <alignment horizontal="right"/>
    </xf>
    <xf numFmtId="1" fontId="5" fillId="9" borderId="333" xfId="0" applyNumberFormat="1" applyFont="1" applyFill="1" applyBorder="1" applyAlignment="1">
      <alignment horizontal="right"/>
    </xf>
    <xf numFmtId="1" fontId="5" fillId="9" borderId="342" xfId="0" applyNumberFormat="1" applyFont="1" applyFill="1" applyBorder="1" applyAlignment="1">
      <alignment horizontal="right"/>
    </xf>
    <xf numFmtId="1" fontId="5" fillId="9" borderId="332" xfId="0" applyNumberFormat="1" applyFont="1" applyFill="1" applyBorder="1" applyAlignment="1">
      <alignment horizontal="right"/>
    </xf>
    <xf numFmtId="1" fontId="5" fillId="9" borderId="334" xfId="0" applyNumberFormat="1" applyFont="1" applyFill="1" applyBorder="1" applyAlignment="1">
      <alignment horizontal="right"/>
    </xf>
    <xf numFmtId="1" fontId="0" fillId="0" borderId="360" xfId="0" applyNumberFormat="1" applyBorder="1"/>
    <xf numFmtId="1" fontId="5" fillId="0" borderId="326" xfId="0" applyNumberFormat="1" applyFont="1" applyBorder="1" applyAlignment="1">
      <alignment horizontal="right"/>
    </xf>
    <xf numFmtId="1" fontId="5" fillId="0" borderId="340" xfId="0" applyNumberFormat="1" applyFont="1" applyBorder="1" applyAlignment="1">
      <alignment horizontal="right"/>
    </xf>
    <xf numFmtId="1" fontId="5" fillId="0" borderId="323" xfId="0" applyNumberFormat="1" applyFont="1" applyBorder="1" applyAlignment="1">
      <alignment horizontal="right"/>
    </xf>
    <xf numFmtId="1" fontId="5" fillId="0" borderId="361" xfId="0" applyNumberFormat="1" applyFont="1" applyBorder="1" applyAlignment="1">
      <alignment horizontal="right"/>
    </xf>
    <xf numFmtId="1" fontId="5" fillId="0" borderId="361" xfId="0" applyNumberFormat="1" applyFont="1" applyBorder="1" applyAlignment="1">
      <alignment horizontal="right" wrapText="1"/>
    </xf>
    <xf numFmtId="1" fontId="5" fillId="4" borderId="361" xfId="0" applyNumberFormat="1" applyFont="1" applyFill="1" applyBorder="1" applyAlignment="1" applyProtection="1">
      <alignment horizontal="right"/>
      <protection locked="0"/>
    </xf>
    <xf numFmtId="1" fontId="5" fillId="8" borderId="361" xfId="0" applyNumberFormat="1" applyFont="1" applyFill="1" applyBorder="1" applyAlignment="1">
      <alignment horizontal="right"/>
    </xf>
    <xf numFmtId="1" fontId="5" fillId="8" borderId="362" xfId="0" applyNumberFormat="1" applyFont="1" applyFill="1" applyBorder="1" applyAlignment="1">
      <alignment horizontal="right"/>
    </xf>
    <xf numFmtId="1" fontId="5" fillId="4" borderId="362" xfId="0" applyNumberFormat="1" applyFont="1" applyFill="1" applyBorder="1" applyAlignment="1" applyProtection="1">
      <alignment horizontal="right"/>
      <protection locked="0"/>
    </xf>
    <xf numFmtId="1" fontId="5" fillId="9" borderId="361" xfId="0" applyNumberFormat="1" applyFont="1" applyFill="1" applyBorder="1" applyAlignment="1">
      <alignment horizontal="right"/>
    </xf>
    <xf numFmtId="1" fontId="5" fillId="9" borderId="362" xfId="0" applyNumberFormat="1" applyFont="1" applyFill="1" applyBorder="1" applyAlignment="1">
      <alignment horizontal="right"/>
    </xf>
    <xf numFmtId="1" fontId="5" fillId="10" borderId="362" xfId="0" applyNumberFormat="1" applyFont="1" applyFill="1" applyBorder="1" applyAlignment="1" applyProtection="1">
      <alignment horizontal="right"/>
      <protection locked="0"/>
    </xf>
    <xf numFmtId="1" fontId="5" fillId="0" borderId="319" xfId="0" applyNumberFormat="1" applyFont="1" applyBorder="1" applyAlignment="1">
      <alignment horizontal="center" vertical="center"/>
    </xf>
    <xf numFmtId="1" fontId="5" fillId="4" borderId="319" xfId="0" applyNumberFormat="1" applyFont="1" applyFill="1" applyBorder="1" applyAlignment="1" applyProtection="1">
      <alignment horizontal="right"/>
      <protection locked="0"/>
    </xf>
    <xf numFmtId="1" fontId="5" fillId="0" borderId="319" xfId="2" applyNumberFormat="1" applyFont="1" applyBorder="1" applyAlignment="1">
      <alignment horizontal="center" vertical="center" wrapText="1"/>
    </xf>
    <xf numFmtId="1" fontId="5" fillId="4" borderId="361" xfId="2" applyNumberFormat="1" applyFont="1" applyFill="1" applyBorder="1" applyAlignment="1" applyProtection="1">
      <alignment horizontal="right"/>
      <protection locked="0"/>
    </xf>
    <xf numFmtId="0" fontId="5" fillId="10" borderId="362" xfId="0" applyFont="1" applyFill="1" applyBorder="1" applyProtection="1">
      <protection locked="0"/>
    </xf>
    <xf numFmtId="1" fontId="0" fillId="0" borderId="363" xfId="0" applyNumberFormat="1" applyBorder="1"/>
    <xf numFmtId="1" fontId="5" fillId="0" borderId="364" xfId="0" applyNumberFormat="1" applyFont="1" applyBorder="1" applyAlignment="1">
      <alignment horizontal="right"/>
    </xf>
    <xf numFmtId="1" fontId="5" fillId="5" borderId="365" xfId="1" applyNumberFormat="1" applyFont="1" applyBorder="1" applyAlignment="1" applyProtection="1">
      <alignment horizontal="right"/>
      <protection locked="0"/>
    </xf>
    <xf numFmtId="1" fontId="5" fillId="5" borderId="366" xfId="1" applyNumberFormat="1" applyFont="1" applyBorder="1" applyAlignment="1" applyProtection="1">
      <alignment horizontal="right"/>
      <protection locked="0"/>
    </xf>
    <xf numFmtId="1" fontId="5" fillId="5" borderId="367" xfId="1" applyNumberFormat="1" applyFont="1" applyBorder="1" applyAlignment="1" applyProtection="1">
      <alignment horizontal="right"/>
      <protection locked="0"/>
    </xf>
    <xf numFmtId="1" fontId="5" fillId="0" borderId="376" xfId="0" applyNumberFormat="1" applyFont="1" applyBorder="1" applyAlignment="1">
      <alignment horizontal="center" vertical="center" wrapText="1"/>
    </xf>
    <xf numFmtId="1" fontId="5" fillId="0" borderId="377" xfId="0" applyNumberFormat="1" applyFont="1" applyBorder="1" applyAlignment="1">
      <alignment horizontal="center" vertical="center" wrapText="1"/>
    </xf>
    <xf numFmtId="1" fontId="5" fillId="0" borderId="375" xfId="0" applyNumberFormat="1" applyFont="1" applyBorder="1" applyAlignment="1">
      <alignment horizontal="center" vertical="center" wrapText="1"/>
    </xf>
    <xf numFmtId="1" fontId="5" fillId="0" borderId="378" xfId="0" applyNumberFormat="1" applyFont="1" applyBorder="1" applyAlignment="1">
      <alignment horizontal="center" vertical="center" wrapText="1"/>
    </xf>
    <xf numFmtId="1" fontId="5" fillId="0" borderId="373" xfId="0" applyNumberFormat="1" applyFont="1" applyBorder="1" applyAlignment="1">
      <alignment horizontal="center" vertical="center" wrapText="1"/>
    </xf>
    <xf numFmtId="1" fontId="5" fillId="0" borderId="376" xfId="0" applyNumberFormat="1" applyFont="1" applyBorder="1" applyAlignment="1">
      <alignment horizontal="right" wrapText="1"/>
    </xf>
    <xf numFmtId="1" fontId="5" fillId="0" borderId="379" xfId="0" applyNumberFormat="1" applyFont="1" applyBorder="1" applyAlignment="1">
      <alignment horizontal="right" wrapText="1"/>
    </xf>
    <xf numFmtId="1" fontId="5" fillId="0" borderId="375" xfId="0" applyNumberFormat="1" applyFont="1" applyBorder="1" applyAlignment="1">
      <alignment horizontal="right" wrapText="1"/>
    </xf>
    <xf numFmtId="1" fontId="5" fillId="4" borderId="378" xfId="0" applyNumberFormat="1" applyFont="1" applyFill="1" applyBorder="1" applyAlignment="1" applyProtection="1">
      <alignment horizontal="right"/>
      <protection locked="0"/>
    </xf>
    <xf numFmtId="1" fontId="5" fillId="4" borderId="380" xfId="0" applyNumberFormat="1" applyFont="1" applyFill="1" applyBorder="1" applyAlignment="1" applyProtection="1">
      <alignment horizontal="right"/>
      <protection locked="0"/>
    </xf>
    <xf numFmtId="1" fontId="5" fillId="4" borderId="381" xfId="0" applyNumberFormat="1" applyFont="1" applyFill="1" applyBorder="1" applyAlignment="1" applyProtection="1">
      <alignment horizontal="right"/>
      <protection locked="0"/>
    </xf>
    <xf numFmtId="1" fontId="5" fillId="4" borderId="382" xfId="0" applyNumberFormat="1" applyFont="1" applyFill="1" applyBorder="1" applyAlignment="1" applyProtection="1">
      <alignment horizontal="right"/>
      <protection locked="0"/>
    </xf>
    <xf numFmtId="1" fontId="5" fillId="4" borderId="375" xfId="0" applyNumberFormat="1" applyFont="1" applyFill="1" applyBorder="1" applyAlignment="1" applyProtection="1">
      <alignment horizontal="right"/>
      <protection locked="0"/>
    </xf>
    <xf numFmtId="1" fontId="5" fillId="0" borderId="383" xfId="0" applyNumberFormat="1" applyFont="1" applyBorder="1" applyAlignment="1">
      <alignment horizontal="left" vertical="center" wrapText="1"/>
    </xf>
    <xf numFmtId="1" fontId="5" fillId="0" borderId="384" xfId="0" applyNumberFormat="1" applyFont="1" applyBorder="1" applyAlignment="1">
      <alignment horizontal="right" wrapText="1"/>
    </xf>
    <xf numFmtId="1" fontId="5" fillId="0" borderId="385" xfId="0" applyNumberFormat="1" applyFont="1" applyBorder="1" applyAlignment="1">
      <alignment horizontal="right"/>
    </xf>
    <xf numFmtId="1" fontId="5" fillId="4" borderId="384" xfId="0" applyNumberFormat="1" applyFont="1" applyFill="1" applyBorder="1" applyAlignment="1" applyProtection="1">
      <alignment horizontal="right"/>
      <protection locked="0"/>
    </xf>
    <xf numFmtId="1" fontId="5" fillId="4" borderId="386" xfId="0" applyNumberFormat="1" applyFont="1" applyFill="1" applyBorder="1" applyAlignment="1" applyProtection="1">
      <alignment horizontal="right"/>
      <protection locked="0"/>
    </xf>
    <xf numFmtId="1" fontId="5" fillId="4" borderId="387" xfId="0" applyNumberFormat="1" applyFont="1" applyFill="1" applyBorder="1" applyAlignment="1" applyProtection="1">
      <alignment horizontal="right"/>
      <protection locked="0"/>
    </xf>
    <xf numFmtId="1" fontId="5" fillId="4" borderId="388" xfId="0" applyNumberFormat="1" applyFont="1" applyFill="1" applyBorder="1" applyAlignment="1" applyProtection="1">
      <alignment horizontal="right"/>
      <protection locked="0"/>
    </xf>
    <xf numFmtId="1" fontId="5" fillId="4" borderId="389" xfId="0" applyNumberFormat="1" applyFont="1" applyFill="1" applyBorder="1" applyAlignment="1" applyProtection="1">
      <alignment horizontal="right"/>
      <protection locked="0"/>
    </xf>
    <xf numFmtId="1" fontId="5" fillId="4" borderId="385" xfId="0" applyNumberFormat="1" applyFont="1" applyFill="1" applyBorder="1" applyAlignment="1" applyProtection="1">
      <alignment horizontal="right"/>
      <protection locked="0"/>
    </xf>
    <xf numFmtId="1" fontId="5" fillId="0" borderId="390" xfId="0" applyNumberFormat="1" applyFont="1" applyBorder="1" applyAlignment="1">
      <alignment horizontal="center" vertical="center" wrapText="1"/>
    </xf>
    <xf numFmtId="1" fontId="5" fillId="0" borderId="387" xfId="0" applyNumberFormat="1" applyFont="1" applyBorder="1" applyAlignment="1">
      <alignment vertical="center" wrapText="1"/>
    </xf>
    <xf numFmtId="1" fontId="5" fillId="0" borderId="391" xfId="0" applyNumberFormat="1" applyFont="1" applyBorder="1" applyAlignment="1">
      <alignment vertical="center" wrapText="1"/>
    </xf>
    <xf numFmtId="1" fontId="5" fillId="0" borderId="392" xfId="0" applyNumberFormat="1" applyFont="1" applyBorder="1" applyAlignment="1">
      <alignment vertical="center" wrapText="1"/>
    </xf>
    <xf numFmtId="1" fontId="5" fillId="0" borderId="385" xfId="0" applyNumberFormat="1" applyFont="1" applyBorder="1"/>
    <xf numFmtId="1" fontId="5" fillId="0" borderId="372" xfId="0" applyNumberFormat="1" applyFont="1" applyBorder="1" applyAlignment="1">
      <alignment vertical="center" wrapText="1"/>
    </xf>
    <xf numFmtId="1" fontId="5" fillId="0" borderId="394" xfId="0" applyNumberFormat="1" applyFont="1" applyBorder="1" applyAlignment="1">
      <alignment horizontal="right" wrapText="1"/>
    </xf>
    <xf numFmtId="1" fontId="5" fillId="0" borderId="390" xfId="0" applyNumberFormat="1" applyFont="1" applyBorder="1" applyAlignment="1">
      <alignment horizontal="right" wrapText="1"/>
    </xf>
    <xf numFmtId="1" fontId="5" fillId="0" borderId="378" xfId="0" applyNumberFormat="1" applyFont="1" applyBorder="1"/>
    <xf numFmtId="1" fontId="5" fillId="0" borderId="375" xfId="0" applyNumberFormat="1" applyFont="1" applyBorder="1"/>
    <xf numFmtId="1" fontId="5" fillId="0" borderId="372" xfId="0" applyNumberFormat="1" applyFont="1" applyBorder="1"/>
    <xf numFmtId="1" fontId="5" fillId="0" borderId="381" xfId="0" applyNumberFormat="1" applyFont="1" applyBorder="1"/>
    <xf numFmtId="1" fontId="5" fillId="0" borderId="395" xfId="0" applyNumberFormat="1" applyFont="1" applyBorder="1"/>
    <xf numFmtId="1" fontId="5" fillId="0" borderId="380" xfId="0" applyNumberFormat="1" applyFont="1" applyBorder="1"/>
    <xf numFmtId="1" fontId="5" fillId="0" borderId="397" xfId="0" applyNumberFormat="1" applyFont="1" applyBorder="1" applyAlignment="1">
      <alignment horizontal="center" vertical="center" wrapText="1"/>
    </xf>
    <xf numFmtId="1" fontId="5" fillId="0" borderId="383" xfId="0" applyNumberFormat="1" applyFont="1" applyBorder="1" applyAlignment="1">
      <alignment horizontal="right" wrapText="1"/>
    </xf>
    <xf numFmtId="1" fontId="5" fillId="4" borderId="392" xfId="0" applyNumberFormat="1" applyFont="1" applyFill="1" applyBorder="1" applyAlignment="1" applyProtection="1">
      <alignment horizontal="right"/>
      <protection locked="0"/>
    </xf>
    <xf numFmtId="1" fontId="5" fillId="0" borderId="394" xfId="0" applyNumberFormat="1" applyFont="1" applyBorder="1" applyAlignment="1">
      <alignment horizontal="center" vertical="center" wrapText="1"/>
    </xf>
    <xf numFmtId="1" fontId="5" fillId="0" borderId="396" xfId="0" applyNumberFormat="1" applyFont="1" applyBorder="1" applyAlignment="1">
      <alignment horizontal="center" vertical="center" wrapText="1"/>
    </xf>
    <xf numFmtId="1" fontId="5" fillId="0" borderId="393" xfId="0" applyNumberFormat="1" applyFont="1" applyBorder="1"/>
    <xf numFmtId="1" fontId="5" fillId="0" borderId="372" xfId="0" applyNumberFormat="1" applyFont="1" applyBorder="1" applyAlignment="1">
      <alignment horizontal="center" vertical="center" wrapText="1"/>
    </xf>
    <xf numFmtId="1" fontId="5" fillId="0" borderId="393" xfId="0" applyNumberFormat="1" applyFont="1" applyBorder="1" applyAlignment="1">
      <alignment horizontal="center" vertical="center" wrapText="1"/>
    </xf>
    <xf numFmtId="1" fontId="5" fillId="0" borderId="387" xfId="0" applyNumberFormat="1" applyFont="1" applyBorder="1" applyAlignment="1">
      <alignment vertical="center"/>
    </xf>
    <xf numFmtId="1" fontId="5" fillId="4" borderId="383" xfId="0" applyNumberFormat="1" applyFont="1" applyFill="1" applyBorder="1" applyAlignment="1" applyProtection="1">
      <alignment horizontal="right"/>
      <protection locked="0"/>
    </xf>
    <xf numFmtId="1" fontId="5" fillId="0" borderId="383" xfId="0" applyNumberFormat="1" applyFont="1" applyBorder="1" applyAlignment="1">
      <alignment vertical="center" wrapText="1"/>
    </xf>
    <xf numFmtId="1" fontId="5" fillId="4" borderId="399" xfId="0" applyNumberFormat="1" applyFont="1" applyFill="1" applyBorder="1" applyAlignment="1" applyProtection="1">
      <alignment horizontal="right"/>
      <protection locked="0"/>
    </xf>
    <xf numFmtId="1" fontId="5" fillId="0" borderId="390" xfId="0" applyNumberFormat="1" applyFont="1" applyBorder="1"/>
    <xf numFmtId="1" fontId="5" fillId="0" borderId="384" xfId="0" applyNumberFormat="1" applyFont="1" applyBorder="1"/>
    <xf numFmtId="1" fontId="5" fillId="0" borderId="392" xfId="0" applyNumberFormat="1" applyFont="1" applyBorder="1"/>
    <xf numFmtId="1" fontId="5" fillId="0" borderId="391" xfId="0" applyNumberFormat="1" applyFont="1" applyBorder="1" applyAlignment="1">
      <alignment horizontal="right"/>
    </xf>
    <xf numFmtId="1" fontId="5" fillId="0" borderId="392" xfId="0" applyNumberFormat="1" applyFont="1" applyBorder="1" applyAlignment="1">
      <alignment horizontal="right"/>
    </xf>
    <xf numFmtId="1" fontId="5" fillId="8" borderId="384" xfId="0" applyNumberFormat="1" applyFont="1" applyFill="1" applyBorder="1" applyAlignment="1">
      <alignment horizontal="right"/>
    </xf>
    <xf numFmtId="1" fontId="5" fillId="8" borderId="400" xfId="0" applyNumberFormat="1" applyFont="1" applyFill="1" applyBorder="1" applyAlignment="1">
      <alignment horizontal="right"/>
    </xf>
    <xf numFmtId="1" fontId="5" fillId="10" borderId="400" xfId="0" applyNumberFormat="1" applyFont="1" applyFill="1" applyBorder="1" applyAlignment="1" applyProtection="1">
      <alignment horizontal="right"/>
      <protection locked="0"/>
    </xf>
    <xf numFmtId="1" fontId="5" fillId="4" borderId="402" xfId="0" applyNumberFormat="1" applyFont="1" applyFill="1" applyBorder="1" applyAlignment="1" applyProtection="1">
      <alignment horizontal="right"/>
      <protection locked="0"/>
    </xf>
    <xf numFmtId="1" fontId="5" fillId="0" borderId="380" xfId="0" applyNumberFormat="1" applyFont="1" applyBorder="1" applyAlignment="1">
      <alignment horizontal="center" vertical="center" wrapText="1"/>
    </xf>
    <xf numFmtId="1" fontId="5" fillId="3" borderId="378" xfId="0" applyNumberFormat="1" applyFont="1" applyFill="1" applyBorder="1" applyAlignment="1">
      <alignment horizontal="center" vertical="center" wrapText="1"/>
    </xf>
    <xf numFmtId="1" fontId="5" fillId="3" borderId="396" xfId="0" applyNumberFormat="1" applyFont="1" applyFill="1" applyBorder="1" applyAlignment="1">
      <alignment horizontal="center" vertical="center" wrapText="1"/>
    </xf>
    <xf numFmtId="1" fontId="5" fillId="0" borderId="383" xfId="0" applyNumberFormat="1" applyFont="1" applyBorder="1"/>
    <xf numFmtId="1" fontId="5" fillId="0" borderId="386" xfId="0" applyNumberFormat="1" applyFont="1" applyBorder="1"/>
    <xf numFmtId="1" fontId="5" fillId="4" borderId="400" xfId="0" applyNumberFormat="1" applyFont="1" applyFill="1" applyBorder="1" applyAlignment="1" applyProtection="1">
      <alignment horizontal="right"/>
      <protection locked="0"/>
    </xf>
    <xf numFmtId="1" fontId="5" fillId="10" borderId="386" xfId="0" applyNumberFormat="1" applyFont="1" applyFill="1" applyBorder="1" applyAlignment="1" applyProtection="1">
      <alignment horizontal="right"/>
      <protection locked="0"/>
    </xf>
    <xf numFmtId="1" fontId="5" fillId="0" borderId="393" xfId="0" applyNumberFormat="1" applyFont="1" applyBorder="1" applyAlignment="1">
      <alignment vertical="center"/>
    </xf>
    <xf numFmtId="1" fontId="5" fillId="0" borderId="390" xfId="0" applyNumberFormat="1" applyFont="1" applyBorder="1" applyAlignment="1">
      <alignment vertical="center"/>
    </xf>
    <xf numFmtId="1" fontId="5" fillId="0" borderId="380" xfId="0" applyNumberFormat="1" applyFont="1" applyBorder="1" applyAlignment="1">
      <alignment vertical="center"/>
    </xf>
    <xf numFmtId="1" fontId="5" fillId="0" borderId="378" xfId="0" applyNumberFormat="1" applyFont="1" applyBorder="1" applyAlignment="1">
      <alignment vertical="center"/>
    </xf>
    <xf numFmtId="1" fontId="5" fillId="0" borderId="375" xfId="0" applyNumberFormat="1" applyFont="1" applyBorder="1" applyAlignment="1">
      <alignment vertical="center"/>
    </xf>
    <xf numFmtId="1" fontId="5" fillId="3" borderId="378" xfId="0" applyNumberFormat="1" applyFont="1" applyFill="1" applyBorder="1" applyAlignment="1">
      <alignment vertical="center"/>
    </xf>
    <xf numFmtId="1" fontId="5" fillId="3" borderId="396" xfId="0" applyNumberFormat="1" applyFont="1" applyFill="1" applyBorder="1" applyAlignment="1">
      <alignment vertical="center"/>
    </xf>
    <xf numFmtId="1" fontId="5" fillId="3" borderId="390" xfId="0" applyNumberFormat="1" applyFont="1" applyFill="1" applyBorder="1" applyAlignment="1">
      <alignment vertical="center"/>
    </xf>
    <xf numFmtId="1" fontId="5" fillId="3" borderId="375" xfId="0" applyNumberFormat="1" applyFont="1" applyFill="1" applyBorder="1" applyAlignment="1">
      <alignment vertical="center"/>
    </xf>
    <xf numFmtId="1" fontId="5" fillId="8" borderId="393" xfId="0" applyNumberFormat="1" applyFont="1" applyFill="1" applyBorder="1" applyAlignment="1">
      <alignment vertical="center"/>
    </xf>
    <xf numFmtId="1" fontId="5" fillId="8" borderId="390" xfId="0" applyNumberFormat="1" applyFont="1" applyFill="1" applyBorder="1" applyAlignment="1">
      <alignment vertical="center"/>
    </xf>
    <xf numFmtId="1" fontId="5" fillId="8" borderId="380" xfId="0" applyNumberFormat="1" applyFont="1" applyFill="1" applyBorder="1" applyAlignment="1">
      <alignment vertical="center"/>
    </xf>
    <xf numFmtId="1" fontId="5" fillId="8" borderId="378" xfId="0" applyNumberFormat="1" applyFont="1" applyFill="1" applyBorder="1" applyAlignment="1">
      <alignment vertical="center"/>
    </xf>
    <xf numFmtId="1" fontId="5" fillId="8" borderId="375" xfId="0" applyNumberFormat="1" applyFont="1" applyFill="1" applyBorder="1" applyAlignment="1">
      <alignment vertical="center"/>
    </xf>
    <xf numFmtId="1" fontId="5" fillId="8" borderId="396" xfId="0" applyNumberFormat="1" applyFont="1" applyFill="1" applyBorder="1" applyAlignment="1">
      <alignment vertical="center"/>
    </xf>
    <xf numFmtId="1" fontId="5" fillId="3" borderId="390" xfId="0" applyNumberFormat="1" applyFont="1" applyFill="1" applyBorder="1" applyAlignment="1">
      <alignment horizontal="center" vertical="center" wrapText="1"/>
    </xf>
    <xf numFmtId="1" fontId="5" fillId="0" borderId="387" xfId="0" applyNumberFormat="1" applyFont="1" applyBorder="1"/>
    <xf numFmtId="1" fontId="5" fillId="10" borderId="384" xfId="0" applyNumberFormat="1" applyFont="1" applyFill="1" applyBorder="1" applyAlignment="1" applyProtection="1">
      <alignment horizontal="right"/>
      <protection locked="0"/>
    </xf>
    <xf numFmtId="1" fontId="5" fillId="10" borderId="392" xfId="0" applyNumberFormat="1" applyFont="1" applyFill="1" applyBorder="1" applyAlignment="1" applyProtection="1">
      <alignment horizontal="right"/>
      <protection locked="0"/>
    </xf>
    <xf numFmtId="1" fontId="5" fillId="0" borderId="393" xfId="0" applyNumberFormat="1" applyFont="1" applyBorder="1" applyAlignment="1">
      <alignment horizontal="right" wrapText="1"/>
    </xf>
    <xf numFmtId="1" fontId="5" fillId="0" borderId="397" xfId="0" applyNumberFormat="1" applyFont="1" applyBorder="1"/>
    <xf numFmtId="1" fontId="5" fillId="0" borderId="382" xfId="0" applyNumberFormat="1" applyFont="1" applyBorder="1"/>
    <xf numFmtId="1" fontId="5" fillId="0" borderId="377" xfId="0" applyNumberFormat="1" applyFont="1" applyBorder="1"/>
    <xf numFmtId="1" fontId="5" fillId="0" borderId="378" xfId="2" applyNumberFormat="1" applyFont="1" applyBorder="1" applyAlignment="1">
      <alignment horizontal="center" vertical="center" wrapText="1"/>
    </xf>
    <xf numFmtId="1" fontId="5" fillId="0" borderId="380" xfId="2" applyNumberFormat="1" applyFont="1" applyBorder="1" applyAlignment="1">
      <alignment horizontal="center" vertical="center" wrapText="1"/>
    </xf>
    <xf numFmtId="1" fontId="5" fillId="0" borderId="397" xfId="2" applyNumberFormat="1" applyFont="1" applyBorder="1" applyAlignment="1">
      <alignment horizontal="center" vertical="center" wrapText="1"/>
    </xf>
    <xf numFmtId="1" fontId="5" fillId="0" borderId="390" xfId="2" applyNumberFormat="1" applyFont="1" applyBorder="1" applyAlignment="1">
      <alignment horizontal="center" vertical="center" wrapText="1"/>
    </xf>
    <xf numFmtId="1" fontId="5" fillId="0" borderId="383" xfId="2" applyNumberFormat="1" applyFont="1" applyBorder="1"/>
    <xf numFmtId="1" fontId="5" fillId="0" borderId="392" xfId="2" applyNumberFormat="1" applyFont="1" applyBorder="1"/>
    <xf numFmtId="1" fontId="5" fillId="0" borderId="385" xfId="2" applyNumberFormat="1" applyFont="1" applyBorder="1"/>
    <xf numFmtId="1" fontId="5" fillId="4" borderId="384" xfId="2" applyNumberFormat="1" applyFont="1" applyFill="1" applyBorder="1" applyAlignment="1" applyProtection="1">
      <alignment horizontal="right"/>
      <protection locked="0"/>
    </xf>
    <xf numFmtId="1" fontId="5" fillId="4" borderId="392" xfId="2" applyNumberFormat="1" applyFont="1" applyFill="1" applyBorder="1" applyAlignment="1" applyProtection="1">
      <alignment horizontal="right"/>
      <protection locked="0"/>
    </xf>
    <xf numFmtId="1" fontId="5" fillId="4" borderId="385" xfId="2" applyNumberFormat="1" applyFont="1" applyFill="1" applyBorder="1" applyAlignment="1" applyProtection="1">
      <alignment horizontal="right"/>
      <protection locked="0"/>
    </xf>
    <xf numFmtId="1" fontId="5" fillId="4" borderId="403" xfId="2" applyNumberFormat="1" applyFont="1" applyFill="1" applyBorder="1" applyAlignment="1" applyProtection="1">
      <alignment horizontal="right"/>
      <protection locked="0"/>
    </xf>
    <xf numFmtId="1" fontId="5" fillId="0" borderId="393" xfId="2" applyNumberFormat="1" applyFont="1" applyBorder="1"/>
    <xf numFmtId="1" fontId="5" fillId="0" borderId="390" xfId="2" applyNumberFormat="1" applyFont="1" applyBorder="1"/>
    <xf numFmtId="1" fontId="5" fillId="0" borderId="375" xfId="2" applyNumberFormat="1" applyFont="1" applyBorder="1"/>
    <xf numFmtId="1" fontId="5" fillId="0" borderId="378" xfId="2" applyNumberFormat="1" applyFont="1" applyBorder="1"/>
    <xf numFmtId="1" fontId="5" fillId="0" borderId="380" xfId="2" applyNumberFormat="1" applyFont="1" applyBorder="1"/>
    <xf numFmtId="1" fontId="5" fillId="0" borderId="397" xfId="2" applyNumberFormat="1" applyFont="1" applyBorder="1"/>
    <xf numFmtId="1" fontId="5" fillId="0" borderId="381" xfId="2" applyNumberFormat="1" applyFont="1" applyBorder="1" applyAlignment="1">
      <alignment horizontal="center" vertical="center" wrapText="1"/>
    </xf>
    <xf numFmtId="1" fontId="5" fillId="0" borderId="382" xfId="2" applyNumberFormat="1" applyFont="1" applyBorder="1" applyAlignment="1" applyProtection="1">
      <alignment horizontal="center" vertical="center" wrapText="1"/>
      <protection locked="0"/>
    </xf>
    <xf numFmtId="0" fontId="5" fillId="0" borderId="377" xfId="2" applyFont="1" applyBorder="1" applyAlignment="1" applyProtection="1">
      <alignment horizontal="center" vertical="center" wrapText="1"/>
      <protection locked="0"/>
    </xf>
    <xf numFmtId="49" fontId="5" fillId="0" borderId="377" xfId="2" applyNumberFormat="1" applyFont="1" applyBorder="1" applyAlignment="1" applyProtection="1">
      <alignment horizontal="center" vertical="center" wrapText="1"/>
      <protection locked="0"/>
    </xf>
    <xf numFmtId="49" fontId="5" fillId="0" borderId="380" xfId="2" applyNumberFormat="1" applyFont="1" applyBorder="1" applyAlignment="1" applyProtection="1">
      <alignment horizontal="center" vertical="center" wrapText="1"/>
      <protection locked="0"/>
    </xf>
    <xf numFmtId="49" fontId="5" fillId="0" borderId="378" xfId="2" applyNumberFormat="1" applyFont="1" applyBorder="1" applyAlignment="1" applyProtection="1">
      <alignment horizontal="center" vertical="center" wrapText="1"/>
      <protection locked="0"/>
    </xf>
    <xf numFmtId="49" fontId="5" fillId="0" borderId="375" xfId="2" applyNumberFormat="1" applyFont="1" applyBorder="1" applyAlignment="1" applyProtection="1">
      <alignment horizontal="center" vertical="center" wrapText="1"/>
      <protection locked="0"/>
    </xf>
    <xf numFmtId="1" fontId="5" fillId="0" borderId="386" xfId="2" applyNumberFormat="1" applyFont="1" applyBorder="1"/>
    <xf numFmtId="1" fontId="5" fillId="4" borderId="400" xfId="2" applyNumberFormat="1" applyFont="1" applyFill="1" applyBorder="1" applyAlignment="1" applyProtection="1">
      <alignment horizontal="right"/>
      <protection locked="0"/>
    </xf>
    <xf numFmtId="1" fontId="5" fillId="4" borderId="389" xfId="2" applyNumberFormat="1" applyFont="1" applyFill="1" applyBorder="1" applyAlignment="1" applyProtection="1">
      <alignment horizontal="right"/>
      <protection locked="0"/>
    </xf>
    <xf numFmtId="0" fontId="5" fillId="0" borderId="378" xfId="0" applyFont="1" applyBorder="1" applyAlignment="1">
      <alignment horizontal="center" wrapText="1"/>
    </xf>
    <xf numFmtId="0" fontId="5" fillId="0" borderId="396" xfId="0" applyFont="1" applyBorder="1" applyAlignment="1">
      <alignment horizontal="center" wrapText="1"/>
    </xf>
    <xf numFmtId="1" fontId="5" fillId="10" borderId="385" xfId="0" applyNumberFormat="1" applyFont="1" applyFill="1" applyBorder="1" applyAlignment="1" applyProtection="1">
      <alignment horizontal="right"/>
      <protection locked="0"/>
    </xf>
    <xf numFmtId="1" fontId="5" fillId="10" borderId="403" xfId="0" applyNumberFormat="1" applyFont="1" applyFill="1" applyBorder="1" applyAlignment="1" applyProtection="1">
      <alignment horizontal="right"/>
      <protection locked="0"/>
    </xf>
    <xf numFmtId="1" fontId="5" fillId="10" borderId="389" xfId="0" applyNumberFormat="1" applyFont="1" applyFill="1" applyBorder="1" applyAlignment="1" applyProtection="1">
      <alignment horizontal="right"/>
      <protection locked="0"/>
    </xf>
    <xf numFmtId="0" fontId="5" fillId="0" borderId="372" xfId="0" applyFont="1" applyBorder="1" applyAlignment="1">
      <alignment horizontal="right" wrapText="1"/>
    </xf>
    <xf numFmtId="0" fontId="5" fillId="0" borderId="380" xfId="0" applyFont="1" applyBorder="1" applyAlignment="1">
      <alignment horizontal="right" wrapText="1"/>
    </xf>
    <xf numFmtId="0" fontId="5" fillId="0" borderId="378" xfId="0" applyFont="1" applyBorder="1" applyAlignment="1">
      <alignment horizontal="right" wrapText="1"/>
    </xf>
    <xf numFmtId="0" fontId="5" fillId="0" borderId="397" xfId="0" applyFont="1" applyBorder="1" applyAlignment="1">
      <alignment horizontal="right" wrapText="1"/>
    </xf>
    <xf numFmtId="0" fontId="5" fillId="0" borderId="382" xfId="0" applyFont="1" applyBorder="1" applyAlignment="1">
      <alignment horizontal="right" wrapText="1"/>
    </xf>
    <xf numFmtId="0" fontId="5" fillId="0" borderId="375" xfId="0" applyFont="1" applyBorder="1" applyAlignment="1">
      <alignment horizontal="right" wrapText="1"/>
    </xf>
    <xf numFmtId="0" fontId="5" fillId="10" borderId="385" xfId="0" applyFont="1" applyFill="1" applyBorder="1" applyAlignment="1" applyProtection="1">
      <alignment horizontal="right"/>
      <protection locked="0"/>
    </xf>
    <xf numFmtId="0" fontId="5" fillId="10" borderId="389" xfId="0" applyFont="1" applyFill="1" applyBorder="1" applyAlignment="1" applyProtection="1">
      <alignment horizontal="right"/>
      <protection locked="0"/>
    </xf>
    <xf numFmtId="0" fontId="5" fillId="0" borderId="372" xfId="0" applyFont="1" applyBorder="1" applyAlignment="1">
      <alignment horizontal="center" vertical="center" wrapText="1"/>
    </xf>
    <xf numFmtId="0" fontId="5" fillId="0" borderId="397" xfId="0" applyFont="1" applyBorder="1" applyAlignment="1">
      <alignment horizontal="center" vertical="center" wrapText="1"/>
    </xf>
    <xf numFmtId="0" fontId="5" fillId="0" borderId="383" xfId="0" applyFont="1" applyBorder="1" applyAlignment="1">
      <alignment vertical="center" wrapText="1"/>
    </xf>
    <xf numFmtId="0" fontId="5" fillId="10" borderId="384" xfId="0" applyFont="1" applyFill="1" applyBorder="1" applyProtection="1">
      <protection locked="0"/>
    </xf>
    <xf numFmtId="0" fontId="5" fillId="10" borderId="404" xfId="0" applyFont="1" applyFill="1" applyBorder="1" applyProtection="1">
      <protection locked="0"/>
    </xf>
    <xf numFmtId="0" fontId="5" fillId="10" borderId="383" xfId="0" applyFont="1" applyFill="1" applyBorder="1" applyProtection="1">
      <protection locked="0"/>
    </xf>
    <xf numFmtId="0" fontId="5" fillId="0" borderId="372" xfId="0" applyFont="1" applyBorder="1" applyAlignment="1">
      <alignment horizontal="right" vertical="center" wrapText="1"/>
    </xf>
    <xf numFmtId="0" fontId="5" fillId="0" borderId="397" xfId="0" applyFont="1" applyBorder="1" applyAlignment="1">
      <alignment horizontal="right" vertical="center" wrapText="1"/>
    </xf>
    <xf numFmtId="0" fontId="5" fillId="0" borderId="395" xfId="0" applyFont="1" applyBorder="1" applyAlignment="1">
      <alignment horizontal="right" vertical="center" wrapText="1"/>
    </xf>
    <xf numFmtId="0" fontId="5" fillId="0" borderId="393" xfId="0" applyFont="1" applyBorder="1" applyAlignment="1">
      <alignment horizontal="right" vertical="center" wrapText="1"/>
    </xf>
    <xf numFmtId="1" fontId="5" fillId="0" borderId="372" xfId="2" applyNumberFormat="1" applyFont="1" applyBorder="1" applyAlignment="1">
      <alignment horizontal="center" vertical="center" wrapText="1"/>
    </xf>
    <xf numFmtId="1" fontId="5" fillId="4" borderId="387" xfId="2" applyNumberFormat="1" applyFont="1" applyFill="1" applyBorder="1" applyAlignment="1" applyProtection="1">
      <alignment horizontal="right"/>
      <protection locked="0"/>
    </xf>
    <xf numFmtId="1" fontId="5" fillId="4" borderId="399" xfId="2" applyNumberFormat="1" applyFont="1" applyFill="1" applyBorder="1" applyAlignment="1" applyProtection="1">
      <alignment horizontal="right"/>
      <protection locked="0"/>
    </xf>
    <xf numFmtId="1" fontId="5" fillId="8" borderId="385" xfId="0" applyNumberFormat="1" applyFont="1" applyFill="1" applyBorder="1" applyAlignment="1">
      <alignment horizontal="right"/>
    </xf>
    <xf numFmtId="1" fontId="5" fillId="0" borderId="393" xfId="0" applyNumberFormat="1" applyFont="1" applyBorder="1" applyAlignment="1">
      <alignment horizontal="center" vertical="center"/>
    </xf>
    <xf numFmtId="1" fontId="5" fillId="0" borderId="390" xfId="0" applyNumberFormat="1" applyFont="1" applyBorder="1" applyAlignment="1">
      <alignment horizontal="center" vertical="center"/>
    </xf>
    <xf numFmtId="1" fontId="5" fillId="0" borderId="383" xfId="0" applyNumberFormat="1" applyFont="1" applyBorder="1" applyAlignment="1">
      <alignment vertical="top" wrapText="1"/>
    </xf>
    <xf numFmtId="1" fontId="5" fillId="0" borderId="392" xfId="0" applyNumberFormat="1" applyFont="1" applyBorder="1" applyAlignment="1">
      <alignment horizontal="right" wrapText="1"/>
    </xf>
    <xf numFmtId="1" fontId="5" fillId="0" borderId="385" xfId="0" applyNumberFormat="1" applyFont="1" applyBorder="1" applyAlignment="1">
      <alignment horizontal="right" wrapText="1"/>
    </xf>
    <xf numFmtId="1" fontId="5" fillId="4" borderId="403" xfId="0" applyNumberFormat="1" applyFont="1" applyFill="1" applyBorder="1" applyAlignment="1" applyProtection="1">
      <alignment horizontal="right"/>
      <protection locked="0"/>
    </xf>
    <xf numFmtId="1" fontId="5" fillId="9" borderId="389" xfId="0" applyNumberFormat="1" applyFont="1" applyFill="1" applyBorder="1" applyAlignment="1">
      <alignment horizontal="right"/>
    </xf>
    <xf numFmtId="1" fontId="5" fillId="9" borderId="385" xfId="0" applyNumberFormat="1" applyFont="1" applyFill="1" applyBorder="1" applyAlignment="1">
      <alignment horizontal="right"/>
    </xf>
    <xf numFmtId="1" fontId="5" fillId="9" borderId="392" xfId="0" applyNumberFormat="1" applyFont="1" applyFill="1" applyBorder="1" applyAlignment="1">
      <alignment horizontal="right"/>
    </xf>
    <xf numFmtId="1" fontId="5" fillId="9" borderId="384" xfId="0" applyNumberFormat="1" applyFont="1" applyFill="1" applyBorder="1" applyAlignment="1">
      <alignment horizontal="right"/>
    </xf>
    <xf numFmtId="1" fontId="5" fillId="9" borderId="386" xfId="0" applyNumberFormat="1" applyFont="1" applyFill="1" applyBorder="1" applyAlignment="1">
      <alignment horizontal="right"/>
    </xf>
    <xf numFmtId="1" fontId="5" fillId="0" borderId="406" xfId="0" applyNumberFormat="1" applyFont="1" applyBorder="1" applyAlignment="1">
      <alignment horizontal="right" wrapText="1"/>
    </xf>
    <xf numFmtId="1" fontId="5" fillId="0" borderId="407" xfId="0" applyNumberFormat="1" applyFont="1" applyBorder="1" applyAlignment="1">
      <alignment horizontal="right"/>
    </xf>
    <xf numFmtId="1" fontId="5" fillId="4" borderId="406" xfId="0" applyNumberFormat="1" applyFont="1" applyFill="1" applyBorder="1" applyAlignment="1" applyProtection="1">
      <alignment horizontal="right"/>
      <protection locked="0"/>
    </xf>
    <xf numFmtId="1" fontId="5" fillId="4" borderId="407" xfId="0" applyNumberFormat="1" applyFont="1" applyFill="1" applyBorder="1" applyAlignment="1" applyProtection="1">
      <alignment horizontal="right"/>
      <protection locked="0"/>
    </xf>
    <xf numFmtId="1" fontId="5" fillId="0" borderId="413" xfId="0" applyNumberFormat="1" applyFont="1" applyBorder="1" applyAlignment="1">
      <alignment horizontal="center" vertical="center" wrapText="1"/>
    </xf>
    <xf numFmtId="1" fontId="5" fillId="4" borderId="415" xfId="0" applyNumberFormat="1" applyFont="1" applyFill="1" applyBorder="1" applyAlignment="1" applyProtection="1">
      <alignment horizontal="right"/>
      <protection locked="0"/>
    </xf>
    <xf numFmtId="1" fontId="5" fillId="4" borderId="413" xfId="0" applyNumberFormat="1" applyFont="1" applyFill="1" applyBorder="1" applyAlignment="1" applyProtection="1">
      <alignment horizontal="right"/>
      <protection locked="0"/>
    </xf>
    <xf numFmtId="1" fontId="5" fillId="0" borderId="405" xfId="0" applyNumberFormat="1" applyFont="1" applyBorder="1" applyAlignment="1">
      <alignment horizontal="left" vertical="center"/>
    </xf>
    <xf numFmtId="1" fontId="5" fillId="0" borderId="415" xfId="0" applyNumberFormat="1" applyFont="1" applyBorder="1" applyAlignment="1">
      <alignment horizontal="center" vertical="center" wrapText="1"/>
    </xf>
    <xf numFmtId="1" fontId="5" fillId="0" borderId="414" xfId="0" applyNumberFormat="1" applyFont="1" applyBorder="1" applyAlignment="1">
      <alignment horizontal="center" vertical="center"/>
    </xf>
    <xf numFmtId="1" fontId="5" fillId="0" borderId="416" xfId="0" applyNumberFormat="1" applyFont="1" applyBorder="1" applyAlignment="1">
      <alignment horizontal="center" vertical="center" wrapText="1"/>
    </xf>
    <xf numFmtId="1" fontId="0" fillId="0" borderId="418" xfId="0" applyNumberFormat="1" applyBorder="1"/>
    <xf numFmtId="1" fontId="5" fillId="0" borderId="415" xfId="0" applyNumberFormat="1" applyFont="1" applyBorder="1" applyAlignment="1">
      <alignment horizontal="right"/>
    </xf>
    <xf numFmtId="1" fontId="5" fillId="0" borderId="416" xfId="0" applyNumberFormat="1" applyFont="1" applyBorder="1" applyAlignment="1">
      <alignment horizontal="right"/>
    </xf>
    <xf numFmtId="1" fontId="5" fillId="0" borderId="413" xfId="0" applyNumberFormat="1" applyFont="1" applyBorder="1" applyAlignment="1">
      <alignment horizontal="right"/>
    </xf>
    <xf numFmtId="1" fontId="5" fillId="0" borderId="419" xfId="0" applyNumberFormat="1" applyFont="1" applyBorder="1" applyAlignment="1">
      <alignment horizontal="right"/>
    </xf>
    <xf numFmtId="1" fontId="5" fillId="5" borderId="420" xfId="1" applyNumberFormat="1" applyFont="1" applyBorder="1" applyAlignment="1" applyProtection="1">
      <alignment horizontal="right"/>
      <protection locked="0"/>
    </xf>
    <xf numFmtId="1" fontId="5" fillId="5" borderId="421" xfId="1" applyNumberFormat="1" applyFont="1" applyBorder="1" applyAlignment="1" applyProtection="1">
      <alignment horizontal="right"/>
      <protection locked="0"/>
    </xf>
    <xf numFmtId="1" fontId="5" fillId="5" borderId="422" xfId="1" applyNumberFormat="1" applyFont="1" applyBorder="1" applyAlignment="1" applyProtection="1">
      <alignment horizontal="right"/>
      <protection locked="0"/>
    </xf>
    <xf numFmtId="1" fontId="5" fillId="0" borderId="431" xfId="0" applyNumberFormat="1" applyFont="1" applyBorder="1" applyAlignment="1">
      <alignment horizontal="center" vertical="center" wrapText="1"/>
    </xf>
    <xf numFmtId="1" fontId="5" fillId="0" borderId="432" xfId="0" applyNumberFormat="1" applyFont="1" applyBorder="1" applyAlignment="1">
      <alignment horizontal="center" vertical="center" wrapText="1"/>
    </xf>
    <xf numFmtId="1" fontId="5" fillId="0" borderId="430" xfId="0" applyNumberFormat="1" applyFont="1" applyBorder="1" applyAlignment="1">
      <alignment horizontal="center" vertical="center" wrapText="1"/>
    </xf>
    <xf numFmtId="1" fontId="5" fillId="0" borderId="433" xfId="0" applyNumberFormat="1" applyFont="1" applyBorder="1" applyAlignment="1">
      <alignment horizontal="center" vertical="center" wrapText="1"/>
    </xf>
    <xf numFmtId="1" fontId="5" fillId="0" borderId="428" xfId="0" applyNumberFormat="1" applyFont="1" applyBorder="1" applyAlignment="1">
      <alignment horizontal="center" vertical="center" wrapText="1"/>
    </xf>
    <xf numFmtId="1" fontId="5" fillId="0" borderId="431" xfId="0" applyNumberFormat="1" applyFont="1" applyBorder="1" applyAlignment="1">
      <alignment horizontal="right" wrapText="1"/>
    </xf>
    <xf numFmtId="1" fontId="5" fillId="0" borderId="434" xfId="0" applyNumberFormat="1" applyFont="1" applyBorder="1" applyAlignment="1">
      <alignment horizontal="right" wrapText="1"/>
    </xf>
    <xf numFmtId="1" fontId="5" fillId="0" borderId="430" xfId="0" applyNumberFormat="1" applyFont="1" applyBorder="1" applyAlignment="1">
      <alignment horizontal="right" wrapText="1"/>
    </xf>
    <xf numFmtId="1" fontId="5" fillId="4" borderId="433" xfId="0" applyNumberFormat="1" applyFont="1" applyFill="1" applyBorder="1" applyAlignment="1" applyProtection="1">
      <alignment horizontal="right"/>
      <protection locked="0"/>
    </xf>
    <xf numFmtId="1" fontId="5" fillId="4" borderId="435" xfId="0" applyNumberFormat="1" applyFont="1" applyFill="1" applyBorder="1" applyAlignment="1" applyProtection="1">
      <alignment horizontal="right"/>
      <protection locked="0"/>
    </xf>
    <xf numFmtId="1" fontId="5" fillId="4" borderId="436" xfId="0" applyNumberFormat="1" applyFont="1" applyFill="1" applyBorder="1" applyAlignment="1" applyProtection="1">
      <alignment horizontal="right"/>
      <protection locked="0"/>
    </xf>
    <xf numFmtId="1" fontId="5" fillId="4" borderId="437" xfId="0" applyNumberFormat="1" applyFont="1" applyFill="1" applyBorder="1" applyAlignment="1" applyProtection="1">
      <alignment horizontal="right"/>
      <protection locked="0"/>
    </xf>
    <xf numFmtId="1" fontId="5" fillId="4" borderId="430" xfId="0" applyNumberFormat="1" applyFont="1" applyFill="1" applyBorder="1" applyAlignment="1" applyProtection="1">
      <alignment horizontal="right"/>
      <protection locked="0"/>
    </xf>
    <xf numFmtId="1" fontId="5" fillId="0" borderId="438" xfId="0" applyNumberFormat="1" applyFont="1" applyBorder="1" applyAlignment="1">
      <alignment horizontal="left" vertical="center" wrapText="1"/>
    </xf>
    <xf numFmtId="1" fontId="5" fillId="0" borderId="439" xfId="0" applyNumberFormat="1" applyFont="1" applyBorder="1" applyAlignment="1">
      <alignment horizontal="right" wrapText="1"/>
    </xf>
    <xf numFmtId="1" fontId="5" fillId="0" borderId="440" xfId="0" applyNumberFormat="1" applyFont="1" applyBorder="1" applyAlignment="1">
      <alignment horizontal="right"/>
    </xf>
    <xf numFmtId="1" fontId="5" fillId="4" borderId="439" xfId="0" applyNumberFormat="1" applyFont="1" applyFill="1" applyBorder="1" applyAlignment="1" applyProtection="1">
      <alignment horizontal="right"/>
      <protection locked="0"/>
    </xf>
    <xf numFmtId="1" fontId="5" fillId="4" borderId="441" xfId="0" applyNumberFormat="1" applyFont="1" applyFill="1" applyBorder="1" applyAlignment="1" applyProtection="1">
      <alignment horizontal="right"/>
      <protection locked="0"/>
    </xf>
    <xf numFmtId="1" fontId="5" fillId="4" borderId="442" xfId="0" applyNumberFormat="1" applyFont="1" applyFill="1" applyBorder="1" applyAlignment="1" applyProtection="1">
      <alignment horizontal="right"/>
      <protection locked="0"/>
    </xf>
    <xf numFmtId="1" fontId="5" fillId="4" borderId="443" xfId="0" applyNumberFormat="1" applyFont="1" applyFill="1" applyBorder="1" applyAlignment="1" applyProtection="1">
      <alignment horizontal="right"/>
      <protection locked="0"/>
    </xf>
    <xf numFmtId="1" fontId="5" fillId="4" borderId="444" xfId="0" applyNumberFormat="1" applyFont="1" applyFill="1" applyBorder="1" applyAlignment="1" applyProtection="1">
      <alignment horizontal="right"/>
      <protection locked="0"/>
    </xf>
    <xf numFmtId="1" fontId="5" fillId="4" borderId="440" xfId="0" applyNumberFormat="1" applyFont="1" applyFill="1" applyBorder="1" applyAlignment="1" applyProtection="1">
      <alignment horizontal="right"/>
      <protection locked="0"/>
    </xf>
    <xf numFmtId="1" fontId="5" fillId="0" borderId="423" xfId="0" applyNumberFormat="1" applyFont="1" applyBorder="1" applyAlignment="1">
      <alignment horizontal="left" vertical="center" wrapText="1"/>
    </xf>
    <xf numFmtId="1" fontId="6" fillId="0" borderId="428" xfId="0" applyNumberFormat="1" applyFont="1" applyBorder="1"/>
    <xf numFmtId="1" fontId="8" fillId="0" borderId="428" xfId="0" applyNumberFormat="1" applyFont="1" applyBorder="1"/>
    <xf numFmtId="1" fontId="5" fillId="0" borderId="446" xfId="0" applyNumberFormat="1" applyFont="1" applyBorder="1" applyAlignment="1">
      <alignment horizontal="center" vertical="center" wrapText="1"/>
    </xf>
    <xf numFmtId="1" fontId="5" fillId="0" borderId="447" xfId="0" applyNumberFormat="1" applyFont="1" applyBorder="1" applyAlignment="1">
      <alignment horizontal="center" vertical="center" wrapText="1"/>
    </xf>
    <xf numFmtId="1" fontId="5" fillId="0" borderId="426" xfId="0" applyNumberFormat="1" applyFont="1" applyBorder="1" applyAlignment="1">
      <alignment horizontal="center" vertical="center" wrapText="1"/>
    </xf>
    <xf numFmtId="1" fontId="5" fillId="0" borderId="425" xfId="0" applyNumberFormat="1" applyFont="1" applyBorder="1" applyAlignment="1">
      <alignment horizontal="center" vertical="center" wrapText="1"/>
    </xf>
    <xf numFmtId="1" fontId="5" fillId="0" borderId="442" xfId="0" applyNumberFormat="1" applyFont="1" applyBorder="1" applyAlignment="1">
      <alignment vertical="center" wrapText="1"/>
    </xf>
    <xf numFmtId="1" fontId="5" fillId="0" borderId="448" xfId="0" applyNumberFormat="1" applyFont="1" applyBorder="1" applyAlignment="1">
      <alignment vertical="center" wrapText="1"/>
    </xf>
    <xf numFmtId="1" fontId="5" fillId="0" borderId="449" xfId="0" applyNumberFormat="1" applyFont="1" applyBorder="1" applyAlignment="1">
      <alignment vertical="center" wrapText="1"/>
    </xf>
    <xf numFmtId="1" fontId="5" fillId="0" borderId="440" xfId="0" applyNumberFormat="1" applyFont="1" applyBorder="1"/>
    <xf numFmtId="1" fontId="5" fillId="0" borderId="427" xfId="0" applyNumberFormat="1" applyFont="1" applyBorder="1" applyAlignment="1">
      <alignment vertical="center" wrapText="1"/>
    </xf>
    <xf numFmtId="1" fontId="5" fillId="0" borderId="451" xfId="0" applyNumberFormat="1" applyFont="1" applyBorder="1" applyAlignment="1">
      <alignment horizontal="right" wrapText="1"/>
    </xf>
    <xf numFmtId="1" fontId="5" fillId="0" borderId="447" xfId="0" applyNumberFormat="1" applyFont="1" applyBorder="1" applyAlignment="1">
      <alignment horizontal="right" wrapText="1"/>
    </xf>
    <xf numFmtId="1" fontId="5" fillId="0" borderId="433" xfId="0" applyNumberFormat="1" applyFont="1" applyBorder="1"/>
    <xf numFmtId="1" fontId="5" fillId="0" borderId="430" xfId="0" applyNumberFormat="1" applyFont="1" applyBorder="1"/>
    <xf numFmtId="1" fontId="5" fillId="0" borderId="427" xfId="0" applyNumberFormat="1" applyFont="1" applyBorder="1"/>
    <xf numFmtId="1" fontId="5" fillId="0" borderId="436" xfId="0" applyNumberFormat="1" applyFont="1" applyBorder="1"/>
    <xf numFmtId="1" fontId="5" fillId="0" borderId="452" xfId="0" applyNumberFormat="1" applyFont="1" applyBorder="1"/>
    <xf numFmtId="1" fontId="5" fillId="0" borderId="435" xfId="0" applyNumberFormat="1" applyFont="1" applyBorder="1"/>
    <xf numFmtId="1" fontId="5" fillId="0" borderId="455" xfId="0" applyNumberFormat="1" applyFont="1" applyBorder="1" applyAlignment="1">
      <alignment horizontal="center" vertical="center" wrapText="1"/>
    </xf>
    <xf numFmtId="1" fontId="5" fillId="0" borderId="438" xfId="0" applyNumberFormat="1" applyFont="1" applyBorder="1" applyAlignment="1">
      <alignment horizontal="right" wrapText="1"/>
    </xf>
    <xf numFmtId="1" fontId="5" fillId="4" borderId="449" xfId="0" applyNumberFormat="1" applyFont="1" applyFill="1" applyBorder="1" applyAlignment="1" applyProtection="1">
      <alignment horizontal="right"/>
      <protection locked="0"/>
    </xf>
    <xf numFmtId="1" fontId="5" fillId="0" borderId="451" xfId="0" applyNumberFormat="1" applyFont="1" applyBorder="1" applyAlignment="1">
      <alignment horizontal="center" vertical="center" wrapText="1"/>
    </xf>
    <xf numFmtId="1" fontId="5" fillId="0" borderId="453" xfId="0" applyNumberFormat="1" applyFont="1" applyBorder="1" applyAlignment="1">
      <alignment horizontal="center" vertical="center" wrapText="1"/>
    </xf>
    <xf numFmtId="1" fontId="5" fillId="0" borderId="450" xfId="0" applyNumberFormat="1" applyFont="1" applyBorder="1"/>
    <xf numFmtId="1" fontId="5" fillId="0" borderId="427" xfId="0" applyNumberFormat="1" applyFont="1" applyBorder="1" applyAlignment="1">
      <alignment horizontal="center" vertical="center" wrapText="1"/>
    </xf>
    <xf numFmtId="1" fontId="5" fillId="0" borderId="450" xfId="0" applyNumberFormat="1" applyFont="1" applyBorder="1" applyAlignment="1">
      <alignment horizontal="center" vertical="center" wrapText="1"/>
    </xf>
    <xf numFmtId="1" fontId="5" fillId="0" borderId="442" xfId="0" applyNumberFormat="1" applyFont="1" applyBorder="1" applyAlignment="1">
      <alignment vertical="center"/>
    </xf>
    <xf numFmtId="1" fontId="5" fillId="4" borderId="438" xfId="0" applyNumberFormat="1" applyFont="1" applyFill="1" applyBorder="1" applyAlignment="1" applyProtection="1">
      <alignment horizontal="right"/>
      <protection locked="0"/>
    </xf>
    <xf numFmtId="1" fontId="5" fillId="0" borderId="438" xfId="0" applyNumberFormat="1" applyFont="1" applyBorder="1" applyAlignment="1">
      <alignment vertical="center" wrapText="1"/>
    </xf>
    <xf numFmtId="1" fontId="5" fillId="4" borderId="457" xfId="0" applyNumberFormat="1" applyFont="1" applyFill="1" applyBorder="1" applyAlignment="1" applyProtection="1">
      <alignment horizontal="right"/>
      <protection locked="0"/>
    </xf>
    <xf numFmtId="1" fontId="5" fillId="0" borderId="447" xfId="0" applyNumberFormat="1" applyFont="1" applyBorder="1"/>
    <xf numFmtId="1" fontId="5" fillId="0" borderId="439" xfId="0" applyNumberFormat="1" applyFont="1" applyBorder="1"/>
    <xf numFmtId="1" fontId="5" fillId="0" borderId="449" xfId="0" applyNumberFormat="1" applyFont="1" applyBorder="1"/>
    <xf numFmtId="1" fontId="5" fillId="0" borderId="438" xfId="0" applyNumberFormat="1" applyFont="1" applyBorder="1" applyAlignment="1">
      <alignment horizontal="left" vertical="center"/>
    </xf>
    <xf numFmtId="1" fontId="5" fillId="0" borderId="448" xfId="0" applyNumberFormat="1" applyFont="1" applyBorder="1" applyAlignment="1">
      <alignment horizontal="right"/>
    </xf>
    <xf numFmtId="1" fontId="5" fillId="0" borderId="449" xfId="0" applyNumberFormat="1" applyFont="1" applyBorder="1" applyAlignment="1">
      <alignment horizontal="right"/>
    </xf>
    <xf numFmtId="1" fontId="5" fillId="8" borderId="439" xfId="0" applyNumberFormat="1" applyFont="1" applyFill="1" applyBorder="1" applyAlignment="1">
      <alignment horizontal="right"/>
    </xf>
    <xf numFmtId="1" fontId="5" fillId="8" borderId="458" xfId="0" applyNumberFormat="1" applyFont="1" applyFill="1" applyBorder="1" applyAlignment="1">
      <alignment horizontal="right"/>
    </xf>
    <xf numFmtId="1" fontId="5" fillId="0" borderId="431" xfId="0" applyNumberFormat="1" applyFont="1" applyBorder="1" applyAlignment="1">
      <alignment vertical="center" wrapText="1"/>
    </xf>
    <xf numFmtId="1" fontId="5" fillId="0" borderId="446" xfId="0" applyNumberFormat="1" applyFont="1" applyBorder="1" applyAlignment="1">
      <alignment horizontal="right" wrapText="1"/>
    </xf>
    <xf numFmtId="1" fontId="5" fillId="0" borderId="454" xfId="0" applyNumberFormat="1" applyFont="1" applyBorder="1" applyAlignment="1">
      <alignment horizontal="right" wrapText="1"/>
    </xf>
    <xf numFmtId="1" fontId="5" fillId="10" borderId="458" xfId="0" applyNumberFormat="1" applyFont="1" applyFill="1" applyBorder="1" applyAlignment="1" applyProtection="1">
      <alignment horizontal="right"/>
      <protection locked="0"/>
    </xf>
    <xf numFmtId="1" fontId="5" fillId="4" borderId="461" xfId="0" applyNumberFormat="1" applyFont="1" applyFill="1" applyBorder="1" applyAlignment="1" applyProtection="1">
      <alignment horizontal="right"/>
      <protection locked="0"/>
    </xf>
    <xf numFmtId="1" fontId="5" fillId="0" borderId="435" xfId="0" applyNumberFormat="1" applyFont="1" applyBorder="1" applyAlignment="1">
      <alignment horizontal="center" vertical="center" wrapText="1"/>
    </xf>
    <xf numFmtId="1" fontId="5" fillId="3" borderId="433" xfId="0" applyNumberFormat="1" applyFont="1" applyFill="1" applyBorder="1" applyAlignment="1">
      <alignment horizontal="center" vertical="center" wrapText="1"/>
    </xf>
    <xf numFmtId="1" fontId="5" fillId="3" borderId="453" xfId="0" applyNumberFormat="1" applyFont="1" applyFill="1" applyBorder="1" applyAlignment="1">
      <alignment horizontal="center" vertical="center" wrapText="1"/>
    </xf>
    <xf numFmtId="1" fontId="5" fillId="0" borderId="438" xfId="0" applyNumberFormat="1" applyFont="1" applyBorder="1"/>
    <xf numFmtId="1" fontId="5" fillId="0" borderId="441" xfId="0" applyNumberFormat="1" applyFont="1" applyBorder="1"/>
    <xf numFmtId="1" fontId="5" fillId="4" borderId="458" xfId="0" applyNumberFormat="1" applyFont="1" applyFill="1" applyBorder="1" applyAlignment="1" applyProtection="1">
      <alignment horizontal="right"/>
      <protection locked="0"/>
    </xf>
    <xf numFmtId="1" fontId="5" fillId="10" borderId="441" xfId="0" applyNumberFormat="1" applyFont="1" applyFill="1" applyBorder="1" applyAlignment="1" applyProtection="1">
      <alignment horizontal="right"/>
      <protection locked="0"/>
    </xf>
    <xf numFmtId="1" fontId="5" fillId="0" borderId="450" xfId="0" applyNumberFormat="1" applyFont="1" applyBorder="1" applyAlignment="1">
      <alignment vertical="center"/>
    </xf>
    <xf numFmtId="1" fontId="5" fillId="0" borderId="447" xfId="0" applyNumberFormat="1" applyFont="1" applyBorder="1" applyAlignment="1">
      <alignment vertical="center"/>
    </xf>
    <xf numFmtId="1" fontId="5" fillId="0" borderId="435" xfId="0" applyNumberFormat="1" applyFont="1" applyBorder="1" applyAlignment="1">
      <alignment vertical="center"/>
    </xf>
    <xf numFmtId="1" fontId="5" fillId="0" borderId="433" xfId="0" applyNumberFormat="1" applyFont="1" applyBorder="1" applyAlignment="1">
      <alignment vertical="center"/>
    </xf>
    <xf numFmtId="1" fontId="5" fillId="0" borderId="430" xfId="0" applyNumberFormat="1" applyFont="1" applyBorder="1" applyAlignment="1">
      <alignment vertical="center"/>
    </xf>
    <xf numFmtId="1" fontId="5" fillId="3" borderId="433" xfId="0" applyNumberFormat="1" applyFont="1" applyFill="1" applyBorder="1" applyAlignment="1">
      <alignment vertical="center"/>
    </xf>
    <xf numFmtId="1" fontId="5" fillId="3" borderId="453" xfId="0" applyNumberFormat="1" applyFont="1" applyFill="1" applyBorder="1" applyAlignment="1">
      <alignment vertical="center"/>
    </xf>
    <xf numFmtId="1" fontId="5" fillId="3" borderId="447" xfId="0" applyNumberFormat="1" applyFont="1" applyFill="1" applyBorder="1" applyAlignment="1">
      <alignment vertical="center"/>
    </xf>
    <xf numFmtId="1" fontId="5" fillId="3" borderId="430" xfId="0" applyNumberFormat="1" applyFont="1" applyFill="1" applyBorder="1" applyAlignment="1">
      <alignment vertical="center"/>
    </xf>
    <xf numFmtId="1" fontId="5" fillId="8" borderId="450" xfId="0" applyNumberFormat="1" applyFont="1" applyFill="1" applyBorder="1" applyAlignment="1">
      <alignment vertical="center"/>
    </xf>
    <xf numFmtId="1" fontId="5" fillId="8" borderId="447" xfId="0" applyNumberFormat="1" applyFont="1" applyFill="1" applyBorder="1" applyAlignment="1">
      <alignment vertical="center"/>
    </xf>
    <xf numFmtId="1" fontId="5" fillId="8" borderId="435" xfId="0" applyNumberFormat="1" applyFont="1" applyFill="1" applyBorder="1" applyAlignment="1">
      <alignment vertical="center"/>
    </xf>
    <xf numFmtId="1" fontId="5" fillId="8" borderId="433" xfId="0" applyNumberFormat="1" applyFont="1" applyFill="1" applyBorder="1" applyAlignment="1">
      <alignment vertical="center"/>
    </xf>
    <xf numFmtId="1" fontId="5" fillId="8" borderId="430" xfId="0" applyNumberFormat="1" applyFont="1" applyFill="1" applyBorder="1" applyAlignment="1">
      <alignment vertical="center"/>
    </xf>
    <xf numFmtId="1" fontId="5" fillId="8" borderId="453" xfId="0" applyNumberFormat="1" applyFont="1" applyFill="1" applyBorder="1" applyAlignment="1">
      <alignment vertical="center"/>
    </xf>
    <xf numFmtId="1" fontId="5" fillId="0" borderId="423" xfId="0" applyNumberFormat="1" applyFont="1" applyBorder="1" applyAlignment="1">
      <alignment horizontal="center" vertical="center" wrapText="1"/>
    </xf>
    <xf numFmtId="1" fontId="5" fillId="0" borderId="454" xfId="0" applyNumberFormat="1" applyFont="1" applyBorder="1" applyAlignment="1">
      <alignment horizontal="center" vertical="center"/>
    </xf>
    <xf numFmtId="1" fontId="5" fillId="0" borderId="431" xfId="0" applyNumberFormat="1" applyFont="1" applyBorder="1" applyAlignment="1">
      <alignment horizontal="center" vertical="center"/>
    </xf>
    <xf numFmtId="1" fontId="5" fillId="3" borderId="447" xfId="0" applyNumberFormat="1" applyFont="1" applyFill="1" applyBorder="1" applyAlignment="1">
      <alignment horizontal="center" vertical="center" wrapText="1"/>
    </xf>
    <xf numFmtId="1" fontId="5" fillId="0" borderId="442" xfId="0" applyNumberFormat="1" applyFont="1" applyBorder="1"/>
    <xf numFmtId="1" fontId="5" fillId="10" borderId="439" xfId="0" applyNumberFormat="1" applyFont="1" applyFill="1" applyBorder="1" applyAlignment="1" applyProtection="1">
      <alignment horizontal="right"/>
      <protection locked="0"/>
    </xf>
    <xf numFmtId="1" fontId="5" fillId="10" borderId="449" xfId="0" applyNumberFormat="1" applyFont="1" applyFill="1" applyBorder="1" applyAlignment="1" applyProtection="1">
      <alignment horizontal="right"/>
      <protection locked="0"/>
    </xf>
    <xf numFmtId="1" fontId="5" fillId="0" borderId="426" xfId="0" applyNumberFormat="1" applyFont="1" applyBorder="1" applyAlignment="1">
      <alignment horizontal="center" vertical="center"/>
    </xf>
    <xf numFmtId="1" fontId="5" fillId="0" borderId="450" xfId="0" applyNumberFormat="1" applyFont="1" applyBorder="1" applyAlignment="1">
      <alignment horizontal="right" wrapText="1"/>
    </xf>
    <xf numFmtId="1" fontId="5" fillId="4" borderId="429" xfId="0" applyNumberFormat="1" applyFont="1" applyFill="1" applyBorder="1" applyAlignment="1" applyProtection="1">
      <alignment horizontal="right"/>
      <protection locked="0"/>
    </xf>
    <xf numFmtId="1" fontId="5" fillId="4" borderId="426" xfId="0" applyNumberFormat="1" applyFont="1" applyFill="1" applyBorder="1" applyAlignment="1" applyProtection="1">
      <alignment horizontal="right"/>
      <protection locked="0"/>
    </xf>
    <xf numFmtId="1" fontId="5" fillId="0" borderId="455" xfId="0" applyNumberFormat="1" applyFont="1" applyBorder="1"/>
    <xf numFmtId="1" fontId="5" fillId="0" borderId="437" xfId="0" applyNumberFormat="1" applyFont="1" applyBorder="1"/>
    <xf numFmtId="1" fontId="5" fillId="0" borderId="432" xfId="0" applyNumberFormat="1" applyFont="1" applyBorder="1"/>
    <xf numFmtId="1" fontId="5" fillId="0" borderId="423" xfId="4" applyNumberFormat="1" applyFont="1" applyBorder="1" applyAlignment="1" applyProtection="1">
      <alignment horizontal="center" vertical="center"/>
      <protection hidden="1"/>
    </xf>
    <xf numFmtId="1" fontId="5" fillId="0" borderId="454" xfId="2" applyNumberFormat="1" applyFont="1" applyBorder="1" applyAlignment="1">
      <alignment horizontal="center" vertical="center" wrapText="1"/>
    </xf>
    <xf numFmtId="1" fontId="5" fillId="0" borderId="426" xfId="2" applyNumberFormat="1" applyFont="1" applyBorder="1" applyAlignment="1">
      <alignment horizontal="center" vertical="center" wrapText="1"/>
    </xf>
    <xf numFmtId="1" fontId="5" fillId="0" borderId="433" xfId="2" applyNumberFormat="1" applyFont="1" applyBorder="1" applyAlignment="1">
      <alignment horizontal="center" vertical="center" wrapText="1"/>
    </xf>
    <xf numFmtId="1" fontId="5" fillId="0" borderId="435" xfId="2" applyNumberFormat="1" applyFont="1" applyBorder="1" applyAlignment="1">
      <alignment horizontal="center" vertical="center" wrapText="1"/>
    </xf>
    <xf numFmtId="1" fontId="5" fillId="0" borderId="455" xfId="2" applyNumberFormat="1" applyFont="1" applyBorder="1" applyAlignment="1">
      <alignment horizontal="center" vertical="center" wrapText="1"/>
    </xf>
    <xf numFmtId="1" fontId="5" fillId="0" borderId="447" xfId="2" applyNumberFormat="1" applyFont="1" applyBorder="1" applyAlignment="1">
      <alignment horizontal="center" vertical="center" wrapText="1"/>
    </xf>
    <xf numFmtId="1" fontId="5" fillId="0" borderId="438" xfId="2" applyNumberFormat="1" applyFont="1" applyBorder="1"/>
    <xf numFmtId="1" fontId="5" fillId="0" borderId="449" xfId="2" applyNumberFormat="1" applyFont="1" applyBorder="1"/>
    <xf numFmtId="1" fontId="5" fillId="0" borderId="440" xfId="2" applyNumberFormat="1" applyFont="1" applyBorder="1"/>
    <xf numFmtId="1" fontId="5" fillId="4" borderId="439" xfId="2" applyNumberFormat="1" applyFont="1" applyFill="1" applyBorder="1" applyAlignment="1" applyProtection="1">
      <alignment horizontal="right"/>
      <protection locked="0"/>
    </xf>
    <xf numFmtId="1" fontId="5" fillId="4" borderId="449" xfId="2" applyNumberFormat="1" applyFont="1" applyFill="1" applyBorder="1" applyAlignment="1" applyProtection="1">
      <alignment horizontal="right"/>
      <protection locked="0"/>
    </xf>
    <xf numFmtId="1" fontId="5" fillId="4" borderId="440" xfId="2" applyNumberFormat="1" applyFont="1" applyFill="1" applyBorder="1" applyAlignment="1" applyProtection="1">
      <alignment horizontal="right"/>
      <protection locked="0"/>
    </xf>
    <xf numFmtId="1" fontId="5" fillId="4" borderId="463" xfId="2" applyNumberFormat="1" applyFont="1" applyFill="1" applyBorder="1" applyAlignment="1" applyProtection="1">
      <alignment horizontal="right"/>
      <protection locked="0"/>
    </xf>
    <xf numFmtId="1" fontId="5" fillId="0" borderId="450" xfId="2" applyNumberFormat="1" applyFont="1" applyBorder="1"/>
    <xf numFmtId="1" fontId="5" fillId="0" borderId="447" xfId="2" applyNumberFormat="1" applyFont="1" applyBorder="1"/>
    <xf numFmtId="1" fontId="5" fillId="0" borderId="430" xfId="2" applyNumberFormat="1" applyFont="1" applyBorder="1"/>
    <xf numFmtId="1" fontId="5" fillId="0" borderId="433" xfId="2" applyNumberFormat="1" applyFont="1" applyBorder="1"/>
    <xf numFmtId="1" fontId="5" fillId="0" borderId="435" xfId="2" applyNumberFormat="1" applyFont="1" applyBorder="1"/>
    <xf numFmtId="1" fontId="5" fillId="0" borderId="455" xfId="2" applyNumberFormat="1" applyFont="1" applyBorder="1"/>
    <xf numFmtId="1" fontId="5" fillId="0" borderId="436" xfId="2" applyNumberFormat="1" applyFont="1" applyBorder="1" applyAlignment="1">
      <alignment horizontal="center" vertical="center" wrapText="1"/>
    </xf>
    <xf numFmtId="1" fontId="5" fillId="0" borderId="437" xfId="2" applyNumberFormat="1" applyFont="1" applyBorder="1" applyAlignment="1" applyProtection="1">
      <alignment horizontal="center" vertical="center" wrapText="1"/>
      <protection locked="0"/>
    </xf>
    <xf numFmtId="0" fontId="5" fillId="0" borderId="432" xfId="2" applyFont="1" applyBorder="1" applyAlignment="1" applyProtection="1">
      <alignment horizontal="center" vertical="center" wrapText="1"/>
      <protection locked="0"/>
    </xf>
    <xf numFmtId="49" fontId="5" fillId="0" borderId="432" xfId="2" applyNumberFormat="1" applyFont="1" applyBorder="1" applyAlignment="1" applyProtection="1">
      <alignment horizontal="center" vertical="center" wrapText="1"/>
      <protection locked="0"/>
    </xf>
    <xf numFmtId="49" fontId="5" fillId="0" borderId="435" xfId="2" applyNumberFormat="1" applyFont="1" applyBorder="1" applyAlignment="1" applyProtection="1">
      <alignment horizontal="center" vertical="center" wrapText="1"/>
      <protection locked="0"/>
    </xf>
    <xf numFmtId="49" fontId="5" fillId="0" borderId="433" xfId="2" applyNumberFormat="1" applyFont="1" applyBorder="1" applyAlignment="1" applyProtection="1">
      <alignment horizontal="center" vertical="center" wrapText="1"/>
      <protection locked="0"/>
    </xf>
    <xf numFmtId="49" fontId="5" fillId="0" borderId="430" xfId="2" applyNumberFormat="1" applyFont="1" applyBorder="1" applyAlignment="1" applyProtection="1">
      <alignment horizontal="center" vertical="center" wrapText="1"/>
      <protection locked="0"/>
    </xf>
    <xf numFmtId="1" fontId="5" fillId="0" borderId="441" xfId="2" applyNumberFormat="1" applyFont="1" applyBorder="1"/>
    <xf numFmtId="1" fontId="5" fillId="4" borderId="458" xfId="2" applyNumberFormat="1" applyFont="1" applyFill="1" applyBorder="1" applyAlignment="1" applyProtection="1">
      <alignment horizontal="right"/>
      <protection locked="0"/>
    </xf>
    <xf numFmtId="1" fontId="5" fillId="4" borderId="444" xfId="2" applyNumberFormat="1" applyFont="1" applyFill="1" applyBorder="1" applyAlignment="1" applyProtection="1">
      <alignment horizontal="right"/>
      <protection locked="0"/>
    </xf>
    <xf numFmtId="0" fontId="5" fillId="0" borderId="433" xfId="0" applyFont="1" applyBorder="1" applyAlignment="1">
      <alignment horizontal="center" wrapText="1"/>
    </xf>
    <xf numFmtId="0" fontId="5" fillId="0" borderId="453" xfId="0" applyFont="1" applyBorder="1" applyAlignment="1">
      <alignment horizontal="center" wrapText="1"/>
    </xf>
    <xf numFmtId="1" fontId="5" fillId="10" borderId="431" xfId="0" applyNumberFormat="1" applyFont="1" applyFill="1" applyBorder="1" applyAlignment="1" applyProtection="1">
      <alignment horizontal="right"/>
      <protection locked="0"/>
    </xf>
    <xf numFmtId="1" fontId="5" fillId="10" borderId="440" xfId="0" applyNumberFormat="1" applyFont="1" applyFill="1" applyBorder="1" applyAlignment="1" applyProtection="1">
      <alignment horizontal="right"/>
      <protection locked="0"/>
    </xf>
    <xf numFmtId="1" fontId="5" fillId="10" borderId="463" xfId="0" applyNumberFormat="1" applyFont="1" applyFill="1" applyBorder="1" applyAlignment="1" applyProtection="1">
      <alignment horizontal="right"/>
      <protection locked="0"/>
    </xf>
    <xf numFmtId="1" fontId="5" fillId="10" borderId="444" xfId="0" applyNumberFormat="1" applyFont="1" applyFill="1" applyBorder="1" applyAlignment="1" applyProtection="1">
      <alignment horizontal="right"/>
      <protection locked="0"/>
    </xf>
    <xf numFmtId="0" fontId="5" fillId="0" borderId="427" xfId="0" applyFont="1" applyBorder="1" applyAlignment="1">
      <alignment horizontal="right" wrapText="1"/>
    </xf>
    <xf numFmtId="0" fontId="5" fillId="0" borderId="435" xfId="0" applyFont="1" applyBorder="1" applyAlignment="1">
      <alignment horizontal="right" wrapText="1"/>
    </xf>
    <xf numFmtId="0" fontId="5" fillId="0" borderId="433" xfId="0" applyFont="1" applyBorder="1" applyAlignment="1">
      <alignment horizontal="right" wrapText="1"/>
    </xf>
    <xf numFmtId="0" fontId="5" fillId="0" borderId="455" xfId="0" applyFont="1" applyBorder="1" applyAlignment="1">
      <alignment horizontal="right" wrapText="1"/>
    </xf>
    <xf numFmtId="0" fontId="5" fillId="0" borderId="437" xfId="0" applyFont="1" applyBorder="1" applyAlignment="1">
      <alignment horizontal="right" wrapText="1"/>
    </xf>
    <xf numFmtId="0" fontId="5" fillId="0" borderId="430" xfId="0" applyFont="1" applyBorder="1" applyAlignment="1">
      <alignment horizontal="right" wrapText="1"/>
    </xf>
    <xf numFmtId="0" fontId="5" fillId="10" borderId="431" xfId="0" applyFont="1" applyFill="1" applyBorder="1" applyAlignment="1" applyProtection="1">
      <alignment horizontal="right"/>
      <protection locked="0"/>
    </xf>
    <xf numFmtId="0" fontId="5" fillId="10" borderId="440" xfId="0" applyFont="1" applyFill="1" applyBorder="1" applyAlignment="1" applyProtection="1">
      <alignment horizontal="right"/>
      <protection locked="0"/>
    </xf>
    <xf numFmtId="0" fontId="5" fillId="10" borderId="444" xfId="0" applyFont="1" applyFill="1" applyBorder="1" applyAlignment="1" applyProtection="1">
      <alignment horizontal="right"/>
      <protection locked="0"/>
    </xf>
    <xf numFmtId="0" fontId="5" fillId="0" borderId="427" xfId="0" applyFont="1" applyBorder="1" applyAlignment="1">
      <alignment horizontal="center" vertical="center" wrapText="1"/>
    </xf>
    <xf numFmtId="0" fontId="5" fillId="0" borderId="455" xfId="0" applyFont="1" applyBorder="1" applyAlignment="1">
      <alignment horizontal="center" vertical="center" wrapText="1"/>
    </xf>
    <xf numFmtId="0" fontId="5" fillId="0" borderId="462" xfId="0" applyFont="1" applyBorder="1" applyAlignment="1">
      <alignment horizontal="center" vertical="center" wrapText="1"/>
    </xf>
    <xf numFmtId="0" fontId="5" fillId="0" borderId="423" xfId="0" applyFont="1" applyBorder="1" applyAlignment="1">
      <alignment horizontal="center" vertical="center" wrapText="1"/>
    </xf>
    <xf numFmtId="0" fontId="5" fillId="0" borderId="438" xfId="0" applyFont="1" applyBorder="1" applyAlignment="1">
      <alignment vertical="center" wrapText="1"/>
    </xf>
    <xf numFmtId="0" fontId="5" fillId="10" borderId="439" xfId="0" applyFont="1" applyFill="1" applyBorder="1" applyProtection="1">
      <protection locked="0"/>
    </xf>
    <xf numFmtId="0" fontId="5" fillId="10" borderId="465" xfId="0" applyFont="1" applyFill="1" applyBorder="1" applyProtection="1">
      <protection locked="0"/>
    </xf>
    <xf numFmtId="0" fontId="5" fillId="10" borderId="438" xfId="0" applyFont="1" applyFill="1" applyBorder="1" applyProtection="1">
      <protection locked="0"/>
    </xf>
    <xf numFmtId="0" fontId="5" fillId="0" borderId="427" xfId="0" applyFont="1" applyBorder="1" applyAlignment="1">
      <alignment horizontal="right" vertical="center" wrapText="1"/>
    </xf>
    <xf numFmtId="0" fontId="5" fillId="0" borderId="455" xfId="0" applyFont="1" applyBorder="1" applyAlignment="1">
      <alignment horizontal="right" vertical="center" wrapText="1"/>
    </xf>
    <xf numFmtId="0" fontId="5" fillId="0" borderId="452" xfId="0" applyFont="1" applyBorder="1" applyAlignment="1">
      <alignment horizontal="right" vertical="center" wrapText="1"/>
    </xf>
    <xf numFmtId="0" fontId="5" fillId="0" borderId="450" xfId="0" applyFont="1" applyBorder="1" applyAlignment="1">
      <alignment horizontal="right" vertical="center" wrapText="1"/>
    </xf>
    <xf numFmtId="1" fontId="5" fillId="0" borderId="427" xfId="2" applyNumberFormat="1" applyFont="1" applyBorder="1" applyAlignment="1">
      <alignment horizontal="center" vertical="center" wrapText="1"/>
    </xf>
    <xf numFmtId="1" fontId="5" fillId="4" borderId="442" xfId="2" applyNumberFormat="1" applyFont="1" applyFill="1" applyBorder="1" applyAlignment="1" applyProtection="1">
      <alignment horizontal="right"/>
      <protection locked="0"/>
    </xf>
    <xf numFmtId="1" fontId="5" fillId="4" borderId="457" xfId="2" applyNumberFormat="1" applyFont="1" applyFill="1" applyBorder="1" applyAlignment="1" applyProtection="1">
      <alignment horizontal="right"/>
      <protection locked="0"/>
    </xf>
    <xf numFmtId="1" fontId="5" fillId="8" borderId="440" xfId="0" applyNumberFormat="1" applyFont="1" applyFill="1" applyBorder="1" applyAlignment="1">
      <alignment horizontal="right"/>
    </xf>
    <xf numFmtId="1" fontId="5" fillId="0" borderId="450" xfId="0" applyNumberFormat="1" applyFont="1" applyBorder="1" applyAlignment="1">
      <alignment horizontal="center" vertical="center"/>
    </xf>
    <xf numFmtId="1" fontId="5" fillId="0" borderId="447" xfId="0" applyNumberFormat="1" applyFont="1" applyBorder="1" applyAlignment="1">
      <alignment horizontal="center" vertical="center"/>
    </xf>
    <xf numFmtId="1" fontId="5" fillId="0" borderId="438" xfId="0" applyNumberFormat="1" applyFont="1" applyBorder="1" applyAlignment="1">
      <alignment vertical="top" wrapText="1"/>
    </xf>
    <xf numFmtId="1" fontId="5" fillId="0" borderId="449" xfId="0" applyNumberFormat="1" applyFont="1" applyBorder="1" applyAlignment="1">
      <alignment horizontal="right" wrapText="1"/>
    </xf>
    <xf numFmtId="1" fontId="5" fillId="0" borderId="440" xfId="0" applyNumberFormat="1" applyFont="1" applyBorder="1" applyAlignment="1">
      <alignment horizontal="right" wrapText="1"/>
    </xf>
    <xf numFmtId="1" fontId="5" fillId="4" borderId="463" xfId="0" applyNumberFormat="1" applyFont="1" applyFill="1" applyBorder="1" applyAlignment="1" applyProtection="1">
      <alignment horizontal="right"/>
      <protection locked="0"/>
    </xf>
    <xf numFmtId="1" fontId="5" fillId="9" borderId="444" xfId="0" applyNumberFormat="1" applyFont="1" applyFill="1" applyBorder="1" applyAlignment="1">
      <alignment horizontal="right"/>
    </xf>
    <xf numFmtId="1" fontId="5" fillId="9" borderId="440" xfId="0" applyNumberFormat="1" applyFont="1" applyFill="1" applyBorder="1" applyAlignment="1">
      <alignment horizontal="right"/>
    </xf>
    <xf numFmtId="1" fontId="5" fillId="9" borderId="449" xfId="0" applyNumberFormat="1" applyFont="1" applyFill="1" applyBorder="1" applyAlignment="1">
      <alignment horizontal="right"/>
    </xf>
    <xf numFmtId="1" fontId="5" fillId="9" borderId="439" xfId="0" applyNumberFormat="1" applyFont="1" applyFill="1" applyBorder="1" applyAlignment="1">
      <alignment horizontal="right"/>
    </xf>
    <xf numFmtId="1" fontId="5" fillId="9" borderId="441" xfId="0" applyNumberFormat="1" applyFont="1" applyFill="1" applyBorder="1" applyAlignment="1">
      <alignment horizontal="right"/>
    </xf>
    <xf numFmtId="1" fontId="0" fillId="0" borderId="467" xfId="0" applyNumberFormat="1" applyBorder="1"/>
    <xf numFmtId="1" fontId="5" fillId="0" borderId="433" xfId="0" applyNumberFormat="1" applyFont="1" applyBorder="1" applyAlignment="1">
      <alignment horizontal="right"/>
    </xf>
    <xf numFmtId="1" fontId="5" fillId="0" borderId="447" xfId="0" applyNumberFormat="1" applyFont="1" applyBorder="1" applyAlignment="1">
      <alignment horizontal="right"/>
    </xf>
    <xf numFmtId="1" fontId="5" fillId="0" borderId="430" xfId="0" applyNumberFormat="1" applyFont="1" applyBorder="1" applyAlignment="1">
      <alignment horizontal="right"/>
    </xf>
    <xf numFmtId="1" fontId="5" fillId="0" borderId="468" xfId="0" applyNumberFormat="1" applyFont="1" applyBorder="1" applyAlignment="1">
      <alignment horizontal="right"/>
    </xf>
    <xf numFmtId="1" fontId="5" fillId="5" borderId="469" xfId="1" applyNumberFormat="1" applyFont="1" applyBorder="1" applyAlignment="1" applyProtection="1">
      <alignment horizontal="right"/>
      <protection locked="0"/>
    </xf>
    <xf numFmtId="1" fontId="5" fillId="5" borderId="470" xfId="1" applyNumberFormat="1" applyFont="1" applyBorder="1" applyAlignment="1" applyProtection="1">
      <alignment horizontal="right"/>
      <protection locked="0"/>
    </xf>
    <xf numFmtId="1" fontId="5" fillId="5" borderId="471" xfId="1" applyNumberFormat="1" applyFont="1" applyBorder="1" applyAlignment="1" applyProtection="1">
      <alignment horizontal="right"/>
      <protection locked="0"/>
    </xf>
    <xf numFmtId="1" fontId="5" fillId="0" borderId="480" xfId="0" applyNumberFormat="1" applyFont="1" applyBorder="1" applyAlignment="1">
      <alignment horizontal="center" vertical="center" wrapText="1"/>
    </xf>
    <xf numFmtId="1" fontId="5" fillId="0" borderId="481" xfId="0" applyNumberFormat="1" applyFont="1" applyBorder="1" applyAlignment="1">
      <alignment horizontal="center" vertical="center" wrapText="1"/>
    </xf>
    <xf numFmtId="1" fontId="5" fillId="0" borderId="479" xfId="0" applyNumberFormat="1" applyFont="1" applyBorder="1" applyAlignment="1">
      <alignment horizontal="center" vertical="center" wrapText="1"/>
    </xf>
    <xf numFmtId="1" fontId="5" fillId="0" borderId="482" xfId="0" applyNumberFormat="1" applyFont="1" applyBorder="1" applyAlignment="1">
      <alignment horizontal="center" vertical="center" wrapText="1"/>
    </xf>
    <xf numFmtId="1" fontId="5" fillId="0" borderId="477" xfId="0" applyNumberFormat="1" applyFont="1" applyBorder="1" applyAlignment="1">
      <alignment horizontal="center" vertical="center" wrapText="1"/>
    </xf>
    <xf numFmtId="1" fontId="5" fillId="0" borderId="480" xfId="0" applyNumberFormat="1" applyFont="1" applyBorder="1" applyAlignment="1">
      <alignment horizontal="right" wrapText="1"/>
    </xf>
    <xf numFmtId="1" fontId="5" fillId="0" borderId="483" xfId="0" applyNumberFormat="1" applyFont="1" applyBorder="1" applyAlignment="1">
      <alignment horizontal="right" wrapText="1"/>
    </xf>
    <xf numFmtId="1" fontId="5" fillId="0" borderId="479" xfId="0" applyNumberFormat="1" applyFont="1" applyBorder="1" applyAlignment="1">
      <alignment horizontal="right" wrapText="1"/>
    </xf>
    <xf numFmtId="1" fontId="5" fillId="4" borderId="482" xfId="0" applyNumberFormat="1" applyFont="1" applyFill="1" applyBorder="1" applyAlignment="1" applyProtection="1">
      <alignment horizontal="right"/>
      <protection locked="0"/>
    </xf>
    <xf numFmtId="1" fontId="5" fillId="4" borderId="484" xfId="0" applyNumberFormat="1" applyFont="1" applyFill="1" applyBorder="1" applyAlignment="1" applyProtection="1">
      <alignment horizontal="right"/>
      <protection locked="0"/>
    </xf>
    <xf numFmtId="1" fontId="5" fillId="4" borderId="485" xfId="0" applyNumberFormat="1" applyFont="1" applyFill="1" applyBorder="1" applyAlignment="1" applyProtection="1">
      <alignment horizontal="right"/>
      <protection locked="0"/>
    </xf>
    <xf numFmtId="1" fontId="5" fillId="4" borderId="486" xfId="0" applyNumberFormat="1" applyFont="1" applyFill="1" applyBorder="1" applyAlignment="1" applyProtection="1">
      <alignment horizontal="right"/>
      <protection locked="0"/>
    </xf>
    <xf numFmtId="1" fontId="5" fillId="4" borderId="479" xfId="0" applyNumberFormat="1" applyFont="1" applyFill="1" applyBorder="1" applyAlignment="1" applyProtection="1">
      <alignment horizontal="right"/>
      <protection locked="0"/>
    </xf>
    <xf numFmtId="1" fontId="5" fillId="0" borderId="487" xfId="0" applyNumberFormat="1" applyFont="1" applyBorder="1" applyAlignment="1">
      <alignment horizontal="left" vertical="center" wrapText="1"/>
    </xf>
    <xf numFmtId="1" fontId="5" fillId="0" borderId="488" xfId="0" applyNumberFormat="1" applyFont="1" applyBorder="1" applyAlignment="1">
      <alignment horizontal="right" wrapText="1"/>
    </xf>
    <xf numFmtId="1" fontId="5" fillId="0" borderId="489" xfId="0" applyNumberFormat="1" applyFont="1" applyBorder="1" applyAlignment="1">
      <alignment horizontal="right"/>
    </xf>
    <xf numFmtId="1" fontId="5" fillId="4" borderId="488" xfId="0" applyNumberFormat="1" applyFont="1" applyFill="1" applyBorder="1" applyAlignment="1" applyProtection="1">
      <alignment horizontal="right"/>
      <protection locked="0"/>
    </xf>
    <xf numFmtId="1" fontId="5" fillId="4" borderId="490" xfId="0" applyNumberFormat="1" applyFont="1" applyFill="1" applyBorder="1" applyAlignment="1" applyProtection="1">
      <alignment horizontal="right"/>
      <protection locked="0"/>
    </xf>
    <xf numFmtId="1" fontId="5" fillId="4" borderId="491" xfId="0" applyNumberFormat="1" applyFont="1" applyFill="1" applyBorder="1" applyAlignment="1" applyProtection="1">
      <alignment horizontal="right"/>
      <protection locked="0"/>
    </xf>
    <xf numFmtId="1" fontId="5" fillId="4" borderId="492" xfId="0" applyNumberFormat="1" applyFont="1" applyFill="1" applyBorder="1" applyAlignment="1" applyProtection="1">
      <alignment horizontal="right"/>
      <protection locked="0"/>
    </xf>
    <xf numFmtId="1" fontId="5" fillId="4" borderId="493" xfId="0" applyNumberFormat="1" applyFont="1" applyFill="1" applyBorder="1" applyAlignment="1" applyProtection="1">
      <alignment horizontal="right"/>
      <protection locked="0"/>
    </xf>
    <xf numFmtId="1" fontId="5" fillId="4" borderId="489" xfId="0" applyNumberFormat="1" applyFont="1" applyFill="1" applyBorder="1" applyAlignment="1" applyProtection="1">
      <alignment horizontal="right"/>
      <protection locked="0"/>
    </xf>
    <xf numFmtId="1" fontId="5" fillId="0" borderId="472" xfId="0" applyNumberFormat="1" applyFont="1" applyBorder="1" applyAlignment="1">
      <alignment horizontal="left" vertical="center" wrapText="1"/>
    </xf>
    <xf numFmtId="1" fontId="6" fillId="0" borderId="477" xfId="0" applyNumberFormat="1" applyFont="1" applyBorder="1"/>
    <xf numFmtId="1" fontId="8" fillId="0" borderId="477" xfId="0" applyNumberFormat="1" applyFont="1" applyBorder="1"/>
    <xf numFmtId="1" fontId="5" fillId="0" borderId="495" xfId="0" applyNumberFormat="1" applyFont="1" applyBorder="1" applyAlignment="1">
      <alignment horizontal="center" vertical="center" wrapText="1"/>
    </xf>
    <xf numFmtId="1" fontId="5" fillId="0" borderId="496" xfId="0" applyNumberFormat="1" applyFont="1" applyBorder="1" applyAlignment="1">
      <alignment horizontal="center" vertical="center" wrapText="1"/>
    </xf>
    <xf numFmtId="1" fontId="5" fillId="0" borderId="475" xfId="0" applyNumberFormat="1" applyFont="1" applyBorder="1" applyAlignment="1">
      <alignment horizontal="center" vertical="center" wrapText="1"/>
    </xf>
    <xf numFmtId="1" fontId="5" fillId="0" borderId="474" xfId="0" applyNumberFormat="1" applyFont="1" applyBorder="1" applyAlignment="1">
      <alignment horizontal="center" vertical="center" wrapText="1"/>
    </xf>
    <xf numFmtId="1" fontId="5" fillId="0" borderId="491" xfId="0" applyNumberFormat="1" applyFont="1" applyBorder="1" applyAlignment="1">
      <alignment vertical="center" wrapText="1"/>
    </xf>
    <xf numFmtId="1" fontId="5" fillId="0" borderId="497" xfId="0" applyNumberFormat="1" applyFont="1" applyBorder="1" applyAlignment="1">
      <alignment vertical="center" wrapText="1"/>
    </xf>
    <xf numFmtId="1" fontId="5" fillId="0" borderId="498" xfId="0" applyNumberFormat="1" applyFont="1" applyBorder="1" applyAlignment="1">
      <alignment vertical="center" wrapText="1"/>
    </xf>
    <xf numFmtId="1" fontId="5" fillId="0" borderId="489" xfId="0" applyNumberFormat="1" applyFont="1" applyBorder="1"/>
    <xf numFmtId="1" fontId="5" fillId="0" borderId="476" xfId="0" applyNumberFormat="1" applyFont="1" applyBorder="1" applyAlignment="1">
      <alignment vertical="center" wrapText="1"/>
    </xf>
    <xf numFmtId="1" fontId="5" fillId="0" borderId="500" xfId="0" applyNumberFormat="1" applyFont="1" applyBorder="1" applyAlignment="1">
      <alignment horizontal="right" wrapText="1"/>
    </xf>
    <xf numFmtId="1" fontId="5" fillId="0" borderId="496" xfId="0" applyNumberFormat="1" applyFont="1" applyBorder="1" applyAlignment="1">
      <alignment horizontal="right" wrapText="1"/>
    </xf>
    <xf numFmtId="1" fontId="5" fillId="0" borderId="482" xfId="0" applyNumberFormat="1" applyFont="1" applyBorder="1"/>
    <xf numFmtId="1" fontId="5" fillId="0" borderId="479" xfId="0" applyNumberFormat="1" applyFont="1" applyBorder="1"/>
    <xf numFmtId="1" fontId="5" fillId="0" borderId="476" xfId="0" applyNumberFormat="1" applyFont="1" applyBorder="1"/>
    <xf numFmtId="1" fontId="5" fillId="0" borderId="485" xfId="0" applyNumberFormat="1" applyFont="1" applyBorder="1"/>
    <xf numFmtId="1" fontId="5" fillId="0" borderId="501" xfId="0" applyNumberFormat="1" applyFont="1" applyBorder="1"/>
    <xf numFmtId="1" fontId="5" fillId="0" borderId="484" xfId="0" applyNumberFormat="1" applyFont="1" applyBorder="1"/>
    <xf numFmtId="1" fontId="5" fillId="0" borderId="504" xfId="0" applyNumberFormat="1" applyFont="1" applyBorder="1" applyAlignment="1">
      <alignment horizontal="center" vertical="center" wrapText="1"/>
    </xf>
    <xf numFmtId="1" fontId="5" fillId="0" borderId="487" xfId="0" applyNumberFormat="1" applyFont="1" applyBorder="1" applyAlignment="1">
      <alignment horizontal="right" wrapText="1"/>
    </xf>
    <xf numFmtId="1" fontId="5" fillId="4" borderId="498" xfId="0" applyNumberFormat="1" applyFont="1" applyFill="1" applyBorder="1" applyAlignment="1" applyProtection="1">
      <alignment horizontal="right"/>
      <protection locked="0"/>
    </xf>
    <xf numFmtId="1" fontId="5" fillId="0" borderId="500" xfId="0" applyNumberFormat="1" applyFont="1" applyBorder="1" applyAlignment="1">
      <alignment horizontal="center" vertical="center" wrapText="1"/>
    </xf>
    <xf numFmtId="1" fontId="5" fillId="0" borderId="502" xfId="0" applyNumberFormat="1" applyFont="1" applyBorder="1" applyAlignment="1">
      <alignment horizontal="center" vertical="center" wrapText="1"/>
    </xf>
    <xf numFmtId="1" fontId="5" fillId="0" borderId="499" xfId="0" applyNumberFormat="1" applyFont="1" applyBorder="1"/>
    <xf numFmtId="1" fontId="5" fillId="0" borderId="476" xfId="0" applyNumberFormat="1" applyFont="1" applyBorder="1" applyAlignment="1">
      <alignment horizontal="center" vertical="center" wrapText="1"/>
    </xf>
    <xf numFmtId="1" fontId="5" fillId="0" borderId="499" xfId="0" applyNumberFormat="1" applyFont="1" applyBorder="1" applyAlignment="1">
      <alignment horizontal="center" vertical="center" wrapText="1"/>
    </xf>
    <xf numFmtId="1" fontId="5" fillId="0" borderId="491" xfId="0" applyNumberFormat="1" applyFont="1" applyBorder="1" applyAlignment="1">
      <alignment vertical="center"/>
    </xf>
    <xf numFmtId="1" fontId="5" fillId="4" borderId="487" xfId="0" applyNumberFormat="1" applyFont="1" applyFill="1" applyBorder="1" applyAlignment="1" applyProtection="1">
      <alignment horizontal="right"/>
      <protection locked="0"/>
    </xf>
    <xf numFmtId="1" fontId="5" fillId="0" borderId="487" xfId="0" applyNumberFormat="1" applyFont="1" applyBorder="1" applyAlignment="1">
      <alignment vertical="center" wrapText="1"/>
    </xf>
    <xf numFmtId="1" fontId="5" fillId="4" borderId="506" xfId="0" applyNumberFormat="1" applyFont="1" applyFill="1" applyBorder="1" applyAlignment="1" applyProtection="1">
      <alignment horizontal="right"/>
      <protection locked="0"/>
    </xf>
    <xf numFmtId="1" fontId="5" fillId="0" borderId="496" xfId="0" applyNumberFormat="1" applyFont="1" applyBorder="1"/>
    <xf numFmtId="1" fontId="5" fillId="0" borderId="488" xfId="0" applyNumberFormat="1" applyFont="1" applyBorder="1"/>
    <xf numFmtId="1" fontId="5" fillId="0" borderId="498" xfId="0" applyNumberFormat="1" applyFont="1" applyBorder="1"/>
    <xf numFmtId="1" fontId="5" fillId="0" borderId="497" xfId="0" applyNumberFormat="1" applyFont="1" applyBorder="1" applyAlignment="1">
      <alignment horizontal="right"/>
    </xf>
    <xf numFmtId="1" fontId="5" fillId="0" borderId="498" xfId="0" applyNumberFormat="1" applyFont="1" applyBorder="1" applyAlignment="1">
      <alignment horizontal="right"/>
    </xf>
    <xf numFmtId="1" fontId="5" fillId="8" borderId="488" xfId="0" applyNumberFormat="1" applyFont="1" applyFill="1" applyBorder="1" applyAlignment="1">
      <alignment horizontal="right"/>
    </xf>
    <xf numFmtId="1" fontId="5" fillId="8" borderId="507" xfId="0" applyNumberFormat="1" applyFont="1" applyFill="1" applyBorder="1" applyAlignment="1">
      <alignment horizontal="right"/>
    </xf>
    <xf numFmtId="1" fontId="5" fillId="0" borderId="480" xfId="0" applyNumberFormat="1" applyFont="1" applyBorder="1" applyAlignment="1">
      <alignment vertical="center" wrapText="1"/>
    </xf>
    <xf numFmtId="1" fontId="5" fillId="0" borderId="495" xfId="0" applyNumberFormat="1" applyFont="1" applyBorder="1" applyAlignment="1">
      <alignment horizontal="right" wrapText="1"/>
    </xf>
    <xf numFmtId="1" fontId="5" fillId="0" borderId="503" xfId="0" applyNumberFormat="1" applyFont="1" applyBorder="1" applyAlignment="1">
      <alignment horizontal="right" wrapText="1"/>
    </xf>
    <xf numFmtId="1" fontId="5" fillId="10" borderId="507" xfId="0" applyNumberFormat="1" applyFont="1" applyFill="1" applyBorder="1" applyAlignment="1" applyProtection="1">
      <alignment horizontal="right"/>
      <protection locked="0"/>
    </xf>
    <xf numFmtId="1" fontId="5" fillId="4" borderId="510" xfId="0" applyNumberFormat="1" applyFont="1" applyFill="1" applyBorder="1" applyAlignment="1" applyProtection="1">
      <alignment horizontal="right"/>
      <protection locked="0"/>
    </xf>
    <xf numFmtId="1" fontId="5" fillId="0" borderId="484" xfId="0" applyNumberFormat="1" applyFont="1" applyBorder="1" applyAlignment="1">
      <alignment horizontal="center" vertical="center" wrapText="1"/>
    </xf>
    <xf numFmtId="1" fontId="5" fillId="3" borderId="482" xfId="0" applyNumberFormat="1" applyFont="1" applyFill="1" applyBorder="1" applyAlignment="1">
      <alignment horizontal="center" vertical="center" wrapText="1"/>
    </xf>
    <xf numFmtId="1" fontId="5" fillId="3" borderId="502" xfId="0" applyNumberFormat="1" applyFont="1" applyFill="1" applyBorder="1" applyAlignment="1">
      <alignment horizontal="center" vertical="center" wrapText="1"/>
    </xf>
    <xf numFmtId="1" fontId="5" fillId="0" borderId="487" xfId="0" applyNumberFormat="1" applyFont="1" applyBorder="1"/>
    <xf numFmtId="1" fontId="5" fillId="0" borderId="490" xfId="0" applyNumberFormat="1" applyFont="1" applyBorder="1"/>
    <xf numFmtId="1" fontId="5" fillId="4" borderId="507" xfId="0" applyNumberFormat="1" applyFont="1" applyFill="1" applyBorder="1" applyAlignment="1" applyProtection="1">
      <alignment horizontal="right"/>
      <protection locked="0"/>
    </xf>
    <xf numFmtId="1" fontId="5" fillId="10" borderId="490" xfId="0" applyNumberFormat="1" applyFont="1" applyFill="1" applyBorder="1" applyAlignment="1" applyProtection="1">
      <alignment horizontal="right"/>
      <protection locked="0"/>
    </xf>
    <xf numFmtId="1" fontId="5" fillId="0" borderId="499" xfId="0" applyNumberFormat="1" applyFont="1" applyBorder="1" applyAlignment="1">
      <alignment vertical="center"/>
    </xf>
    <xf numFmtId="1" fontId="5" fillId="0" borderId="496" xfId="0" applyNumberFormat="1" applyFont="1" applyBorder="1" applyAlignment="1">
      <alignment vertical="center"/>
    </xf>
    <xf numFmtId="1" fontId="5" fillId="0" borderId="484" xfId="0" applyNumberFormat="1" applyFont="1" applyBorder="1" applyAlignment="1">
      <alignment vertical="center"/>
    </xf>
    <xf numFmtId="1" fontId="5" fillId="0" borderId="482" xfId="0" applyNumberFormat="1" applyFont="1" applyBorder="1" applyAlignment="1">
      <alignment vertical="center"/>
    </xf>
    <xf numFmtId="1" fontId="5" fillId="0" borderId="479" xfId="0" applyNumberFormat="1" applyFont="1" applyBorder="1" applyAlignment="1">
      <alignment vertical="center"/>
    </xf>
    <xf numFmtId="1" fontId="5" fillId="3" borderId="482" xfId="0" applyNumberFormat="1" applyFont="1" applyFill="1" applyBorder="1" applyAlignment="1">
      <alignment vertical="center"/>
    </xf>
    <xf numFmtId="1" fontId="5" fillId="3" borderId="502" xfId="0" applyNumberFormat="1" applyFont="1" applyFill="1" applyBorder="1" applyAlignment="1">
      <alignment vertical="center"/>
    </xf>
    <xf numFmtId="1" fontId="5" fillId="3" borderId="496" xfId="0" applyNumberFormat="1" applyFont="1" applyFill="1" applyBorder="1" applyAlignment="1">
      <alignment vertical="center"/>
    </xf>
    <xf numFmtId="1" fontId="5" fillId="3" borderId="479" xfId="0" applyNumberFormat="1" applyFont="1" applyFill="1" applyBorder="1" applyAlignment="1">
      <alignment vertical="center"/>
    </xf>
    <xf numFmtId="1" fontId="5" fillId="8" borderId="499" xfId="0" applyNumberFormat="1" applyFont="1" applyFill="1" applyBorder="1" applyAlignment="1">
      <alignment vertical="center"/>
    </xf>
    <xf numFmtId="1" fontId="5" fillId="8" borderId="496" xfId="0" applyNumberFormat="1" applyFont="1" applyFill="1" applyBorder="1" applyAlignment="1">
      <alignment vertical="center"/>
    </xf>
    <xf numFmtId="1" fontId="5" fillId="8" borderId="484" xfId="0" applyNumberFormat="1" applyFont="1" applyFill="1" applyBorder="1" applyAlignment="1">
      <alignment vertical="center"/>
    </xf>
    <xf numFmtId="1" fontId="5" fillId="8" borderId="482" xfId="0" applyNumberFormat="1" applyFont="1" applyFill="1" applyBorder="1" applyAlignment="1">
      <alignment vertical="center"/>
    </xf>
    <xf numFmtId="1" fontId="5" fillId="8" borderId="479" xfId="0" applyNumberFormat="1" applyFont="1" applyFill="1" applyBorder="1" applyAlignment="1">
      <alignment vertical="center"/>
    </xf>
    <xf numFmtId="1" fontId="5" fillId="8" borderId="502" xfId="0" applyNumberFormat="1" applyFont="1" applyFill="1" applyBorder="1" applyAlignment="1">
      <alignment vertical="center"/>
    </xf>
    <xf numFmtId="1" fontId="5" fillId="0" borderId="472" xfId="0" applyNumberFormat="1" applyFont="1" applyBorder="1" applyAlignment="1">
      <alignment horizontal="center" vertical="center" wrapText="1"/>
    </xf>
    <xf numFmtId="1" fontId="5" fillId="0" borderId="503" xfId="0" applyNumberFormat="1" applyFont="1" applyBorder="1" applyAlignment="1">
      <alignment horizontal="center" vertical="center"/>
    </xf>
    <xf numFmtId="1" fontId="5" fillId="0" borderId="480" xfId="0" applyNumberFormat="1" applyFont="1" applyBorder="1" applyAlignment="1">
      <alignment horizontal="center" vertical="center"/>
    </xf>
    <xf numFmtId="1" fontId="5" fillId="3" borderId="496" xfId="0" applyNumberFormat="1" applyFont="1" applyFill="1" applyBorder="1" applyAlignment="1">
      <alignment horizontal="center" vertical="center" wrapText="1"/>
    </xf>
    <xf numFmtId="1" fontId="5" fillId="0" borderId="491" xfId="0" applyNumberFormat="1" applyFont="1" applyBorder="1"/>
    <xf numFmtId="1" fontId="5" fillId="10" borderId="488" xfId="0" applyNumberFormat="1" applyFont="1" applyFill="1" applyBorder="1" applyAlignment="1" applyProtection="1">
      <alignment horizontal="right"/>
      <protection locked="0"/>
    </xf>
    <xf numFmtId="1" fontId="5" fillId="10" borderId="498" xfId="0" applyNumberFormat="1" applyFont="1" applyFill="1" applyBorder="1" applyAlignment="1" applyProtection="1">
      <alignment horizontal="right"/>
      <protection locked="0"/>
    </xf>
    <xf numFmtId="1" fontId="5" fillId="0" borderId="475" xfId="0" applyNumberFormat="1" applyFont="1" applyBorder="1" applyAlignment="1">
      <alignment horizontal="center" vertical="center"/>
    </xf>
    <xf numFmtId="1" fontId="5" fillId="0" borderId="499" xfId="0" applyNumberFormat="1" applyFont="1" applyBorder="1" applyAlignment="1">
      <alignment horizontal="right" wrapText="1"/>
    </xf>
    <xf numFmtId="1" fontId="5" fillId="4" borderId="478" xfId="0" applyNumberFormat="1" applyFont="1" applyFill="1" applyBorder="1" applyAlignment="1" applyProtection="1">
      <alignment horizontal="right"/>
      <protection locked="0"/>
    </xf>
    <xf numFmtId="1" fontId="5" fillId="4" borderId="475" xfId="0" applyNumberFormat="1" applyFont="1" applyFill="1" applyBorder="1" applyAlignment="1" applyProtection="1">
      <alignment horizontal="right"/>
      <protection locked="0"/>
    </xf>
    <xf numFmtId="1" fontId="5" fillId="0" borderId="504" xfId="0" applyNumberFormat="1" applyFont="1" applyBorder="1"/>
    <xf numFmtId="1" fontId="5" fillId="0" borderId="486" xfId="0" applyNumberFormat="1" applyFont="1" applyBorder="1"/>
    <xf numFmtId="1" fontId="5" fillId="0" borderId="481" xfId="0" applyNumberFormat="1" applyFont="1" applyBorder="1"/>
    <xf numFmtId="1" fontId="5" fillId="0" borderId="472" xfId="4" applyNumberFormat="1" applyFont="1" applyBorder="1" applyAlignment="1" applyProtection="1">
      <alignment horizontal="center" vertical="center"/>
      <protection hidden="1"/>
    </xf>
    <xf numFmtId="1" fontId="5" fillId="0" borderId="503" xfId="2" applyNumberFormat="1" applyFont="1" applyBorder="1" applyAlignment="1">
      <alignment horizontal="center" vertical="center" wrapText="1"/>
    </xf>
    <xf numFmtId="1" fontId="5" fillId="0" borderId="475" xfId="2" applyNumberFormat="1" applyFont="1" applyBorder="1" applyAlignment="1">
      <alignment horizontal="center" vertical="center" wrapText="1"/>
    </xf>
    <xf numFmtId="1" fontId="5" fillId="0" borderId="482" xfId="2" applyNumberFormat="1" applyFont="1" applyBorder="1" applyAlignment="1">
      <alignment horizontal="center" vertical="center" wrapText="1"/>
    </xf>
    <xf numFmtId="1" fontId="5" fillId="0" borderId="484" xfId="2" applyNumberFormat="1" applyFont="1" applyBorder="1" applyAlignment="1">
      <alignment horizontal="center" vertical="center" wrapText="1"/>
    </xf>
    <xf numFmtId="1" fontId="5" fillId="0" borderId="504" xfId="2" applyNumberFormat="1" applyFont="1" applyBorder="1" applyAlignment="1">
      <alignment horizontal="center" vertical="center" wrapText="1"/>
    </xf>
    <xf numFmtId="1" fontId="5" fillId="0" borderId="496" xfId="2" applyNumberFormat="1" applyFont="1" applyBorder="1" applyAlignment="1">
      <alignment horizontal="center" vertical="center" wrapText="1"/>
    </xf>
    <xf numFmtId="1" fontId="5" fillId="0" borderId="487" xfId="2" applyNumberFormat="1" applyFont="1" applyBorder="1"/>
    <xf numFmtId="1" fontId="5" fillId="0" borderId="498" xfId="2" applyNumberFormat="1" applyFont="1" applyBorder="1"/>
    <xf numFmtId="1" fontId="5" fillId="0" borderId="489" xfId="2" applyNumberFormat="1" applyFont="1" applyBorder="1"/>
    <xf numFmtId="1" fontId="5" fillId="4" borderId="488" xfId="2" applyNumberFormat="1" applyFont="1" applyFill="1" applyBorder="1" applyAlignment="1" applyProtection="1">
      <alignment horizontal="right"/>
      <protection locked="0"/>
    </xf>
    <xf numFmtId="1" fontId="5" fillId="4" borderId="498" xfId="2" applyNumberFormat="1" applyFont="1" applyFill="1" applyBorder="1" applyAlignment="1" applyProtection="1">
      <alignment horizontal="right"/>
      <protection locked="0"/>
    </xf>
    <xf numFmtId="1" fontId="5" fillId="4" borderId="489" xfId="2" applyNumberFormat="1" applyFont="1" applyFill="1" applyBorder="1" applyAlignment="1" applyProtection="1">
      <alignment horizontal="right"/>
      <protection locked="0"/>
    </xf>
    <xf numFmtId="1" fontId="5" fillId="4" borderId="512" xfId="2" applyNumberFormat="1" applyFont="1" applyFill="1" applyBorder="1" applyAlignment="1" applyProtection="1">
      <alignment horizontal="right"/>
      <protection locked="0"/>
    </xf>
    <xf numFmtId="1" fontId="5" fillId="0" borderId="499" xfId="2" applyNumberFormat="1" applyFont="1" applyBorder="1"/>
    <xf numFmtId="1" fontId="5" fillId="0" borderId="496" xfId="2" applyNumberFormat="1" applyFont="1" applyBorder="1"/>
    <xf numFmtId="1" fontId="5" fillId="0" borderId="479" xfId="2" applyNumberFormat="1" applyFont="1" applyBorder="1"/>
    <xf numFmtId="1" fontId="5" fillId="0" borderId="482" xfId="2" applyNumberFormat="1" applyFont="1" applyBorder="1"/>
    <xf numFmtId="1" fontId="5" fillId="0" borderId="484" xfId="2" applyNumberFormat="1" applyFont="1" applyBorder="1"/>
    <xf numFmtId="1" fontId="5" fillId="0" borderId="504" xfId="2" applyNumberFormat="1" applyFont="1" applyBorder="1"/>
    <xf numFmtId="1" fontId="5" fillId="0" borderId="485" xfId="2" applyNumberFormat="1" applyFont="1" applyBorder="1" applyAlignment="1">
      <alignment horizontal="center" vertical="center" wrapText="1"/>
    </xf>
    <xf numFmtId="1" fontId="5" fillId="0" borderId="486" xfId="2" applyNumberFormat="1" applyFont="1" applyBorder="1" applyAlignment="1" applyProtection="1">
      <alignment horizontal="center" vertical="center" wrapText="1"/>
      <protection locked="0"/>
    </xf>
    <xf numFmtId="0" fontId="5" fillId="0" borderId="481" xfId="2" applyFont="1" applyBorder="1" applyAlignment="1" applyProtection="1">
      <alignment horizontal="center" vertical="center" wrapText="1"/>
      <protection locked="0"/>
    </xf>
    <xf numFmtId="49" fontId="5" fillId="0" borderId="481" xfId="2" applyNumberFormat="1" applyFont="1" applyBorder="1" applyAlignment="1" applyProtection="1">
      <alignment horizontal="center" vertical="center" wrapText="1"/>
      <protection locked="0"/>
    </xf>
    <xf numFmtId="49" fontId="5" fillId="0" borderId="484" xfId="2" applyNumberFormat="1" applyFont="1" applyBorder="1" applyAlignment="1" applyProtection="1">
      <alignment horizontal="center" vertical="center" wrapText="1"/>
      <protection locked="0"/>
    </xf>
    <xf numFmtId="49" fontId="5" fillId="0" borderId="482" xfId="2" applyNumberFormat="1" applyFont="1" applyBorder="1" applyAlignment="1" applyProtection="1">
      <alignment horizontal="center" vertical="center" wrapText="1"/>
      <protection locked="0"/>
    </xf>
    <xf numFmtId="49" fontId="5" fillId="0" borderId="479" xfId="2" applyNumberFormat="1" applyFont="1" applyBorder="1" applyAlignment="1" applyProtection="1">
      <alignment horizontal="center" vertical="center" wrapText="1"/>
      <protection locked="0"/>
    </xf>
    <xf numFmtId="1" fontId="5" fillId="0" borderId="490" xfId="2" applyNumberFormat="1" applyFont="1" applyBorder="1"/>
    <xf numFmtId="1" fontId="5" fillId="4" borderId="507" xfId="2" applyNumberFormat="1" applyFont="1" applyFill="1" applyBorder="1" applyAlignment="1" applyProtection="1">
      <alignment horizontal="right"/>
      <protection locked="0"/>
    </xf>
    <xf numFmtId="1" fontId="5" fillId="4" borderId="493" xfId="2" applyNumberFormat="1" applyFont="1" applyFill="1" applyBorder="1" applyAlignment="1" applyProtection="1">
      <alignment horizontal="right"/>
      <protection locked="0"/>
    </xf>
    <xf numFmtId="0" fontId="5" fillId="0" borderId="482" xfId="0" applyFont="1" applyBorder="1" applyAlignment="1">
      <alignment horizontal="center" wrapText="1"/>
    </xf>
    <xf numFmtId="0" fontId="5" fillId="0" borderId="502" xfId="0" applyFont="1" applyBorder="1" applyAlignment="1">
      <alignment horizontal="center" wrapText="1"/>
    </xf>
    <xf numFmtId="1" fontId="5" fillId="10" borderId="480" xfId="0" applyNumberFormat="1" applyFont="1" applyFill="1" applyBorder="1" applyAlignment="1" applyProtection="1">
      <alignment horizontal="right"/>
      <protection locked="0"/>
    </xf>
    <xf numFmtId="1" fontId="5" fillId="10" borderId="489" xfId="0" applyNumberFormat="1" applyFont="1" applyFill="1" applyBorder="1" applyAlignment="1" applyProtection="1">
      <alignment horizontal="right"/>
      <protection locked="0"/>
    </xf>
    <xf numFmtId="1" fontId="5" fillId="10" borderId="512" xfId="0" applyNumberFormat="1" applyFont="1" applyFill="1" applyBorder="1" applyAlignment="1" applyProtection="1">
      <alignment horizontal="right"/>
      <protection locked="0"/>
    </xf>
    <xf numFmtId="1" fontId="5" fillId="10" borderId="493" xfId="0" applyNumberFormat="1" applyFont="1" applyFill="1" applyBorder="1" applyAlignment="1" applyProtection="1">
      <alignment horizontal="right"/>
      <protection locked="0"/>
    </xf>
    <xf numFmtId="0" fontId="5" fillId="0" borderId="476" xfId="0" applyFont="1" applyBorder="1" applyAlignment="1">
      <alignment horizontal="right" wrapText="1"/>
    </xf>
    <xf numFmtId="0" fontId="5" fillId="0" borderId="484" xfId="0" applyFont="1" applyBorder="1" applyAlignment="1">
      <alignment horizontal="right" wrapText="1"/>
    </xf>
    <xf numFmtId="0" fontId="5" fillId="0" borderId="482" xfId="0" applyFont="1" applyBorder="1" applyAlignment="1">
      <alignment horizontal="right" wrapText="1"/>
    </xf>
    <xf numFmtId="0" fontId="5" fillId="0" borderId="504" xfId="0" applyFont="1" applyBorder="1" applyAlignment="1">
      <alignment horizontal="right" wrapText="1"/>
    </xf>
    <xf numFmtId="0" fontId="5" fillId="0" borderId="486" xfId="0" applyFont="1" applyBorder="1" applyAlignment="1">
      <alignment horizontal="right" wrapText="1"/>
    </xf>
    <xf numFmtId="0" fontId="5" fillId="0" borderId="479" xfId="0" applyFont="1" applyBorder="1" applyAlignment="1">
      <alignment horizontal="right" wrapText="1"/>
    </xf>
    <xf numFmtId="0" fontId="5" fillId="10" borderId="480" xfId="0" applyFont="1" applyFill="1" applyBorder="1" applyAlignment="1" applyProtection="1">
      <alignment horizontal="right"/>
      <protection locked="0"/>
    </xf>
    <xf numFmtId="0" fontId="5" fillId="10" borderId="489" xfId="0" applyFont="1" applyFill="1" applyBorder="1" applyAlignment="1" applyProtection="1">
      <alignment horizontal="right"/>
      <protection locked="0"/>
    </xf>
    <xf numFmtId="0" fontId="5" fillId="10" borderId="493" xfId="0" applyFont="1" applyFill="1" applyBorder="1" applyAlignment="1" applyProtection="1">
      <alignment horizontal="right"/>
      <protection locked="0"/>
    </xf>
    <xf numFmtId="0" fontId="5" fillId="0" borderId="476" xfId="0" applyFont="1" applyBorder="1" applyAlignment="1">
      <alignment horizontal="center" vertical="center" wrapText="1"/>
    </xf>
    <xf numFmtId="0" fontId="5" fillId="0" borderId="504" xfId="0" applyFont="1" applyBorder="1" applyAlignment="1">
      <alignment horizontal="center" vertical="center" wrapText="1"/>
    </xf>
    <xf numFmtId="0" fontId="5" fillId="0" borderId="511" xfId="0" applyFont="1" applyBorder="1" applyAlignment="1">
      <alignment horizontal="center" vertical="center" wrapText="1"/>
    </xf>
    <xf numFmtId="0" fontId="5" fillId="0" borderId="472" xfId="0" applyFont="1" applyBorder="1" applyAlignment="1">
      <alignment horizontal="center" vertical="center" wrapText="1"/>
    </xf>
    <xf numFmtId="0" fontId="5" fillId="0" borderId="487" xfId="0" applyFont="1" applyBorder="1" applyAlignment="1">
      <alignment vertical="center" wrapText="1"/>
    </xf>
    <xf numFmtId="0" fontId="5" fillId="10" borderId="488" xfId="0" applyFont="1" applyFill="1" applyBorder="1" applyProtection="1">
      <protection locked="0"/>
    </xf>
    <xf numFmtId="0" fontId="5" fillId="10" borderId="514" xfId="0" applyFont="1" applyFill="1" applyBorder="1" applyProtection="1">
      <protection locked="0"/>
    </xf>
    <xf numFmtId="0" fontId="5" fillId="10" borderId="487" xfId="0" applyFont="1" applyFill="1" applyBorder="1" applyProtection="1">
      <protection locked="0"/>
    </xf>
    <xf numFmtId="0" fontId="5" fillId="0" borderId="476" xfId="0" applyFont="1" applyBorder="1" applyAlignment="1">
      <alignment horizontal="right" vertical="center" wrapText="1"/>
    </xf>
    <xf numFmtId="0" fontId="5" fillId="0" borderId="504" xfId="0" applyFont="1" applyBorder="1" applyAlignment="1">
      <alignment horizontal="right" vertical="center" wrapText="1"/>
    </xf>
    <xf numFmtId="0" fontId="5" fillId="0" borderId="501" xfId="0" applyFont="1" applyBorder="1" applyAlignment="1">
      <alignment horizontal="right" vertical="center" wrapText="1"/>
    </xf>
    <xf numFmtId="0" fontId="5" fillId="0" borderId="499" xfId="0" applyFont="1" applyBorder="1" applyAlignment="1">
      <alignment horizontal="right" vertical="center" wrapText="1"/>
    </xf>
    <xf numFmtId="1" fontId="5" fillId="0" borderId="476" xfId="2" applyNumberFormat="1" applyFont="1" applyBorder="1" applyAlignment="1">
      <alignment horizontal="center" vertical="center" wrapText="1"/>
    </xf>
    <xf numFmtId="1" fontId="5" fillId="4" borderId="491" xfId="2" applyNumberFormat="1" applyFont="1" applyFill="1" applyBorder="1" applyAlignment="1" applyProtection="1">
      <alignment horizontal="right"/>
      <protection locked="0"/>
    </xf>
    <xf numFmtId="1" fontId="5" fillId="4" borderId="506" xfId="2" applyNumberFormat="1" applyFont="1" applyFill="1" applyBorder="1" applyAlignment="1" applyProtection="1">
      <alignment horizontal="right"/>
      <protection locked="0"/>
    </xf>
    <xf numFmtId="1" fontId="5" fillId="8" borderId="489" xfId="0" applyNumberFormat="1" applyFont="1" applyFill="1" applyBorder="1" applyAlignment="1">
      <alignment horizontal="right"/>
    </xf>
    <xf numFmtId="1" fontId="5" fillId="0" borderId="499" xfId="0" applyNumberFormat="1" applyFont="1" applyBorder="1" applyAlignment="1">
      <alignment horizontal="center" vertical="center"/>
    </xf>
    <xf numFmtId="1" fontId="5" fillId="0" borderId="496" xfId="0" applyNumberFormat="1" applyFont="1" applyBorder="1" applyAlignment="1">
      <alignment horizontal="center" vertical="center"/>
    </xf>
    <xf numFmtId="1" fontId="5" fillId="0" borderId="487" xfId="0" applyNumberFormat="1" applyFont="1" applyBorder="1" applyAlignment="1">
      <alignment vertical="top" wrapText="1"/>
    </xf>
    <xf numFmtId="1" fontId="5" fillId="0" borderId="498" xfId="0" applyNumberFormat="1" applyFont="1" applyBorder="1" applyAlignment="1">
      <alignment horizontal="right" wrapText="1"/>
    </xf>
    <xf numFmtId="1" fontId="5" fillId="0" borderId="489" xfId="0" applyNumberFormat="1" applyFont="1" applyBorder="1" applyAlignment="1">
      <alignment horizontal="right" wrapText="1"/>
    </xf>
    <xf numFmtId="1" fontId="5" fillId="4" borderId="512" xfId="0" applyNumberFormat="1" applyFont="1" applyFill="1" applyBorder="1" applyAlignment="1" applyProtection="1">
      <alignment horizontal="right"/>
      <protection locked="0"/>
    </xf>
    <xf numFmtId="1" fontId="5" fillId="9" borderId="493" xfId="0" applyNumberFormat="1" applyFont="1" applyFill="1" applyBorder="1" applyAlignment="1">
      <alignment horizontal="right"/>
    </xf>
    <xf numFmtId="1" fontId="5" fillId="9" borderId="489" xfId="0" applyNumberFormat="1" applyFont="1" applyFill="1" applyBorder="1" applyAlignment="1">
      <alignment horizontal="right"/>
    </xf>
    <xf numFmtId="1" fontId="5" fillId="9" borderId="498" xfId="0" applyNumberFormat="1" applyFont="1" applyFill="1" applyBorder="1" applyAlignment="1">
      <alignment horizontal="right"/>
    </xf>
    <xf numFmtId="1" fontId="5" fillId="9" borderId="488" xfId="0" applyNumberFormat="1" applyFont="1" applyFill="1" applyBorder="1" applyAlignment="1">
      <alignment horizontal="right"/>
    </xf>
    <xf numFmtId="1" fontId="5" fillId="9" borderId="490" xfId="0" applyNumberFormat="1" applyFont="1" applyFill="1" applyBorder="1" applyAlignment="1">
      <alignment horizontal="right"/>
    </xf>
    <xf numFmtId="1" fontId="5" fillId="0" borderId="516" xfId="0" applyNumberFormat="1" applyFont="1" applyBorder="1" applyAlignment="1">
      <alignment horizontal="right"/>
    </xf>
    <xf numFmtId="1" fontId="5" fillId="0" borderId="516" xfId="0" applyNumberFormat="1" applyFont="1" applyBorder="1" applyAlignment="1">
      <alignment horizontal="right" wrapText="1"/>
    </xf>
    <xf numFmtId="1" fontId="5" fillId="4" borderId="516" xfId="0" applyNumberFormat="1" applyFont="1" applyFill="1" applyBorder="1" applyAlignment="1" applyProtection="1">
      <alignment horizontal="right"/>
      <protection locked="0"/>
    </xf>
    <xf numFmtId="1" fontId="5" fillId="8" borderId="516" xfId="0" applyNumberFormat="1" applyFont="1" applyFill="1" applyBorder="1" applyAlignment="1">
      <alignment horizontal="right"/>
    </xf>
    <xf numFmtId="1" fontId="5" fillId="8" borderId="517" xfId="0" applyNumberFormat="1" applyFont="1" applyFill="1" applyBorder="1" applyAlignment="1">
      <alignment horizontal="right"/>
    </xf>
    <xf numFmtId="1" fontId="5" fillId="4" borderId="517" xfId="0" applyNumberFormat="1" applyFont="1" applyFill="1" applyBorder="1" applyAlignment="1" applyProtection="1">
      <alignment horizontal="right"/>
      <protection locked="0"/>
    </xf>
    <xf numFmtId="1" fontId="5" fillId="9" borderId="516" xfId="0" applyNumberFormat="1" applyFont="1" applyFill="1" applyBorder="1" applyAlignment="1">
      <alignment horizontal="right"/>
    </xf>
    <xf numFmtId="1" fontId="5" fillId="9" borderId="517" xfId="0" applyNumberFormat="1" applyFont="1" applyFill="1" applyBorder="1" applyAlignment="1">
      <alignment horizontal="right"/>
    </xf>
    <xf numFmtId="1" fontId="5" fillId="10" borderId="517" xfId="0" applyNumberFormat="1" applyFont="1" applyFill="1" applyBorder="1" applyAlignment="1" applyProtection="1">
      <alignment horizontal="right"/>
      <protection locked="0"/>
    </xf>
    <xf numFmtId="1" fontId="5" fillId="4" borderId="516" xfId="2" applyNumberFormat="1" applyFont="1" applyFill="1" applyBorder="1" applyAlignment="1" applyProtection="1">
      <alignment horizontal="right"/>
      <protection locked="0"/>
    </xf>
    <xf numFmtId="0" fontId="5" fillId="10" borderId="517" xfId="0" applyFont="1" applyFill="1" applyBorder="1" applyProtection="1">
      <protection locked="0"/>
    </xf>
    <xf numFmtId="1" fontId="0" fillId="0" borderId="518" xfId="0" applyNumberFormat="1" applyBorder="1"/>
    <xf numFmtId="1" fontId="5" fillId="0" borderId="526" xfId="0" applyNumberFormat="1" applyFont="1" applyBorder="1" applyAlignment="1">
      <alignment horizontal="center" vertical="center" wrapText="1"/>
    </xf>
    <xf numFmtId="1" fontId="5" fillId="0" borderId="527" xfId="0" applyNumberFormat="1" applyFont="1" applyBorder="1" applyAlignment="1">
      <alignment horizontal="center" vertical="center" wrapText="1"/>
    </xf>
    <xf numFmtId="1" fontId="5" fillId="0" borderId="525" xfId="0" applyNumberFormat="1" applyFont="1" applyBorder="1" applyAlignment="1">
      <alignment horizontal="center" vertical="center" wrapText="1"/>
    </xf>
    <xf numFmtId="1" fontId="5" fillId="0" borderId="528" xfId="0" applyNumberFormat="1" applyFont="1" applyBorder="1" applyAlignment="1">
      <alignment horizontal="center" vertical="center"/>
    </xf>
    <xf numFmtId="1" fontId="5" fillId="0" borderId="526" xfId="0" applyNumberFormat="1" applyFont="1" applyBorder="1" applyAlignment="1">
      <alignment horizontal="right"/>
    </xf>
    <xf numFmtId="1" fontId="5" fillId="0" borderId="527" xfId="0" applyNumberFormat="1" applyFont="1" applyBorder="1" applyAlignment="1">
      <alignment horizontal="right"/>
    </xf>
    <xf numFmtId="1" fontId="5" fillId="0" borderId="525" xfId="0" applyNumberFormat="1" applyFont="1" applyBorder="1" applyAlignment="1">
      <alignment horizontal="right"/>
    </xf>
    <xf numFmtId="1" fontId="5" fillId="4" borderId="526" xfId="0" applyNumberFormat="1" applyFont="1" applyFill="1" applyBorder="1" applyAlignment="1" applyProtection="1">
      <alignment horizontal="right"/>
      <protection locked="0"/>
    </xf>
    <xf numFmtId="1" fontId="5" fillId="4" borderId="525" xfId="0" applyNumberFormat="1" applyFont="1" applyFill="1" applyBorder="1" applyAlignment="1" applyProtection="1">
      <alignment horizontal="right"/>
      <protection locked="0"/>
    </xf>
    <xf numFmtId="1" fontId="5" fillId="0" borderId="529" xfId="0" applyNumberFormat="1" applyFont="1" applyBorder="1" applyAlignment="1">
      <alignment horizontal="left" vertical="center"/>
    </xf>
    <xf numFmtId="1" fontId="5" fillId="0" borderId="530" xfId="0" applyNumberFormat="1" applyFont="1" applyBorder="1" applyAlignment="1">
      <alignment horizontal="right" wrapText="1"/>
    </xf>
    <xf numFmtId="1" fontId="5" fillId="0" borderId="531" xfId="0" applyNumberFormat="1" applyFont="1" applyBorder="1" applyAlignment="1">
      <alignment horizontal="right"/>
    </xf>
    <xf numFmtId="1" fontId="5" fillId="4" borderId="530" xfId="0" applyNumberFormat="1" applyFont="1" applyFill="1" applyBorder="1" applyAlignment="1" applyProtection="1">
      <alignment horizontal="right"/>
      <protection locked="0"/>
    </xf>
    <xf numFmtId="1" fontId="5" fillId="4" borderId="531" xfId="0" applyNumberFormat="1" applyFont="1" applyFill="1" applyBorder="1" applyAlignment="1" applyProtection="1">
      <alignment horizontal="right"/>
      <protection locked="0"/>
    </xf>
    <xf numFmtId="1" fontId="5" fillId="5" borderId="532" xfId="1" applyNumberFormat="1" applyFont="1" applyBorder="1" applyAlignment="1" applyProtection="1">
      <alignment horizontal="right"/>
      <protection locked="0"/>
    </xf>
    <xf numFmtId="1" fontId="5" fillId="5" borderId="533" xfId="1" applyNumberFormat="1" applyFont="1" applyBorder="1" applyAlignment="1" applyProtection="1">
      <alignment horizontal="right"/>
      <protection locked="0"/>
    </xf>
    <xf numFmtId="1" fontId="5" fillId="5" borderId="534" xfId="1" applyNumberFormat="1" applyFont="1" applyBorder="1" applyAlignment="1" applyProtection="1">
      <alignment horizontal="right"/>
      <protection locked="0"/>
    </xf>
    <xf numFmtId="1" fontId="5" fillId="0" borderId="543" xfId="0" applyNumberFormat="1" applyFont="1" applyBorder="1" applyAlignment="1">
      <alignment horizontal="center" vertical="center" wrapText="1"/>
    </xf>
    <xf numFmtId="1" fontId="5" fillId="0" borderId="544" xfId="0" applyNumberFormat="1" applyFont="1" applyBorder="1" applyAlignment="1">
      <alignment horizontal="center" vertical="center" wrapText="1"/>
    </xf>
    <xf numFmtId="1" fontId="5" fillId="0" borderId="542" xfId="0" applyNumberFormat="1" applyFont="1" applyBorder="1" applyAlignment="1">
      <alignment horizontal="center" vertical="center" wrapText="1"/>
    </xf>
    <xf numFmtId="1" fontId="5" fillId="0" borderId="545" xfId="0" applyNumberFormat="1" applyFont="1" applyBorder="1" applyAlignment="1">
      <alignment horizontal="center" vertical="center" wrapText="1"/>
    </xf>
    <xf numFmtId="1" fontId="5" fillId="0" borderId="540" xfId="0" applyNumberFormat="1" applyFont="1" applyBorder="1" applyAlignment="1">
      <alignment horizontal="center" vertical="center" wrapText="1"/>
    </xf>
    <xf numFmtId="1" fontId="5" fillId="0" borderId="543" xfId="0" applyNumberFormat="1" applyFont="1" applyBorder="1" applyAlignment="1">
      <alignment horizontal="right" wrapText="1"/>
    </xf>
    <xf numFmtId="1" fontId="5" fillId="0" borderId="546" xfId="0" applyNumberFormat="1" applyFont="1" applyBorder="1" applyAlignment="1">
      <alignment horizontal="right" wrapText="1"/>
    </xf>
    <xf numFmtId="1" fontId="5" fillId="0" borderId="542" xfId="0" applyNumberFormat="1" applyFont="1" applyBorder="1" applyAlignment="1">
      <alignment horizontal="right" wrapText="1"/>
    </xf>
    <xf numFmtId="1" fontId="5" fillId="4" borderId="545" xfId="0" applyNumberFormat="1" applyFont="1" applyFill="1" applyBorder="1" applyAlignment="1" applyProtection="1">
      <alignment horizontal="right"/>
      <protection locked="0"/>
    </xf>
    <xf numFmtId="1" fontId="5" fillId="4" borderId="547" xfId="0" applyNumberFormat="1" applyFont="1" applyFill="1" applyBorder="1" applyAlignment="1" applyProtection="1">
      <alignment horizontal="right"/>
      <protection locked="0"/>
    </xf>
    <xf numFmtId="1" fontId="5" fillId="4" borderId="548" xfId="0" applyNumberFormat="1" applyFont="1" applyFill="1" applyBorder="1" applyAlignment="1" applyProtection="1">
      <alignment horizontal="right"/>
      <protection locked="0"/>
    </xf>
    <xf numFmtId="1" fontId="5" fillId="4" borderId="549" xfId="0" applyNumberFormat="1" applyFont="1" applyFill="1" applyBorder="1" applyAlignment="1" applyProtection="1">
      <alignment horizontal="right"/>
      <protection locked="0"/>
    </xf>
    <xf numFmtId="1" fontId="5" fillId="4" borderId="542" xfId="0" applyNumberFormat="1" applyFont="1" applyFill="1" applyBorder="1" applyAlignment="1" applyProtection="1">
      <alignment horizontal="right"/>
      <protection locked="0"/>
    </xf>
    <xf numFmtId="1" fontId="5" fillId="0" borderId="529" xfId="0" applyNumberFormat="1" applyFont="1" applyBorder="1" applyAlignment="1">
      <alignment horizontal="left" vertical="center" wrapText="1"/>
    </xf>
    <xf numFmtId="1" fontId="5" fillId="4" borderId="550" xfId="0" applyNumberFormat="1" applyFont="1" applyFill="1" applyBorder="1" applyAlignment="1" applyProtection="1">
      <alignment horizontal="right"/>
      <protection locked="0"/>
    </xf>
    <xf numFmtId="1" fontId="5" fillId="4" borderId="551" xfId="0" applyNumberFormat="1" applyFont="1" applyFill="1" applyBorder="1" applyAlignment="1" applyProtection="1">
      <alignment horizontal="right"/>
      <protection locked="0"/>
    </xf>
    <xf numFmtId="1" fontId="5" fillId="4" borderId="552" xfId="0" applyNumberFormat="1" applyFont="1" applyFill="1" applyBorder="1" applyAlignment="1" applyProtection="1">
      <alignment horizontal="right"/>
      <protection locked="0"/>
    </xf>
    <xf numFmtId="1" fontId="5" fillId="4" borderId="553" xfId="0" applyNumberFormat="1" applyFont="1" applyFill="1" applyBorder="1" applyAlignment="1" applyProtection="1">
      <alignment horizontal="right"/>
      <protection locked="0"/>
    </xf>
    <xf numFmtId="1" fontId="5" fillId="0" borderId="535" xfId="0" applyNumberFormat="1" applyFont="1" applyBorder="1" applyAlignment="1">
      <alignment horizontal="left" vertical="center" wrapText="1"/>
    </xf>
    <xf numFmtId="1" fontId="6" fillId="0" borderId="540" xfId="0" applyNumberFormat="1" applyFont="1" applyBorder="1"/>
    <xf numFmtId="1" fontId="8" fillId="0" borderId="540" xfId="0" applyNumberFormat="1" applyFont="1" applyBorder="1"/>
    <xf numFmtId="1" fontId="5" fillId="0" borderId="555" xfId="0" applyNumberFormat="1" applyFont="1" applyBorder="1" applyAlignment="1">
      <alignment horizontal="center" vertical="center" wrapText="1"/>
    </xf>
    <xf numFmtId="1" fontId="5" fillId="0" borderId="556" xfId="0" applyNumberFormat="1" applyFont="1" applyBorder="1" applyAlignment="1">
      <alignment horizontal="center" vertical="center" wrapText="1"/>
    </xf>
    <xf numFmtId="1" fontId="5" fillId="0" borderId="538" xfId="0" applyNumberFormat="1" applyFont="1" applyBorder="1" applyAlignment="1">
      <alignment horizontal="center" vertical="center" wrapText="1"/>
    </xf>
    <xf numFmtId="1" fontId="5" fillId="0" borderId="537" xfId="0" applyNumberFormat="1" applyFont="1" applyBorder="1" applyAlignment="1">
      <alignment horizontal="center" vertical="center" wrapText="1"/>
    </xf>
    <xf numFmtId="1" fontId="5" fillId="0" borderId="551" xfId="0" applyNumberFormat="1" applyFont="1" applyBorder="1" applyAlignment="1">
      <alignment vertical="center" wrapText="1"/>
    </xf>
    <xf numFmtId="1" fontId="5" fillId="0" borderId="557" xfId="0" applyNumberFormat="1" applyFont="1" applyBorder="1" applyAlignment="1">
      <alignment vertical="center" wrapText="1"/>
    </xf>
    <xf numFmtId="1" fontId="5" fillId="0" borderId="558" xfId="0" applyNumberFormat="1" applyFont="1" applyBorder="1" applyAlignment="1">
      <alignment vertical="center" wrapText="1"/>
    </xf>
    <xf numFmtId="1" fontId="5" fillId="0" borderId="531" xfId="0" applyNumberFormat="1" applyFont="1" applyBorder="1"/>
    <xf numFmtId="1" fontId="5" fillId="0" borderId="539" xfId="0" applyNumberFormat="1" applyFont="1" applyBorder="1" applyAlignment="1">
      <alignment vertical="center" wrapText="1"/>
    </xf>
    <xf numFmtId="1" fontId="5" fillId="0" borderId="560" xfId="0" applyNumberFormat="1" applyFont="1" applyBorder="1" applyAlignment="1">
      <alignment horizontal="right" wrapText="1"/>
    </xf>
    <xf numFmtId="1" fontId="5" fillId="0" borderId="556" xfId="0" applyNumberFormat="1" applyFont="1" applyBorder="1" applyAlignment="1">
      <alignment horizontal="right" wrapText="1"/>
    </xf>
    <xf numFmtId="1" fontId="5" fillId="0" borderId="545" xfId="0" applyNumberFormat="1" applyFont="1" applyBorder="1"/>
    <xf numFmtId="1" fontId="5" fillId="0" borderId="542" xfId="0" applyNumberFormat="1" applyFont="1" applyBorder="1"/>
    <xf numFmtId="1" fontId="5" fillId="0" borderId="539" xfId="0" applyNumberFormat="1" applyFont="1" applyBorder="1"/>
    <xf numFmtId="1" fontId="5" fillId="0" borderId="548" xfId="0" applyNumberFormat="1" applyFont="1" applyBorder="1"/>
    <xf numFmtId="1" fontId="5" fillId="0" borderId="561" xfId="0" applyNumberFormat="1" applyFont="1" applyBorder="1"/>
    <xf numFmtId="1" fontId="5" fillId="0" borderId="547" xfId="0" applyNumberFormat="1" applyFont="1" applyBorder="1"/>
    <xf numFmtId="1" fontId="5" fillId="0" borderId="564" xfId="0" applyNumberFormat="1" applyFont="1" applyBorder="1" applyAlignment="1">
      <alignment horizontal="center" vertical="center" wrapText="1"/>
    </xf>
    <xf numFmtId="1" fontId="5" fillId="0" borderId="529" xfId="0" applyNumberFormat="1" applyFont="1" applyBorder="1" applyAlignment="1">
      <alignment horizontal="right" wrapText="1"/>
    </xf>
    <xf numFmtId="1" fontId="5" fillId="4" borderId="558" xfId="0" applyNumberFormat="1" applyFont="1" applyFill="1" applyBorder="1" applyAlignment="1" applyProtection="1">
      <alignment horizontal="right"/>
      <protection locked="0"/>
    </xf>
    <xf numFmtId="1" fontId="5" fillId="0" borderId="560" xfId="0" applyNumberFormat="1" applyFont="1" applyBorder="1" applyAlignment="1">
      <alignment horizontal="center" vertical="center" wrapText="1"/>
    </xf>
    <xf numFmtId="1" fontId="5" fillId="0" borderId="562" xfId="0" applyNumberFormat="1" applyFont="1" applyBorder="1" applyAlignment="1">
      <alignment horizontal="center" vertical="center" wrapText="1"/>
    </xf>
    <xf numFmtId="1" fontId="5" fillId="0" borderId="559" xfId="0" applyNumberFormat="1" applyFont="1" applyBorder="1"/>
    <xf numFmtId="1" fontId="5" fillId="0" borderId="539" xfId="0" applyNumberFormat="1" applyFont="1" applyBorder="1" applyAlignment="1">
      <alignment horizontal="center" vertical="center" wrapText="1"/>
    </xf>
    <xf numFmtId="1" fontId="5" fillId="0" borderId="559" xfId="0" applyNumberFormat="1" applyFont="1" applyBorder="1" applyAlignment="1">
      <alignment horizontal="center" vertical="center" wrapText="1"/>
    </xf>
    <xf numFmtId="1" fontId="5" fillId="0" borderId="551" xfId="0" applyNumberFormat="1" applyFont="1" applyBorder="1" applyAlignment="1">
      <alignment vertical="center"/>
    </xf>
    <xf numFmtId="1" fontId="5" fillId="4" borderId="529" xfId="0" applyNumberFormat="1" applyFont="1" applyFill="1" applyBorder="1" applyAlignment="1" applyProtection="1">
      <alignment horizontal="right"/>
      <protection locked="0"/>
    </xf>
    <xf numFmtId="1" fontId="5" fillId="0" borderId="529" xfId="0" applyNumberFormat="1" applyFont="1" applyBorder="1" applyAlignment="1">
      <alignment vertical="center" wrapText="1"/>
    </xf>
    <xf numFmtId="1" fontId="5" fillId="4" borderId="566" xfId="0" applyNumberFormat="1" applyFont="1" applyFill="1" applyBorder="1" applyAlignment="1" applyProtection="1">
      <alignment horizontal="right"/>
      <protection locked="0"/>
    </xf>
    <xf numFmtId="1" fontId="5" fillId="0" borderId="556" xfId="0" applyNumberFormat="1" applyFont="1" applyBorder="1"/>
    <xf numFmtId="1" fontId="5" fillId="0" borderId="530" xfId="0" applyNumberFormat="1" applyFont="1" applyBorder="1"/>
    <xf numFmtId="1" fontId="5" fillId="0" borderId="558" xfId="0" applyNumberFormat="1" applyFont="1" applyBorder="1"/>
    <xf numFmtId="1" fontId="5" fillId="0" borderId="557" xfId="0" applyNumberFormat="1" applyFont="1" applyBorder="1" applyAlignment="1">
      <alignment horizontal="right"/>
    </xf>
    <xf numFmtId="1" fontId="5" fillId="0" borderId="558" xfId="0" applyNumberFormat="1" applyFont="1" applyBorder="1" applyAlignment="1">
      <alignment horizontal="right"/>
    </xf>
    <xf numFmtId="1" fontId="5" fillId="8" borderId="530" xfId="0" applyNumberFormat="1" applyFont="1" applyFill="1" applyBorder="1" applyAlignment="1">
      <alignment horizontal="right"/>
    </xf>
    <xf numFmtId="1" fontId="5" fillId="8" borderId="567" xfId="0" applyNumberFormat="1" applyFont="1" applyFill="1" applyBorder="1" applyAlignment="1">
      <alignment horizontal="right"/>
    </xf>
    <xf numFmtId="1" fontId="5" fillId="0" borderId="543" xfId="0" applyNumberFormat="1" applyFont="1" applyBorder="1" applyAlignment="1">
      <alignment vertical="center" wrapText="1"/>
    </xf>
    <xf numFmtId="1" fontId="5" fillId="0" borderId="555" xfId="0" applyNumberFormat="1" applyFont="1" applyBorder="1" applyAlignment="1">
      <alignment horizontal="right" wrapText="1"/>
    </xf>
    <xf numFmtId="1" fontId="5" fillId="0" borderId="563" xfId="0" applyNumberFormat="1" applyFont="1" applyBorder="1" applyAlignment="1">
      <alignment horizontal="right" wrapText="1"/>
    </xf>
    <xf numFmtId="1" fontId="5" fillId="10" borderId="567" xfId="0" applyNumberFormat="1" applyFont="1" applyFill="1" applyBorder="1" applyAlignment="1" applyProtection="1">
      <alignment horizontal="right"/>
      <protection locked="0"/>
    </xf>
    <xf numFmtId="1" fontId="5" fillId="4" borderId="570" xfId="0" applyNumberFormat="1" applyFont="1" applyFill="1" applyBorder="1" applyAlignment="1" applyProtection="1">
      <alignment horizontal="right"/>
      <protection locked="0"/>
    </xf>
    <xf numFmtId="1" fontId="5" fillId="0" borderId="547" xfId="0" applyNumberFormat="1" applyFont="1" applyBorder="1" applyAlignment="1">
      <alignment horizontal="center" vertical="center" wrapText="1"/>
    </xf>
    <xf numFmtId="1" fontId="5" fillId="3" borderId="545" xfId="0" applyNumberFormat="1" applyFont="1" applyFill="1" applyBorder="1" applyAlignment="1">
      <alignment horizontal="center" vertical="center" wrapText="1"/>
    </xf>
    <xf numFmtId="1" fontId="5" fillId="3" borderId="562" xfId="0" applyNumberFormat="1" applyFont="1" applyFill="1" applyBorder="1" applyAlignment="1">
      <alignment horizontal="center" vertical="center" wrapText="1"/>
    </xf>
    <xf numFmtId="1" fontId="5" fillId="0" borderId="529" xfId="0" applyNumberFormat="1" applyFont="1" applyBorder="1"/>
    <xf numFmtId="1" fontId="5" fillId="0" borderId="550" xfId="0" applyNumberFormat="1" applyFont="1" applyBorder="1"/>
    <xf numFmtId="1" fontId="5" fillId="4" borderId="567" xfId="0" applyNumberFormat="1" applyFont="1" applyFill="1" applyBorder="1" applyAlignment="1" applyProtection="1">
      <alignment horizontal="right"/>
      <protection locked="0"/>
    </xf>
    <xf numFmtId="1" fontId="5" fillId="10" borderId="550" xfId="0" applyNumberFormat="1" applyFont="1" applyFill="1" applyBorder="1" applyAlignment="1" applyProtection="1">
      <alignment horizontal="right"/>
      <protection locked="0"/>
    </xf>
    <xf numFmtId="1" fontId="5" fillId="0" borderId="559" xfId="0" applyNumberFormat="1" applyFont="1" applyBorder="1" applyAlignment="1">
      <alignment vertical="center"/>
    </xf>
    <xf numFmtId="1" fontId="5" fillId="0" borderId="556" xfId="0" applyNumberFormat="1" applyFont="1" applyBorder="1" applyAlignment="1">
      <alignment vertical="center"/>
    </xf>
    <xf numFmtId="1" fontId="5" fillId="0" borderId="547" xfId="0" applyNumberFormat="1" applyFont="1" applyBorder="1" applyAlignment="1">
      <alignment vertical="center"/>
    </xf>
    <xf numFmtId="1" fontId="5" fillId="0" borderId="545" xfId="0" applyNumberFormat="1" applyFont="1" applyBorder="1" applyAlignment="1">
      <alignment vertical="center"/>
    </xf>
    <xf numFmtId="1" fontId="5" fillId="0" borderId="542" xfId="0" applyNumberFormat="1" applyFont="1" applyBorder="1" applyAlignment="1">
      <alignment vertical="center"/>
    </xf>
    <xf numFmtId="1" fontId="5" fillId="3" borderId="545" xfId="0" applyNumberFormat="1" applyFont="1" applyFill="1" applyBorder="1" applyAlignment="1">
      <alignment vertical="center"/>
    </xf>
    <xf numFmtId="1" fontId="5" fillId="3" borderId="562" xfId="0" applyNumberFormat="1" applyFont="1" applyFill="1" applyBorder="1" applyAlignment="1">
      <alignment vertical="center"/>
    </xf>
    <xf numFmtId="1" fontId="5" fillId="3" borderId="556" xfId="0" applyNumberFormat="1" applyFont="1" applyFill="1" applyBorder="1" applyAlignment="1">
      <alignment vertical="center"/>
    </xf>
    <xf numFmtId="1" fontId="5" fillId="3" borderId="542" xfId="0" applyNumberFormat="1" applyFont="1" applyFill="1" applyBorder="1" applyAlignment="1">
      <alignment vertical="center"/>
    </xf>
    <xf numFmtId="1" fontId="5" fillId="8" borderId="559" xfId="0" applyNumberFormat="1" applyFont="1" applyFill="1" applyBorder="1" applyAlignment="1">
      <alignment vertical="center"/>
    </xf>
    <xf numFmtId="1" fontId="5" fillId="8" borderId="556" xfId="0" applyNumberFormat="1" applyFont="1" applyFill="1" applyBorder="1" applyAlignment="1">
      <alignment vertical="center"/>
    </xf>
    <xf numFmtId="1" fontId="5" fillId="8" borderId="547" xfId="0" applyNumberFormat="1" applyFont="1" applyFill="1" applyBorder="1" applyAlignment="1">
      <alignment vertical="center"/>
    </xf>
    <xf numFmtId="1" fontId="5" fillId="8" borderId="545" xfId="0" applyNumberFormat="1" applyFont="1" applyFill="1" applyBorder="1" applyAlignment="1">
      <alignment vertical="center"/>
    </xf>
    <xf numFmtId="1" fontId="5" fillId="8" borderId="542" xfId="0" applyNumberFormat="1" applyFont="1" applyFill="1" applyBorder="1" applyAlignment="1">
      <alignment vertical="center"/>
    </xf>
    <xf numFmtId="1" fontId="5" fillId="8" borderId="562" xfId="0" applyNumberFormat="1" applyFont="1" applyFill="1" applyBorder="1" applyAlignment="1">
      <alignment vertical="center"/>
    </xf>
    <xf numFmtId="1" fontId="5" fillId="0" borderId="535" xfId="0" applyNumberFormat="1" applyFont="1" applyBorder="1" applyAlignment="1">
      <alignment horizontal="center" vertical="center" wrapText="1"/>
    </xf>
    <xf numFmtId="1" fontId="5" fillId="0" borderId="563" xfId="0" applyNumberFormat="1" applyFont="1" applyBorder="1" applyAlignment="1">
      <alignment horizontal="center" vertical="center"/>
    </xf>
    <xf numFmtId="1" fontId="5" fillId="0" borderId="543" xfId="0" applyNumberFormat="1" applyFont="1" applyBorder="1" applyAlignment="1">
      <alignment horizontal="center" vertical="center"/>
    </xf>
    <xf numFmtId="1" fontId="5" fillId="3" borderId="556" xfId="0" applyNumberFormat="1" applyFont="1" applyFill="1" applyBorder="1" applyAlignment="1">
      <alignment horizontal="center" vertical="center" wrapText="1"/>
    </xf>
    <xf numFmtId="1" fontId="5" fillId="0" borderId="551" xfId="0" applyNumberFormat="1" applyFont="1" applyBorder="1"/>
    <xf numFmtId="1" fontId="5" fillId="10" borderId="530" xfId="0" applyNumberFormat="1" applyFont="1" applyFill="1" applyBorder="1" applyAlignment="1" applyProtection="1">
      <alignment horizontal="right"/>
      <protection locked="0"/>
    </xf>
    <xf numFmtId="1" fontId="5" fillId="10" borderId="558" xfId="0" applyNumberFormat="1" applyFont="1" applyFill="1" applyBorder="1" applyAlignment="1" applyProtection="1">
      <alignment horizontal="right"/>
      <protection locked="0"/>
    </xf>
    <xf numFmtId="1" fontId="5" fillId="0" borderId="538" xfId="0" applyNumberFormat="1" applyFont="1" applyBorder="1" applyAlignment="1">
      <alignment horizontal="center" vertical="center"/>
    </xf>
    <xf numFmtId="1" fontId="5" fillId="0" borderId="559" xfId="0" applyNumberFormat="1" applyFont="1" applyBorder="1" applyAlignment="1">
      <alignment horizontal="right" wrapText="1"/>
    </xf>
    <xf numFmtId="1" fontId="5" fillId="4" borderId="541" xfId="0" applyNumberFormat="1" applyFont="1" applyFill="1" applyBorder="1" applyAlignment="1" applyProtection="1">
      <alignment horizontal="right"/>
      <protection locked="0"/>
    </xf>
    <xf numFmtId="1" fontId="5" fillId="4" borderId="538" xfId="0" applyNumberFormat="1" applyFont="1" applyFill="1" applyBorder="1" applyAlignment="1" applyProtection="1">
      <alignment horizontal="right"/>
      <protection locked="0"/>
    </xf>
    <xf numFmtId="1" fontId="5" fillId="0" borderId="564" xfId="0" applyNumberFormat="1" applyFont="1" applyBorder="1"/>
    <xf numFmtId="1" fontId="5" fillId="0" borderId="549" xfId="0" applyNumberFormat="1" applyFont="1" applyBorder="1"/>
    <xf numFmtId="1" fontId="5" fillId="0" borderId="544" xfId="0" applyNumberFormat="1" applyFont="1" applyBorder="1"/>
    <xf numFmtId="1" fontId="5" fillId="0" borderId="535" xfId="4" applyNumberFormat="1" applyFont="1" applyBorder="1" applyAlignment="1" applyProtection="1">
      <alignment horizontal="center" vertical="center"/>
      <protection hidden="1"/>
    </xf>
    <xf numFmtId="1" fontId="5" fillId="0" borderId="563" xfId="2" applyNumberFormat="1" applyFont="1" applyBorder="1" applyAlignment="1">
      <alignment horizontal="center" vertical="center" wrapText="1"/>
    </xf>
    <xf numFmtId="1" fontId="5" fillId="0" borderId="538" xfId="2" applyNumberFormat="1" applyFont="1" applyBorder="1" applyAlignment="1">
      <alignment horizontal="center" vertical="center" wrapText="1"/>
    </xf>
    <xf numFmtId="1" fontId="5" fillId="0" borderId="545" xfId="2" applyNumberFormat="1" applyFont="1" applyBorder="1" applyAlignment="1">
      <alignment horizontal="center" vertical="center" wrapText="1"/>
    </xf>
    <xf numFmtId="1" fontId="5" fillId="0" borderId="547" xfId="2" applyNumberFormat="1" applyFont="1" applyBorder="1" applyAlignment="1">
      <alignment horizontal="center" vertical="center" wrapText="1"/>
    </xf>
    <xf numFmtId="1" fontId="5" fillId="0" borderId="564" xfId="2" applyNumberFormat="1" applyFont="1" applyBorder="1" applyAlignment="1">
      <alignment horizontal="center" vertical="center" wrapText="1"/>
    </xf>
    <xf numFmtId="1" fontId="5" fillId="0" borderId="556" xfId="2" applyNumberFormat="1" applyFont="1" applyBorder="1" applyAlignment="1">
      <alignment horizontal="center" vertical="center" wrapText="1"/>
    </xf>
    <xf numFmtId="1" fontId="5" fillId="0" borderId="529" xfId="2" applyNumberFormat="1" applyFont="1" applyBorder="1"/>
    <xf numFmtId="1" fontId="5" fillId="0" borderId="558" xfId="2" applyNumberFormat="1" applyFont="1" applyBorder="1"/>
    <xf numFmtId="1" fontId="5" fillId="0" borderId="531" xfId="2" applyNumberFormat="1" applyFont="1" applyBorder="1"/>
    <xf numFmtId="1" fontId="5" fillId="4" borderId="530" xfId="2" applyNumberFormat="1" applyFont="1" applyFill="1" applyBorder="1" applyAlignment="1" applyProtection="1">
      <alignment horizontal="right"/>
      <protection locked="0"/>
    </xf>
    <xf numFmtId="1" fontId="5" fillId="4" borderId="558" xfId="2" applyNumberFormat="1" applyFont="1" applyFill="1" applyBorder="1" applyAlignment="1" applyProtection="1">
      <alignment horizontal="right"/>
      <protection locked="0"/>
    </xf>
    <xf numFmtId="1" fontId="5" fillId="4" borderId="531" xfId="2" applyNumberFormat="1" applyFont="1" applyFill="1" applyBorder="1" applyAlignment="1" applyProtection="1">
      <alignment horizontal="right"/>
      <protection locked="0"/>
    </xf>
    <xf numFmtId="1" fontId="5" fillId="4" borderId="572" xfId="2" applyNumberFormat="1" applyFont="1" applyFill="1" applyBorder="1" applyAlignment="1" applyProtection="1">
      <alignment horizontal="right"/>
      <protection locked="0"/>
    </xf>
    <xf numFmtId="1" fontId="5" fillId="0" borderId="559" xfId="2" applyNumberFormat="1" applyFont="1" applyBorder="1"/>
    <xf numFmtId="1" fontId="5" fillId="0" borderId="556" xfId="2" applyNumberFormat="1" applyFont="1" applyBorder="1"/>
    <xf numFmtId="1" fontId="5" fillId="0" borderId="542" xfId="2" applyNumberFormat="1" applyFont="1" applyBorder="1"/>
    <xf numFmtId="1" fontId="5" fillId="0" borderId="545" xfId="2" applyNumberFormat="1" applyFont="1" applyBorder="1"/>
    <xf numFmtId="1" fontId="5" fillId="0" borderId="547" xfId="2" applyNumberFormat="1" applyFont="1" applyBorder="1"/>
    <xf numFmtId="1" fontId="5" fillId="0" borderId="564" xfId="2" applyNumberFormat="1" applyFont="1" applyBorder="1"/>
    <xf numFmtId="1" fontId="5" fillId="0" borderId="548" xfId="2" applyNumberFormat="1" applyFont="1" applyBorder="1" applyAlignment="1">
      <alignment horizontal="center" vertical="center" wrapText="1"/>
    </xf>
    <xf numFmtId="1" fontId="5" fillId="0" borderId="549" xfId="2" applyNumberFormat="1" applyFont="1" applyBorder="1" applyAlignment="1" applyProtection="1">
      <alignment horizontal="center" vertical="center" wrapText="1"/>
      <protection locked="0"/>
    </xf>
    <xf numFmtId="0" fontId="5" fillId="0" borderId="544" xfId="2" applyFont="1" applyBorder="1" applyAlignment="1" applyProtection="1">
      <alignment horizontal="center" vertical="center" wrapText="1"/>
      <protection locked="0"/>
    </xf>
    <xf numFmtId="49" fontId="5" fillId="0" borderId="544" xfId="2" applyNumberFormat="1" applyFont="1" applyBorder="1" applyAlignment="1" applyProtection="1">
      <alignment horizontal="center" vertical="center" wrapText="1"/>
      <protection locked="0"/>
    </xf>
    <xf numFmtId="49" fontId="5" fillId="0" borderId="547" xfId="2" applyNumberFormat="1" applyFont="1" applyBorder="1" applyAlignment="1" applyProtection="1">
      <alignment horizontal="center" vertical="center" wrapText="1"/>
      <protection locked="0"/>
    </xf>
    <xf numFmtId="49" fontId="5" fillId="0" borderId="545" xfId="2" applyNumberFormat="1" applyFont="1" applyBorder="1" applyAlignment="1" applyProtection="1">
      <alignment horizontal="center" vertical="center" wrapText="1"/>
      <protection locked="0"/>
    </xf>
    <xf numFmtId="49" fontId="5" fillId="0" borderId="542" xfId="2" applyNumberFormat="1" applyFont="1" applyBorder="1" applyAlignment="1" applyProtection="1">
      <alignment horizontal="center" vertical="center" wrapText="1"/>
      <protection locked="0"/>
    </xf>
    <xf numFmtId="1" fontId="5" fillId="0" borderId="550" xfId="2" applyNumberFormat="1" applyFont="1" applyBorder="1"/>
    <xf numFmtId="1" fontId="5" fillId="4" borderId="567" xfId="2" applyNumberFormat="1" applyFont="1" applyFill="1" applyBorder="1" applyAlignment="1" applyProtection="1">
      <alignment horizontal="right"/>
      <protection locked="0"/>
    </xf>
    <xf numFmtId="1" fontId="5" fillId="4" borderId="553" xfId="2" applyNumberFormat="1" applyFont="1" applyFill="1" applyBorder="1" applyAlignment="1" applyProtection="1">
      <alignment horizontal="right"/>
      <protection locked="0"/>
    </xf>
    <xf numFmtId="0" fontId="5" fillId="0" borderId="545" xfId="0" applyFont="1" applyBorder="1" applyAlignment="1">
      <alignment horizontal="center" wrapText="1"/>
    </xf>
    <xf numFmtId="0" fontId="5" fillId="0" borderId="562" xfId="0" applyFont="1" applyBorder="1" applyAlignment="1">
      <alignment horizontal="center" wrapText="1"/>
    </xf>
    <xf numFmtId="1" fontId="5" fillId="10" borderId="543" xfId="0" applyNumberFormat="1" applyFont="1" applyFill="1" applyBorder="1" applyAlignment="1" applyProtection="1">
      <alignment horizontal="right"/>
      <protection locked="0"/>
    </xf>
    <xf numFmtId="1" fontId="5" fillId="10" borderId="531" xfId="0" applyNumberFormat="1" applyFont="1" applyFill="1" applyBorder="1" applyAlignment="1" applyProtection="1">
      <alignment horizontal="right"/>
      <protection locked="0"/>
    </xf>
    <xf numFmtId="1" fontId="5" fillId="10" borderId="572" xfId="0" applyNumberFormat="1" applyFont="1" applyFill="1" applyBorder="1" applyAlignment="1" applyProtection="1">
      <alignment horizontal="right"/>
      <protection locked="0"/>
    </xf>
    <xf numFmtId="1" fontId="5" fillId="10" borderId="553" xfId="0" applyNumberFormat="1" applyFont="1" applyFill="1" applyBorder="1" applyAlignment="1" applyProtection="1">
      <alignment horizontal="right"/>
      <protection locked="0"/>
    </xf>
    <xf numFmtId="0" fontId="5" fillId="0" borderId="539" xfId="0" applyFont="1" applyBorder="1" applyAlignment="1">
      <alignment horizontal="right" wrapText="1"/>
    </xf>
    <xf numFmtId="0" fontId="5" fillId="0" borderId="547" xfId="0" applyFont="1" applyBorder="1" applyAlignment="1">
      <alignment horizontal="right" wrapText="1"/>
    </xf>
    <xf numFmtId="0" fontId="5" fillId="0" borderId="545" xfId="0" applyFont="1" applyBorder="1" applyAlignment="1">
      <alignment horizontal="right" wrapText="1"/>
    </xf>
    <xf numFmtId="0" fontId="5" fillId="0" borderId="564" xfId="0" applyFont="1" applyBorder="1" applyAlignment="1">
      <alignment horizontal="right" wrapText="1"/>
    </xf>
    <xf numFmtId="0" fontId="5" fillId="0" borderId="549" xfId="0" applyFont="1" applyBorder="1" applyAlignment="1">
      <alignment horizontal="right" wrapText="1"/>
    </xf>
    <xf numFmtId="0" fontId="5" fillId="0" borderId="542" xfId="0" applyFont="1" applyBorder="1" applyAlignment="1">
      <alignment horizontal="right" wrapText="1"/>
    </xf>
    <xf numFmtId="0" fontId="5" fillId="10" borderId="543" xfId="0" applyFont="1" applyFill="1" applyBorder="1" applyAlignment="1" applyProtection="1">
      <alignment horizontal="right"/>
      <protection locked="0"/>
    </xf>
    <xf numFmtId="0" fontId="5" fillId="10" borderId="531" xfId="0" applyFont="1" applyFill="1" applyBorder="1" applyAlignment="1" applyProtection="1">
      <alignment horizontal="right"/>
      <protection locked="0"/>
    </xf>
    <xf numFmtId="0" fontId="5" fillId="10" borderId="553" xfId="0" applyFont="1" applyFill="1" applyBorder="1" applyAlignment="1" applyProtection="1">
      <alignment horizontal="right"/>
      <protection locked="0"/>
    </xf>
    <xf numFmtId="0" fontId="5" fillId="0" borderId="539" xfId="0" applyFont="1" applyBorder="1" applyAlignment="1">
      <alignment horizontal="center" vertical="center" wrapText="1"/>
    </xf>
    <xf numFmtId="0" fontId="5" fillId="0" borderId="564" xfId="0" applyFont="1" applyBorder="1" applyAlignment="1">
      <alignment horizontal="center" vertical="center" wrapText="1"/>
    </xf>
    <xf numFmtId="0" fontId="5" fillId="0" borderId="571" xfId="0" applyFont="1" applyBorder="1" applyAlignment="1">
      <alignment horizontal="center" vertical="center" wrapText="1"/>
    </xf>
    <xf numFmtId="0" fontId="5" fillId="0" borderId="535" xfId="0" applyFont="1" applyBorder="1" applyAlignment="1">
      <alignment horizontal="center" vertical="center" wrapText="1"/>
    </xf>
    <xf numFmtId="0" fontId="5" fillId="0" borderId="529" xfId="0" applyFont="1" applyBorder="1" applyAlignment="1">
      <alignment vertical="center" wrapText="1"/>
    </xf>
    <xf numFmtId="0" fontId="5" fillId="10" borderId="530" xfId="0" applyFont="1" applyFill="1" applyBorder="1" applyProtection="1">
      <protection locked="0"/>
    </xf>
    <xf numFmtId="0" fontId="5" fillId="10" borderId="574" xfId="0" applyFont="1" applyFill="1" applyBorder="1" applyProtection="1">
      <protection locked="0"/>
    </xf>
    <xf numFmtId="0" fontId="5" fillId="10" borderId="529" xfId="0" applyFont="1" applyFill="1" applyBorder="1" applyProtection="1">
      <protection locked="0"/>
    </xf>
    <xf numFmtId="0" fontId="5" fillId="0" borderId="539" xfId="0" applyFont="1" applyBorder="1" applyAlignment="1">
      <alignment horizontal="right" vertical="center" wrapText="1"/>
    </xf>
    <xf numFmtId="0" fontId="5" fillId="0" borderId="564" xfId="0" applyFont="1" applyBorder="1" applyAlignment="1">
      <alignment horizontal="right" vertical="center" wrapText="1"/>
    </xf>
    <xf numFmtId="0" fontId="5" fillId="0" borderId="561" xfId="0" applyFont="1" applyBorder="1" applyAlignment="1">
      <alignment horizontal="right" vertical="center" wrapText="1"/>
    </xf>
    <xf numFmtId="0" fontId="5" fillId="0" borderId="559" xfId="0" applyFont="1" applyBorder="1" applyAlignment="1">
      <alignment horizontal="right" vertical="center" wrapText="1"/>
    </xf>
    <xf numFmtId="1" fontId="5" fillId="0" borderId="539" xfId="2" applyNumberFormat="1" applyFont="1" applyBorder="1" applyAlignment="1">
      <alignment horizontal="center" vertical="center" wrapText="1"/>
    </xf>
    <xf numFmtId="1" fontId="5" fillId="4" borderId="551" xfId="2" applyNumberFormat="1" applyFont="1" applyFill="1" applyBorder="1" applyAlignment="1" applyProtection="1">
      <alignment horizontal="right"/>
      <protection locked="0"/>
    </xf>
    <xf numFmtId="1" fontId="5" fillId="4" borderId="566" xfId="2" applyNumberFormat="1" applyFont="1" applyFill="1" applyBorder="1" applyAlignment="1" applyProtection="1">
      <alignment horizontal="right"/>
      <protection locked="0"/>
    </xf>
    <xf numFmtId="1" fontId="5" fillId="8" borderId="531" xfId="0" applyNumberFormat="1" applyFont="1" applyFill="1" applyBorder="1" applyAlignment="1">
      <alignment horizontal="right"/>
    </xf>
    <xf numFmtId="1" fontId="5" fillId="0" borderId="559" xfId="0" applyNumberFormat="1" applyFont="1" applyBorder="1" applyAlignment="1">
      <alignment horizontal="center" vertical="center"/>
    </xf>
    <xf numFmtId="1" fontId="5" fillId="0" borderId="556" xfId="0" applyNumberFormat="1" applyFont="1" applyBorder="1" applyAlignment="1">
      <alignment horizontal="center" vertical="center"/>
    </xf>
    <xf numFmtId="1" fontId="5" fillId="0" borderId="529" xfId="0" applyNumberFormat="1" applyFont="1" applyBorder="1" applyAlignment="1">
      <alignment vertical="top" wrapText="1"/>
    </xf>
    <xf numFmtId="1" fontId="5" fillId="0" borderId="558" xfId="0" applyNumberFormat="1" applyFont="1" applyBorder="1" applyAlignment="1">
      <alignment horizontal="right" wrapText="1"/>
    </xf>
    <xf numFmtId="1" fontId="5" fillId="0" borderId="531" xfId="0" applyNumberFormat="1" applyFont="1" applyBorder="1" applyAlignment="1">
      <alignment horizontal="right" wrapText="1"/>
    </xf>
    <xf numFmtId="1" fontId="5" fillId="4" borderId="572" xfId="0" applyNumberFormat="1" applyFont="1" applyFill="1" applyBorder="1" applyAlignment="1" applyProtection="1">
      <alignment horizontal="right"/>
      <protection locked="0"/>
    </xf>
    <xf numFmtId="1" fontId="5" fillId="9" borderId="553" xfId="0" applyNumberFormat="1" applyFont="1" applyFill="1" applyBorder="1" applyAlignment="1">
      <alignment horizontal="right"/>
    </xf>
    <xf numFmtId="1" fontId="5" fillId="9" borderId="531" xfId="0" applyNumberFormat="1" applyFont="1" applyFill="1" applyBorder="1" applyAlignment="1">
      <alignment horizontal="right"/>
    </xf>
    <xf numFmtId="1" fontId="5" fillId="9" borderId="558" xfId="0" applyNumberFormat="1" applyFont="1" applyFill="1" applyBorder="1" applyAlignment="1">
      <alignment horizontal="right"/>
    </xf>
    <xf numFmtId="1" fontId="5" fillId="9" borderId="530" xfId="0" applyNumberFormat="1" applyFont="1" applyFill="1" applyBorder="1" applyAlignment="1">
      <alignment horizontal="right"/>
    </xf>
    <xf numFmtId="1" fontId="5" fillId="9" borderId="550" xfId="0" applyNumberFormat="1" applyFont="1" applyFill="1" applyBorder="1" applyAlignment="1">
      <alignment horizontal="right"/>
    </xf>
    <xf numFmtId="1" fontId="5" fillId="0" borderId="576" xfId="0" applyNumberFormat="1" applyFont="1" applyBorder="1" applyAlignment="1">
      <alignment horizontal="right"/>
    </xf>
    <xf numFmtId="1" fontId="5" fillId="0" borderId="576" xfId="0" applyNumberFormat="1" applyFont="1" applyBorder="1" applyAlignment="1">
      <alignment horizontal="right" wrapText="1"/>
    </xf>
    <xf numFmtId="1" fontId="5" fillId="4" borderId="576" xfId="0" applyNumberFormat="1" applyFont="1" applyFill="1" applyBorder="1" applyAlignment="1" applyProtection="1">
      <alignment horizontal="right"/>
      <protection locked="0"/>
    </xf>
    <xf numFmtId="1" fontId="5" fillId="8" borderId="576" xfId="0" applyNumberFormat="1" applyFont="1" applyFill="1" applyBorder="1" applyAlignment="1">
      <alignment horizontal="right"/>
    </xf>
    <xf numFmtId="1" fontId="5" fillId="8" borderId="577" xfId="0" applyNumberFormat="1" applyFont="1" applyFill="1" applyBorder="1" applyAlignment="1">
      <alignment horizontal="right"/>
    </xf>
    <xf numFmtId="1" fontId="5" fillId="4" borderId="577" xfId="0" applyNumberFormat="1" applyFont="1" applyFill="1" applyBorder="1" applyAlignment="1" applyProtection="1">
      <alignment horizontal="right"/>
      <protection locked="0"/>
    </xf>
    <xf numFmtId="1" fontId="5" fillId="9" borderId="576" xfId="0" applyNumberFormat="1" applyFont="1" applyFill="1" applyBorder="1" applyAlignment="1">
      <alignment horizontal="right"/>
    </xf>
    <xf numFmtId="1" fontId="5" fillId="9" borderId="577" xfId="0" applyNumberFormat="1" applyFont="1" applyFill="1" applyBorder="1" applyAlignment="1">
      <alignment horizontal="right"/>
    </xf>
    <xf numFmtId="1" fontId="5" fillId="10" borderId="577" xfId="0" applyNumberFormat="1" applyFont="1" applyFill="1" applyBorder="1" applyAlignment="1" applyProtection="1">
      <alignment horizontal="right"/>
      <protection locked="0"/>
    </xf>
    <xf numFmtId="1" fontId="5" fillId="4" borderId="576" xfId="2" applyNumberFormat="1" applyFont="1" applyFill="1" applyBorder="1" applyAlignment="1" applyProtection="1">
      <alignment horizontal="right"/>
      <protection locked="0"/>
    </xf>
    <xf numFmtId="0" fontId="5" fillId="10" borderId="577" xfId="0" applyFont="1" applyFill="1" applyBorder="1" applyProtection="1">
      <protection locked="0"/>
    </xf>
    <xf numFmtId="1" fontId="0" fillId="0" borderId="578" xfId="0" applyNumberFormat="1" applyBorder="1"/>
    <xf numFmtId="1" fontId="5" fillId="0" borderId="585" xfId="0" applyNumberFormat="1" applyFont="1" applyBorder="1" applyAlignment="1">
      <alignment horizontal="center" vertical="center" wrapText="1"/>
    </xf>
    <xf numFmtId="1" fontId="5" fillId="0" borderId="586" xfId="0" applyNumberFormat="1" applyFont="1" applyBorder="1" applyAlignment="1">
      <alignment horizontal="center" vertical="center" wrapText="1"/>
    </xf>
    <xf numFmtId="1" fontId="5" fillId="0" borderId="587" xfId="0" applyNumberFormat="1" applyFont="1" applyBorder="1" applyAlignment="1">
      <alignment horizontal="center" vertical="center" wrapText="1"/>
    </xf>
    <xf numFmtId="1" fontId="5" fillId="0" borderId="588" xfId="0" applyNumberFormat="1" applyFont="1" applyBorder="1" applyAlignment="1">
      <alignment horizontal="center" vertical="center"/>
    </xf>
    <xf numFmtId="1" fontId="5" fillId="0" borderId="586" xfId="0" applyNumberFormat="1" applyFont="1" applyBorder="1" applyAlignment="1">
      <alignment horizontal="right"/>
    </xf>
    <xf numFmtId="1" fontId="5" fillId="0" borderId="587" xfId="0" applyNumberFormat="1" applyFont="1" applyBorder="1" applyAlignment="1">
      <alignment horizontal="right"/>
    </xf>
    <xf numFmtId="1" fontId="5" fillId="0" borderId="585" xfId="0" applyNumberFormat="1" applyFont="1" applyBorder="1" applyAlignment="1">
      <alignment horizontal="right"/>
    </xf>
    <xf numFmtId="1" fontId="5" fillId="4" borderId="586" xfId="0" applyNumberFormat="1" applyFont="1" applyFill="1" applyBorder="1" applyAlignment="1" applyProtection="1">
      <alignment horizontal="right"/>
      <protection locked="0"/>
    </xf>
    <xf numFmtId="1" fontId="5" fillId="4" borderId="585" xfId="0" applyNumberFormat="1" applyFont="1" applyFill="1" applyBorder="1" applyAlignment="1" applyProtection="1">
      <alignment horizontal="right"/>
      <protection locked="0"/>
    </xf>
    <xf numFmtId="1" fontId="5" fillId="0" borderId="589" xfId="0" applyNumberFormat="1" applyFont="1" applyBorder="1" applyAlignment="1">
      <alignment horizontal="left" vertical="center"/>
    </xf>
    <xf numFmtId="1" fontId="5" fillId="0" borderId="590" xfId="0" applyNumberFormat="1" applyFont="1" applyBorder="1" applyAlignment="1">
      <alignment horizontal="right" wrapText="1"/>
    </xf>
    <xf numFmtId="1" fontId="5" fillId="0" borderId="591" xfId="0" applyNumberFormat="1" applyFont="1" applyBorder="1" applyAlignment="1">
      <alignment horizontal="right"/>
    </xf>
    <xf numFmtId="1" fontId="5" fillId="4" borderId="590" xfId="0" applyNumberFormat="1" applyFont="1" applyFill="1" applyBorder="1" applyAlignment="1" applyProtection="1">
      <alignment horizontal="right"/>
      <protection locked="0"/>
    </xf>
    <xf numFmtId="1" fontId="5" fillId="4" borderId="591" xfId="0" applyNumberFormat="1" applyFont="1" applyFill="1" applyBorder="1" applyAlignment="1" applyProtection="1">
      <alignment horizontal="right"/>
      <protection locked="0"/>
    </xf>
    <xf numFmtId="1" fontId="5" fillId="5" borderId="592" xfId="1" applyNumberFormat="1" applyFont="1" applyBorder="1" applyAlignment="1" applyProtection="1">
      <alignment horizontal="right"/>
      <protection locked="0"/>
    </xf>
    <xf numFmtId="1" fontId="5" fillId="5" borderId="593" xfId="1" applyNumberFormat="1" applyFont="1" applyBorder="1" applyAlignment="1" applyProtection="1">
      <alignment horizontal="right"/>
      <protection locked="0"/>
    </xf>
    <xf numFmtId="1" fontId="5" fillId="5" borderId="594" xfId="1" applyNumberFormat="1" applyFont="1" applyBorder="1" applyAlignment="1" applyProtection="1">
      <alignment horizontal="right"/>
      <protection locked="0"/>
    </xf>
    <xf numFmtId="1" fontId="5" fillId="0" borderId="595" xfId="0" applyNumberFormat="1" applyFont="1" applyBorder="1" applyAlignment="1">
      <alignment horizontal="center" vertical="center" wrapText="1"/>
    </xf>
    <xf numFmtId="1" fontId="5" fillId="0" borderId="599" xfId="0" applyNumberFormat="1" applyFont="1" applyBorder="1" applyAlignment="1">
      <alignment horizontal="center" vertical="center" wrapText="1"/>
    </xf>
    <xf numFmtId="1" fontId="5" fillId="0" borderId="602" xfId="0" applyNumberFormat="1" applyFont="1" applyBorder="1" applyAlignment="1">
      <alignment horizontal="center" vertical="center" wrapText="1"/>
    </xf>
    <xf numFmtId="1" fontId="5" fillId="0" borderId="600" xfId="0" applyNumberFormat="1" applyFont="1" applyBorder="1" applyAlignment="1">
      <alignment horizontal="center" vertical="center" wrapText="1"/>
    </xf>
    <xf numFmtId="1" fontId="5" fillId="0" borderId="603" xfId="0" applyNumberFormat="1" applyFont="1" applyBorder="1" applyAlignment="1">
      <alignment horizontal="center" vertical="center" wrapText="1"/>
    </xf>
    <xf numFmtId="1" fontId="5" fillId="0" borderId="604" xfId="0" applyNumberFormat="1" applyFont="1" applyBorder="1" applyAlignment="1">
      <alignment horizontal="center" vertical="center" wrapText="1"/>
    </xf>
    <xf numFmtId="1" fontId="5" fillId="0" borderId="605" xfId="0" applyNumberFormat="1" applyFont="1" applyBorder="1" applyAlignment="1">
      <alignment horizontal="center" vertical="center" wrapText="1"/>
    </xf>
    <xf numFmtId="1" fontId="5" fillId="0" borderId="603" xfId="0" applyNumberFormat="1" applyFont="1" applyBorder="1" applyAlignment="1">
      <alignment horizontal="right" wrapText="1"/>
    </xf>
    <xf numFmtId="1" fontId="5" fillId="0" borderId="606" xfId="0" applyNumberFormat="1" applyFont="1" applyBorder="1" applyAlignment="1">
      <alignment horizontal="right" wrapText="1"/>
    </xf>
    <xf numFmtId="1" fontId="5" fillId="0" borderId="602" xfId="0" applyNumberFormat="1" applyFont="1" applyBorder="1" applyAlignment="1">
      <alignment horizontal="right" wrapText="1"/>
    </xf>
    <xf numFmtId="1" fontId="5" fillId="4" borderId="605" xfId="0" applyNumberFormat="1" applyFont="1" applyFill="1" applyBorder="1" applyAlignment="1" applyProtection="1">
      <alignment horizontal="right"/>
      <protection locked="0"/>
    </xf>
    <xf numFmtId="1" fontId="5" fillId="4" borderId="607" xfId="0" applyNumberFormat="1" applyFont="1" applyFill="1" applyBorder="1" applyAlignment="1" applyProtection="1">
      <alignment horizontal="right"/>
      <protection locked="0"/>
    </xf>
    <xf numFmtId="1" fontId="5" fillId="4" borderId="608" xfId="0" applyNumberFormat="1" applyFont="1" applyFill="1" applyBorder="1" applyAlignment="1" applyProtection="1">
      <alignment horizontal="right"/>
      <protection locked="0"/>
    </xf>
    <xf numFmtId="1" fontId="5" fillId="4" borderId="609" xfId="0" applyNumberFormat="1" applyFont="1" applyFill="1" applyBorder="1" applyAlignment="1" applyProtection="1">
      <alignment horizontal="right"/>
      <protection locked="0"/>
    </xf>
    <xf numFmtId="1" fontId="5" fillId="4" borderId="602" xfId="0" applyNumberFormat="1" applyFont="1" applyFill="1" applyBorder="1" applyAlignment="1" applyProtection="1">
      <alignment horizontal="right"/>
      <protection locked="0"/>
    </xf>
    <xf numFmtId="1" fontId="5" fillId="0" borderId="595" xfId="0" applyNumberFormat="1" applyFont="1" applyBorder="1" applyAlignment="1">
      <alignment horizontal="left" vertical="center" wrapText="1"/>
    </xf>
    <xf numFmtId="1" fontId="5" fillId="0" borderId="589" xfId="0" applyNumberFormat="1" applyFont="1" applyBorder="1" applyAlignment="1">
      <alignment horizontal="left" vertical="center" wrapText="1"/>
    </xf>
    <xf numFmtId="1" fontId="5" fillId="4" borderId="610" xfId="0" applyNumberFormat="1" applyFont="1" applyFill="1" applyBorder="1" applyAlignment="1" applyProtection="1">
      <alignment horizontal="right"/>
      <protection locked="0"/>
    </xf>
    <xf numFmtId="1" fontId="5" fillId="4" borderId="611" xfId="0" applyNumberFormat="1" applyFont="1" applyFill="1" applyBorder="1" applyAlignment="1" applyProtection="1">
      <alignment horizontal="right"/>
      <protection locked="0"/>
    </xf>
    <xf numFmtId="1" fontId="5" fillId="4" borderId="612" xfId="0" applyNumberFormat="1" applyFont="1" applyFill="1" applyBorder="1" applyAlignment="1" applyProtection="1">
      <alignment horizontal="right"/>
      <protection locked="0"/>
    </xf>
    <xf numFmtId="1" fontId="5" fillId="4" borderId="613" xfId="0" applyNumberFormat="1" applyFont="1" applyFill="1" applyBorder="1" applyAlignment="1" applyProtection="1">
      <alignment horizontal="right"/>
      <protection locked="0"/>
    </xf>
    <xf numFmtId="1" fontId="6" fillId="0" borderId="600" xfId="0" applyNumberFormat="1" applyFont="1" applyBorder="1"/>
    <xf numFmtId="1" fontId="8" fillId="0" borderId="600" xfId="0" applyNumberFormat="1" applyFont="1" applyBorder="1"/>
    <xf numFmtId="1" fontId="5" fillId="0" borderId="615" xfId="0" applyNumberFormat="1" applyFont="1" applyBorder="1" applyAlignment="1">
      <alignment horizontal="center" vertical="center" wrapText="1"/>
    </xf>
    <xf numFmtId="1" fontId="5" fillId="0" borderId="616" xfId="0" applyNumberFormat="1" applyFont="1" applyBorder="1" applyAlignment="1">
      <alignment horizontal="center" vertical="center" wrapText="1"/>
    </xf>
    <xf numFmtId="1" fontId="5" fillId="0" borderId="611" xfId="0" applyNumberFormat="1" applyFont="1" applyBorder="1" applyAlignment="1">
      <alignment vertical="center" wrapText="1"/>
    </xf>
    <xf numFmtId="1" fontId="5" fillId="0" borderId="617" xfId="0" applyNumberFormat="1" applyFont="1" applyBorder="1" applyAlignment="1">
      <alignment vertical="center" wrapText="1"/>
    </xf>
    <xf numFmtId="1" fontId="5" fillId="0" borderId="618" xfId="0" applyNumberFormat="1" applyFont="1" applyBorder="1" applyAlignment="1">
      <alignment vertical="center" wrapText="1"/>
    </xf>
    <xf numFmtId="1" fontId="5" fillId="0" borderId="591" xfId="0" applyNumberFormat="1" applyFont="1" applyBorder="1"/>
    <xf numFmtId="1" fontId="5" fillId="0" borderId="619" xfId="0" applyNumberFormat="1" applyFont="1" applyBorder="1" applyAlignment="1">
      <alignment horizontal="center" vertical="center" wrapText="1"/>
    </xf>
    <xf numFmtId="1" fontId="5" fillId="0" borderId="599" xfId="0" applyNumberFormat="1" applyFont="1" applyBorder="1" applyAlignment="1">
      <alignment vertical="center" wrapText="1"/>
    </xf>
    <xf numFmtId="1" fontId="5" fillId="0" borderId="620" xfId="0" applyNumberFormat="1" applyFont="1" applyBorder="1" applyAlignment="1">
      <alignment horizontal="right" wrapText="1"/>
    </xf>
    <xf numFmtId="1" fontId="5" fillId="0" borderId="616" xfId="0" applyNumberFormat="1" applyFont="1" applyBorder="1" applyAlignment="1">
      <alignment horizontal="right" wrapText="1"/>
    </xf>
    <xf numFmtId="1" fontId="5" fillId="0" borderId="605" xfId="0" applyNumberFormat="1" applyFont="1" applyBorder="1"/>
    <xf numFmtId="1" fontId="5" fillId="0" borderId="602" xfId="0" applyNumberFormat="1" applyFont="1" applyBorder="1"/>
    <xf numFmtId="1" fontId="5" fillId="0" borderId="599" xfId="0" applyNumberFormat="1" applyFont="1" applyBorder="1"/>
    <xf numFmtId="1" fontId="5" fillId="0" borderId="608" xfId="0" applyNumberFormat="1" applyFont="1" applyBorder="1"/>
    <xf numFmtId="1" fontId="5" fillId="0" borderId="621" xfId="0" applyNumberFormat="1" applyFont="1" applyBorder="1"/>
    <xf numFmtId="1" fontId="5" fillId="0" borderId="607" xfId="0" applyNumberFormat="1" applyFont="1" applyBorder="1"/>
    <xf numFmtId="1" fontId="5" fillId="0" borderId="622" xfId="0" applyNumberFormat="1" applyFont="1" applyBorder="1" applyAlignment="1">
      <alignment horizontal="center" vertical="center" wrapText="1"/>
    </xf>
    <xf numFmtId="1" fontId="5" fillId="0" borderId="623" xfId="0" applyNumberFormat="1" applyFont="1" applyBorder="1" applyAlignment="1">
      <alignment horizontal="center" vertical="center" wrapText="1"/>
    </xf>
    <xf numFmtId="1" fontId="5" fillId="0" borderId="589" xfId="0" applyNumberFormat="1" applyFont="1" applyBorder="1" applyAlignment="1">
      <alignment horizontal="right" wrapText="1"/>
    </xf>
    <xf numFmtId="1" fontId="5" fillId="4" borderId="618" xfId="0" applyNumberFormat="1" applyFont="1" applyFill="1" applyBorder="1" applyAlignment="1" applyProtection="1">
      <alignment horizontal="right"/>
      <protection locked="0"/>
    </xf>
    <xf numFmtId="1" fontId="5" fillId="0" borderId="620" xfId="0" applyNumberFormat="1" applyFont="1" applyBorder="1" applyAlignment="1">
      <alignment horizontal="center" vertical="center" wrapText="1"/>
    </xf>
    <xf numFmtId="1" fontId="5" fillId="0" borderId="619" xfId="0" applyNumberFormat="1" applyFont="1" applyBorder="1"/>
    <xf numFmtId="1" fontId="5" fillId="0" borderId="611" xfId="0" applyNumberFormat="1" applyFont="1" applyBorder="1" applyAlignment="1">
      <alignment vertical="center"/>
    </xf>
    <xf numFmtId="1" fontId="5" fillId="4" borderId="589" xfId="0" applyNumberFormat="1" applyFont="1" applyFill="1" applyBorder="1" applyAlignment="1" applyProtection="1">
      <alignment horizontal="right"/>
      <protection locked="0"/>
    </xf>
    <xf numFmtId="1" fontId="5" fillId="0" borderId="589" xfId="0" applyNumberFormat="1" applyFont="1" applyBorder="1" applyAlignment="1">
      <alignment vertical="center" wrapText="1"/>
    </xf>
    <xf numFmtId="1" fontId="5" fillId="4" borderId="625" xfId="0" applyNumberFormat="1" applyFont="1" applyFill="1" applyBorder="1" applyAlignment="1" applyProtection="1">
      <alignment horizontal="right"/>
      <protection locked="0"/>
    </xf>
    <xf numFmtId="1" fontId="5" fillId="0" borderId="616" xfId="0" applyNumberFormat="1" applyFont="1" applyBorder="1"/>
    <xf numFmtId="1" fontId="5" fillId="0" borderId="590" xfId="0" applyNumberFormat="1" applyFont="1" applyBorder="1"/>
    <xf numFmtId="1" fontId="5" fillId="0" borderId="618" xfId="0" applyNumberFormat="1" applyFont="1" applyBorder="1"/>
    <xf numFmtId="1" fontId="5" fillId="0" borderId="617" xfId="0" applyNumberFormat="1" applyFont="1" applyBorder="1" applyAlignment="1">
      <alignment horizontal="right"/>
    </xf>
    <xf numFmtId="1" fontId="5" fillId="0" borderId="618" xfId="0" applyNumberFormat="1" applyFont="1" applyBorder="1" applyAlignment="1">
      <alignment horizontal="right"/>
    </xf>
    <xf numFmtId="1" fontId="5" fillId="8" borderId="590" xfId="0" applyNumberFormat="1" applyFont="1" applyFill="1" applyBorder="1" applyAlignment="1">
      <alignment horizontal="right"/>
    </xf>
    <xf numFmtId="1" fontId="5" fillId="8" borderId="626" xfId="0" applyNumberFormat="1" applyFont="1" applyFill="1" applyBorder="1" applyAlignment="1">
      <alignment horizontal="right"/>
    </xf>
    <xf numFmtId="1" fontId="5" fillId="0" borderId="603" xfId="0" applyNumberFormat="1" applyFont="1" applyBorder="1" applyAlignment="1">
      <alignment vertical="center" wrapText="1"/>
    </xf>
    <xf numFmtId="1" fontId="5" fillId="0" borderId="615" xfId="0" applyNumberFormat="1" applyFont="1" applyBorder="1" applyAlignment="1">
      <alignment horizontal="right" wrapText="1"/>
    </xf>
    <xf numFmtId="1" fontId="5" fillId="10" borderId="626" xfId="0" applyNumberFormat="1" applyFont="1" applyFill="1" applyBorder="1" applyAlignment="1" applyProtection="1">
      <alignment horizontal="right"/>
      <protection locked="0"/>
    </xf>
    <xf numFmtId="1" fontId="5" fillId="4" borderId="629" xfId="0" applyNumberFormat="1" applyFont="1" applyFill="1" applyBorder="1" applyAlignment="1" applyProtection="1">
      <alignment horizontal="right"/>
      <protection locked="0"/>
    </xf>
    <xf numFmtId="1" fontId="5" fillId="3" borderId="622" xfId="0" applyNumberFormat="1" applyFont="1" applyFill="1" applyBorder="1" applyAlignment="1">
      <alignment horizontal="center" vertical="center" wrapText="1"/>
    </xf>
    <xf numFmtId="1" fontId="5" fillId="0" borderId="607" xfId="0" applyNumberFormat="1" applyFont="1" applyBorder="1" applyAlignment="1">
      <alignment horizontal="center" vertical="center" wrapText="1"/>
    </xf>
    <xf numFmtId="1" fontId="5" fillId="3" borderId="605" xfId="0" applyNumberFormat="1" applyFont="1" applyFill="1" applyBorder="1" applyAlignment="1">
      <alignment horizontal="center" vertical="center" wrapText="1"/>
    </xf>
    <xf numFmtId="1" fontId="5" fillId="0" borderId="589" xfId="0" applyNumberFormat="1" applyFont="1" applyBorder="1"/>
    <xf numFmtId="1" fontId="5" fillId="0" borderId="610" xfId="0" applyNumberFormat="1" applyFont="1" applyBorder="1"/>
    <xf numFmtId="1" fontId="5" fillId="4" borderId="626" xfId="0" applyNumberFormat="1" applyFont="1" applyFill="1" applyBorder="1" applyAlignment="1" applyProtection="1">
      <alignment horizontal="right"/>
      <protection locked="0"/>
    </xf>
    <xf numFmtId="1" fontId="5" fillId="10" borderId="610" xfId="0" applyNumberFormat="1" applyFont="1" applyFill="1" applyBorder="1" applyAlignment="1" applyProtection="1">
      <alignment horizontal="right"/>
      <protection locked="0"/>
    </xf>
    <xf numFmtId="1" fontId="5" fillId="0" borderId="619" xfId="0" applyNumberFormat="1" applyFont="1" applyBorder="1" applyAlignment="1">
      <alignment vertical="center"/>
    </xf>
    <xf numFmtId="1" fontId="5" fillId="0" borderId="616" xfId="0" applyNumberFormat="1" applyFont="1" applyBorder="1" applyAlignment="1">
      <alignment vertical="center"/>
    </xf>
    <xf numFmtId="1" fontId="5" fillId="0" borderId="607" xfId="0" applyNumberFormat="1" applyFont="1" applyBorder="1" applyAlignment="1">
      <alignment vertical="center"/>
    </xf>
    <xf numFmtId="1" fontId="5" fillId="0" borderId="605" xfId="0" applyNumberFormat="1" applyFont="1" applyBorder="1" applyAlignment="1">
      <alignment vertical="center"/>
    </xf>
    <xf numFmtId="1" fontId="5" fillId="0" borderId="602" xfId="0" applyNumberFormat="1" applyFont="1" applyBorder="1" applyAlignment="1">
      <alignment vertical="center"/>
    </xf>
    <xf numFmtId="1" fontId="5" fillId="3" borderId="605" xfId="0" applyNumberFormat="1" applyFont="1" applyFill="1" applyBorder="1" applyAlignment="1">
      <alignment vertical="center"/>
    </xf>
    <xf numFmtId="1" fontId="5" fillId="3" borderId="622" xfId="0" applyNumberFormat="1" applyFont="1" applyFill="1" applyBorder="1" applyAlignment="1">
      <alignment vertical="center"/>
    </xf>
    <xf numFmtId="1" fontId="5" fillId="3" borderId="616" xfId="0" applyNumberFormat="1" applyFont="1" applyFill="1" applyBorder="1" applyAlignment="1">
      <alignment vertical="center"/>
    </xf>
    <xf numFmtId="1" fontId="5" fillId="3" borderId="602" xfId="0" applyNumberFormat="1" applyFont="1" applyFill="1" applyBorder="1" applyAlignment="1">
      <alignment vertical="center"/>
    </xf>
    <xf numFmtId="1" fontId="5" fillId="8" borderId="619" xfId="0" applyNumberFormat="1" applyFont="1" applyFill="1" applyBorder="1" applyAlignment="1">
      <alignment vertical="center"/>
    </xf>
    <xf numFmtId="1" fontId="5" fillId="8" borderId="616" xfId="0" applyNumberFormat="1" applyFont="1" applyFill="1" applyBorder="1" applyAlignment="1">
      <alignment vertical="center"/>
    </xf>
    <xf numFmtId="1" fontId="5" fillId="8" borderId="607" xfId="0" applyNumberFormat="1" applyFont="1" applyFill="1" applyBorder="1" applyAlignment="1">
      <alignment vertical="center"/>
    </xf>
    <xf numFmtId="1" fontId="5" fillId="8" borderId="605" xfId="0" applyNumberFormat="1" applyFont="1" applyFill="1" applyBorder="1" applyAlignment="1">
      <alignment vertical="center"/>
    </xf>
    <xf numFmtId="1" fontId="5" fillId="8" borderId="602" xfId="0" applyNumberFormat="1" applyFont="1" applyFill="1" applyBorder="1" applyAlignment="1">
      <alignment vertical="center"/>
    </xf>
    <xf numFmtId="1" fontId="5" fillId="8" borderId="622" xfId="0" applyNumberFormat="1" applyFont="1" applyFill="1" applyBorder="1" applyAlignment="1">
      <alignment vertical="center"/>
    </xf>
    <xf numFmtId="1" fontId="5" fillId="0" borderId="603" xfId="0" applyNumberFormat="1" applyFont="1" applyBorder="1" applyAlignment="1">
      <alignment horizontal="center" vertical="center"/>
    </xf>
    <xf numFmtId="1" fontId="5" fillId="3" borderId="616" xfId="0" applyNumberFormat="1" applyFont="1" applyFill="1" applyBorder="1" applyAlignment="1">
      <alignment horizontal="center" vertical="center" wrapText="1"/>
    </xf>
    <xf numFmtId="1" fontId="5" fillId="0" borderId="611" xfId="0" applyNumberFormat="1" applyFont="1" applyBorder="1"/>
    <xf numFmtId="1" fontId="5" fillId="10" borderId="590" xfId="0" applyNumberFormat="1" applyFont="1" applyFill="1" applyBorder="1" applyAlignment="1" applyProtection="1">
      <alignment horizontal="right"/>
      <protection locked="0"/>
    </xf>
    <xf numFmtId="1" fontId="5" fillId="10" borderId="618" xfId="0" applyNumberFormat="1" applyFont="1" applyFill="1" applyBorder="1" applyAlignment="1" applyProtection="1">
      <alignment horizontal="right"/>
      <protection locked="0"/>
    </xf>
    <xf numFmtId="1" fontId="5" fillId="0" borderId="619" xfId="0" applyNumberFormat="1" applyFont="1" applyBorder="1" applyAlignment="1">
      <alignment horizontal="right" wrapText="1"/>
    </xf>
    <xf numFmtId="1" fontId="5" fillId="4" borderId="601" xfId="0" applyNumberFormat="1" applyFont="1" applyFill="1" applyBorder="1" applyAlignment="1" applyProtection="1">
      <alignment horizontal="right"/>
      <protection locked="0"/>
    </xf>
    <xf numFmtId="1" fontId="5" fillId="0" borderId="623" xfId="0" applyNumberFormat="1" applyFont="1" applyBorder="1"/>
    <xf numFmtId="1" fontId="5" fillId="0" borderId="609" xfId="0" applyNumberFormat="1" applyFont="1" applyBorder="1"/>
    <xf numFmtId="1" fontId="5" fillId="0" borderId="604" xfId="0" applyNumberFormat="1" applyFont="1" applyBorder="1"/>
    <xf numFmtId="1" fontId="5" fillId="0" borderId="595" xfId="4" applyNumberFormat="1" applyFont="1" applyBorder="1" applyAlignment="1" applyProtection="1">
      <alignment horizontal="center" vertical="center"/>
      <protection hidden="1"/>
    </xf>
    <xf numFmtId="1" fontId="5" fillId="0" borderId="605" xfId="2" applyNumberFormat="1" applyFont="1" applyBorder="1" applyAlignment="1">
      <alignment horizontal="center" vertical="center" wrapText="1"/>
    </xf>
    <xf numFmtId="1" fontId="5" fillId="0" borderId="607" xfId="2" applyNumberFormat="1" applyFont="1" applyBorder="1" applyAlignment="1">
      <alignment horizontal="center" vertical="center" wrapText="1"/>
    </xf>
    <xf numFmtId="1" fontId="5" fillId="0" borderId="623" xfId="2" applyNumberFormat="1" applyFont="1" applyBorder="1" applyAlignment="1">
      <alignment horizontal="center" vertical="center" wrapText="1"/>
    </xf>
    <xf numFmtId="1" fontId="5" fillId="0" borderId="616" xfId="2" applyNumberFormat="1" applyFont="1" applyBorder="1" applyAlignment="1">
      <alignment horizontal="center" vertical="center" wrapText="1"/>
    </xf>
    <xf numFmtId="1" fontId="5" fillId="0" borderId="589" xfId="2" applyNumberFormat="1" applyFont="1" applyBorder="1"/>
    <xf numFmtId="1" fontId="5" fillId="0" borderId="618" xfId="2" applyNumberFormat="1" applyFont="1" applyBorder="1"/>
    <xf numFmtId="1" fontId="5" fillId="0" borderId="591" xfId="2" applyNumberFormat="1" applyFont="1" applyBorder="1"/>
    <xf numFmtId="1" fontId="5" fillId="4" borderId="590" xfId="2" applyNumberFormat="1" applyFont="1" applyFill="1" applyBorder="1" applyAlignment="1" applyProtection="1">
      <alignment horizontal="right"/>
      <protection locked="0"/>
    </xf>
    <xf numFmtId="1" fontId="5" fillId="4" borderId="618" xfId="2" applyNumberFormat="1" applyFont="1" applyFill="1" applyBorder="1" applyAlignment="1" applyProtection="1">
      <alignment horizontal="right"/>
      <protection locked="0"/>
    </xf>
    <xf numFmtId="1" fontId="5" fillId="4" borderId="591" xfId="2" applyNumberFormat="1" applyFont="1" applyFill="1" applyBorder="1" applyAlignment="1" applyProtection="1">
      <alignment horizontal="right"/>
      <protection locked="0"/>
    </xf>
    <xf numFmtId="1" fontId="5" fillId="4" borderId="631" xfId="2" applyNumberFormat="1" applyFont="1" applyFill="1" applyBorder="1" applyAlignment="1" applyProtection="1">
      <alignment horizontal="right"/>
      <protection locked="0"/>
    </xf>
    <xf numFmtId="1" fontId="5" fillId="0" borderId="619" xfId="2" applyNumberFormat="1" applyFont="1" applyBorder="1"/>
    <xf numFmtId="1" fontId="5" fillId="0" borderId="616" xfId="2" applyNumberFormat="1" applyFont="1" applyBorder="1"/>
    <xf numFmtId="1" fontId="5" fillId="0" borderId="602" xfId="2" applyNumberFormat="1" applyFont="1" applyBorder="1"/>
    <xf numFmtId="1" fontId="5" fillId="0" borderId="605" xfId="2" applyNumberFormat="1" applyFont="1" applyBorder="1"/>
    <xf numFmtId="1" fontId="5" fillId="0" borderId="607" xfId="2" applyNumberFormat="1" applyFont="1" applyBorder="1"/>
    <xf numFmtId="1" fontId="5" fillId="0" borderId="623" xfId="2" applyNumberFormat="1" applyFont="1" applyBorder="1"/>
    <xf numFmtId="1" fontId="5" fillId="0" borderId="608" xfId="2" applyNumberFormat="1" applyFont="1" applyBorder="1" applyAlignment="1">
      <alignment horizontal="center" vertical="center" wrapText="1"/>
    </xf>
    <xf numFmtId="1" fontId="5" fillId="0" borderId="609" xfId="2" applyNumberFormat="1" applyFont="1" applyBorder="1" applyAlignment="1" applyProtection="1">
      <alignment horizontal="center" vertical="center" wrapText="1"/>
      <protection locked="0"/>
    </xf>
    <xf numFmtId="0" fontId="5" fillId="0" borderId="604" xfId="2" applyFont="1" applyBorder="1" applyAlignment="1" applyProtection="1">
      <alignment horizontal="center" vertical="center" wrapText="1"/>
      <protection locked="0"/>
    </xf>
    <xf numFmtId="49" fontId="5" fillId="0" borderId="604" xfId="2" applyNumberFormat="1" applyFont="1" applyBorder="1" applyAlignment="1" applyProtection="1">
      <alignment horizontal="center" vertical="center" wrapText="1"/>
      <protection locked="0"/>
    </xf>
    <xf numFmtId="49" fontId="5" fillId="0" borderId="607" xfId="2" applyNumberFormat="1" applyFont="1" applyBorder="1" applyAlignment="1" applyProtection="1">
      <alignment horizontal="center" vertical="center" wrapText="1"/>
      <protection locked="0"/>
    </xf>
    <xf numFmtId="49" fontId="5" fillId="0" borderId="605" xfId="2" applyNumberFormat="1" applyFont="1" applyBorder="1" applyAlignment="1" applyProtection="1">
      <alignment horizontal="center" vertical="center" wrapText="1"/>
      <protection locked="0"/>
    </xf>
    <xf numFmtId="49" fontId="5" fillId="0" borderId="602" xfId="2" applyNumberFormat="1" applyFont="1" applyBorder="1" applyAlignment="1" applyProtection="1">
      <alignment horizontal="center" vertical="center" wrapText="1"/>
      <protection locked="0"/>
    </xf>
    <xf numFmtId="1" fontId="5" fillId="0" borderId="610" xfId="2" applyNumberFormat="1" applyFont="1" applyBorder="1"/>
    <xf numFmtId="1" fontId="5" fillId="4" borderId="626" xfId="2" applyNumberFormat="1" applyFont="1" applyFill="1" applyBorder="1" applyAlignment="1" applyProtection="1">
      <alignment horizontal="right"/>
      <protection locked="0"/>
    </xf>
    <xf numFmtId="1" fontId="5" fillId="4" borderId="613" xfId="2" applyNumberFormat="1" applyFont="1" applyFill="1" applyBorder="1" applyAlignment="1" applyProtection="1">
      <alignment horizontal="right"/>
      <protection locked="0"/>
    </xf>
    <xf numFmtId="0" fontId="5" fillId="0" borderId="622" xfId="0" applyFont="1" applyBorder="1" applyAlignment="1">
      <alignment horizontal="center" wrapText="1"/>
    </xf>
    <xf numFmtId="0" fontId="5" fillId="0" borderId="605" xfId="0" applyFont="1" applyBorder="1" applyAlignment="1">
      <alignment horizontal="center" wrapText="1"/>
    </xf>
    <xf numFmtId="1" fontId="5" fillId="10" borderId="603" xfId="0" applyNumberFormat="1" applyFont="1" applyFill="1" applyBorder="1" applyAlignment="1" applyProtection="1">
      <alignment horizontal="right"/>
      <protection locked="0"/>
    </xf>
    <xf numFmtId="1" fontId="5" fillId="10" borderId="591" xfId="0" applyNumberFormat="1" applyFont="1" applyFill="1" applyBorder="1" applyAlignment="1" applyProtection="1">
      <alignment horizontal="right"/>
      <protection locked="0"/>
    </xf>
    <xf numFmtId="1" fontId="5" fillId="10" borderId="631" xfId="0" applyNumberFormat="1" applyFont="1" applyFill="1" applyBorder="1" applyAlignment="1" applyProtection="1">
      <alignment horizontal="right"/>
      <protection locked="0"/>
    </xf>
    <xf numFmtId="1" fontId="5" fillId="10" borderId="613" xfId="0" applyNumberFormat="1" applyFont="1" applyFill="1" applyBorder="1" applyAlignment="1" applyProtection="1">
      <alignment horizontal="right"/>
      <protection locked="0"/>
    </xf>
    <xf numFmtId="0" fontId="5" fillId="0" borderId="599" xfId="0" applyFont="1" applyBorder="1" applyAlignment="1">
      <alignment horizontal="center" vertical="center" wrapText="1"/>
    </xf>
    <xf numFmtId="0" fontId="5" fillId="0" borderId="599" xfId="0" applyFont="1" applyBorder="1" applyAlignment="1">
      <alignment horizontal="right" wrapText="1"/>
    </xf>
    <xf numFmtId="0" fontId="5" fillId="0" borderId="607" xfId="0" applyFont="1" applyBorder="1" applyAlignment="1">
      <alignment horizontal="right" wrapText="1"/>
    </xf>
    <xf numFmtId="0" fontId="5" fillId="0" borderId="605" xfId="0" applyFont="1" applyBorder="1" applyAlignment="1">
      <alignment horizontal="right" wrapText="1"/>
    </xf>
    <xf numFmtId="0" fontId="5" fillId="0" borderId="623" xfId="0" applyFont="1" applyBorder="1" applyAlignment="1">
      <alignment horizontal="right" wrapText="1"/>
    </xf>
    <xf numFmtId="0" fontId="5" fillId="0" borderId="609" xfId="0" applyFont="1" applyBorder="1" applyAlignment="1">
      <alignment horizontal="right" wrapText="1"/>
    </xf>
    <xf numFmtId="0" fontId="5" fillId="0" borderId="602" xfId="0" applyFont="1" applyBorder="1" applyAlignment="1">
      <alignment horizontal="right" wrapText="1"/>
    </xf>
    <xf numFmtId="0" fontId="5" fillId="10" borderId="603" xfId="0" applyFont="1" applyFill="1" applyBorder="1" applyAlignment="1" applyProtection="1">
      <alignment horizontal="right"/>
      <protection locked="0"/>
    </xf>
    <xf numFmtId="0" fontId="5" fillId="10" borderId="591" xfId="0" applyFont="1" applyFill="1" applyBorder="1" applyAlignment="1" applyProtection="1">
      <alignment horizontal="right"/>
      <protection locked="0"/>
    </xf>
    <xf numFmtId="0" fontId="5" fillId="10" borderId="613" xfId="0" applyFont="1" applyFill="1" applyBorder="1" applyAlignment="1" applyProtection="1">
      <alignment horizontal="right"/>
      <protection locked="0"/>
    </xf>
    <xf numFmtId="0" fontId="5" fillId="0" borderId="623" xfId="0" applyFont="1" applyBorder="1" applyAlignment="1">
      <alignment horizontal="center" vertical="center" wrapText="1"/>
    </xf>
    <xf numFmtId="0" fontId="5" fillId="0" borderId="630" xfId="0" applyFont="1" applyBorder="1" applyAlignment="1">
      <alignment horizontal="center" vertical="center" wrapText="1"/>
    </xf>
    <xf numFmtId="0" fontId="5" fillId="0" borderId="595" xfId="0" applyFont="1" applyBorder="1" applyAlignment="1">
      <alignment horizontal="center" vertical="center" wrapText="1"/>
    </xf>
    <xf numFmtId="0" fontId="5" fillId="0" borderId="589" xfId="0" applyFont="1" applyBorder="1" applyAlignment="1">
      <alignment vertical="center" wrapText="1"/>
    </xf>
    <xf numFmtId="0" fontId="5" fillId="10" borderId="590" xfId="0" applyFont="1" applyFill="1" applyBorder="1" applyProtection="1">
      <protection locked="0"/>
    </xf>
    <xf numFmtId="0" fontId="5" fillId="10" borderId="632" xfId="0" applyFont="1" applyFill="1" applyBorder="1" applyProtection="1">
      <protection locked="0"/>
    </xf>
    <xf numFmtId="0" fontId="5" fillId="10" borderId="589" xfId="0" applyFont="1" applyFill="1" applyBorder="1" applyProtection="1">
      <protection locked="0"/>
    </xf>
    <xf numFmtId="0" fontId="5" fillId="0" borderId="599" xfId="0" applyFont="1" applyBorder="1" applyAlignment="1">
      <alignment horizontal="right" vertical="center" wrapText="1"/>
    </xf>
    <xf numFmtId="0" fontId="5" fillId="0" borderId="623" xfId="0" applyFont="1" applyBorder="1" applyAlignment="1">
      <alignment horizontal="right" vertical="center" wrapText="1"/>
    </xf>
    <xf numFmtId="0" fontId="5" fillId="0" borderId="621" xfId="0" applyFont="1" applyBorder="1" applyAlignment="1">
      <alignment horizontal="right" vertical="center" wrapText="1"/>
    </xf>
    <xf numFmtId="0" fontId="5" fillId="0" borderId="619" xfId="0" applyFont="1" applyBorder="1" applyAlignment="1">
      <alignment horizontal="right" vertical="center" wrapText="1"/>
    </xf>
    <xf numFmtId="1" fontId="5" fillId="0" borderId="599" xfId="2" applyNumberFormat="1" applyFont="1" applyBorder="1" applyAlignment="1">
      <alignment horizontal="center" vertical="center" wrapText="1"/>
    </xf>
    <xf numFmtId="1" fontId="5" fillId="4" borderId="611" xfId="2" applyNumberFormat="1" applyFont="1" applyFill="1" applyBorder="1" applyAlignment="1" applyProtection="1">
      <alignment horizontal="right"/>
      <protection locked="0"/>
    </xf>
    <xf numFmtId="1" fontId="5" fillId="4" borderId="625" xfId="2" applyNumberFormat="1" applyFont="1" applyFill="1" applyBorder="1" applyAlignment="1" applyProtection="1">
      <alignment horizontal="right"/>
      <protection locked="0"/>
    </xf>
    <xf numFmtId="1" fontId="5" fillId="8" borderId="591" xfId="0" applyNumberFormat="1" applyFont="1" applyFill="1" applyBorder="1" applyAlignment="1">
      <alignment horizontal="right"/>
    </xf>
    <xf numFmtId="1" fontId="5" fillId="0" borderId="619" xfId="0" applyNumberFormat="1" applyFont="1" applyBorder="1" applyAlignment="1">
      <alignment horizontal="center" vertical="center"/>
    </xf>
    <xf numFmtId="1" fontId="5" fillId="0" borderId="616" xfId="0" applyNumberFormat="1" applyFont="1" applyBorder="1" applyAlignment="1">
      <alignment horizontal="center" vertical="center"/>
    </xf>
    <xf numFmtId="1" fontId="5" fillId="0" borderId="589" xfId="0" applyNumberFormat="1" applyFont="1" applyBorder="1" applyAlignment="1">
      <alignment vertical="top" wrapText="1"/>
    </xf>
    <xf numFmtId="1" fontId="5" fillId="0" borderId="618" xfId="0" applyNumberFormat="1" applyFont="1" applyBorder="1" applyAlignment="1">
      <alignment horizontal="right" wrapText="1"/>
    </xf>
    <xf numFmtId="1" fontId="5" fillId="0" borderId="591" xfId="0" applyNumberFormat="1" applyFont="1" applyBorder="1" applyAlignment="1">
      <alignment horizontal="right" wrapText="1"/>
    </xf>
    <xf numFmtId="1" fontId="5" fillId="4" borderId="631" xfId="0" applyNumberFormat="1" applyFont="1" applyFill="1" applyBorder="1" applyAlignment="1" applyProtection="1">
      <alignment horizontal="right"/>
      <protection locked="0"/>
    </xf>
    <xf numFmtId="1" fontId="5" fillId="9" borderId="613" xfId="0" applyNumberFormat="1" applyFont="1" applyFill="1" applyBorder="1" applyAlignment="1">
      <alignment horizontal="right"/>
    </xf>
    <xf numFmtId="1" fontId="5" fillId="9" borderId="591" xfId="0" applyNumberFormat="1" applyFont="1" applyFill="1" applyBorder="1" applyAlignment="1">
      <alignment horizontal="right"/>
    </xf>
    <xf numFmtId="1" fontId="5" fillId="9" borderId="618" xfId="0" applyNumberFormat="1" applyFont="1" applyFill="1" applyBorder="1" applyAlignment="1">
      <alignment horizontal="right"/>
    </xf>
    <xf numFmtId="1" fontId="5" fillId="9" borderId="590" xfId="0" applyNumberFormat="1" applyFont="1" applyFill="1" applyBorder="1" applyAlignment="1">
      <alignment horizontal="right"/>
    </xf>
    <xf numFmtId="1" fontId="5" fillId="9" borderId="610" xfId="0" applyNumberFormat="1" applyFont="1" applyFill="1" applyBorder="1" applyAlignment="1">
      <alignment horizontal="right"/>
    </xf>
    <xf numFmtId="1" fontId="0" fillId="0" borderId="634" xfId="0" applyNumberFormat="1" applyBorder="1"/>
    <xf numFmtId="1" fontId="5" fillId="0" borderId="641" xfId="0" applyNumberFormat="1" applyFont="1" applyBorder="1" applyAlignment="1">
      <alignment horizontal="center" vertical="center" wrapText="1"/>
    </xf>
    <xf numFmtId="1" fontId="5" fillId="0" borderId="642" xfId="0" applyNumberFormat="1" applyFont="1" applyBorder="1" applyAlignment="1">
      <alignment horizontal="center" vertical="center" wrapText="1"/>
    </xf>
    <xf numFmtId="1" fontId="5" fillId="0" borderId="643" xfId="0" applyNumberFormat="1" applyFont="1" applyBorder="1" applyAlignment="1">
      <alignment horizontal="center" vertical="center" wrapText="1"/>
    </xf>
    <xf numFmtId="1" fontId="5" fillId="0" borderId="644" xfId="0" applyNumberFormat="1" applyFont="1" applyBorder="1" applyAlignment="1">
      <alignment horizontal="center" vertical="center"/>
    </xf>
    <xf numFmtId="1" fontId="5" fillId="0" borderId="642" xfId="0" applyNumberFormat="1" applyFont="1" applyBorder="1" applyAlignment="1">
      <alignment horizontal="right"/>
    </xf>
    <xf numFmtId="1" fontId="5" fillId="0" borderId="643" xfId="0" applyNumberFormat="1" applyFont="1" applyBorder="1" applyAlignment="1">
      <alignment horizontal="right"/>
    </xf>
    <xf numFmtId="1" fontId="5" fillId="0" borderId="641" xfId="0" applyNumberFormat="1" applyFont="1" applyBorder="1" applyAlignment="1">
      <alignment horizontal="right"/>
    </xf>
    <xf numFmtId="1" fontId="5" fillId="4" borderId="642" xfId="0" applyNumberFormat="1" applyFont="1" applyFill="1" applyBorder="1" applyAlignment="1" applyProtection="1">
      <alignment horizontal="right"/>
      <protection locked="0"/>
    </xf>
    <xf numFmtId="1" fontId="5" fillId="4" borderId="641" xfId="0" applyNumberFormat="1" applyFont="1" applyFill="1" applyBorder="1" applyAlignment="1" applyProtection="1">
      <alignment horizontal="right"/>
      <protection locked="0"/>
    </xf>
    <xf numFmtId="1" fontId="5" fillId="0" borderId="645" xfId="0" applyNumberFormat="1" applyFont="1" applyBorder="1" applyAlignment="1">
      <alignment horizontal="left" vertical="center"/>
    </xf>
    <xf numFmtId="1" fontId="5" fillId="0" borderId="646" xfId="0" applyNumberFormat="1" applyFont="1" applyBorder="1" applyAlignment="1">
      <alignment horizontal="right" wrapText="1"/>
    </xf>
    <xf numFmtId="1" fontId="5" fillId="0" borderId="647" xfId="0" applyNumberFormat="1" applyFont="1" applyBorder="1" applyAlignment="1">
      <alignment horizontal="right"/>
    </xf>
    <xf numFmtId="1" fontId="5" fillId="4" borderId="646" xfId="0" applyNumberFormat="1" applyFont="1" applyFill="1" applyBorder="1" applyAlignment="1" applyProtection="1">
      <alignment horizontal="right"/>
      <protection locked="0"/>
    </xf>
    <xf numFmtId="1" fontId="5" fillId="4" borderId="647" xfId="0" applyNumberFormat="1" applyFont="1" applyFill="1" applyBorder="1" applyAlignment="1" applyProtection="1">
      <alignment horizontal="right"/>
      <protection locked="0"/>
    </xf>
    <xf numFmtId="1" fontId="5" fillId="5" borderId="648" xfId="1" applyNumberFormat="1" applyFont="1" applyBorder="1" applyAlignment="1" applyProtection="1">
      <alignment horizontal="right"/>
      <protection locked="0"/>
    </xf>
    <xf numFmtId="1" fontId="5" fillId="5" borderId="649" xfId="1" applyNumberFormat="1" applyFont="1" applyBorder="1" applyAlignment="1" applyProtection="1">
      <alignment horizontal="right"/>
      <protection locked="0"/>
    </xf>
    <xf numFmtId="1" fontId="5" fillId="5" borderId="650" xfId="1" applyNumberFormat="1" applyFont="1" applyBorder="1" applyAlignment="1" applyProtection="1">
      <alignment horizontal="right"/>
      <protection locked="0"/>
    </xf>
    <xf numFmtId="1" fontId="5" fillId="0" borderId="658" xfId="0" applyNumberFormat="1" applyFont="1" applyBorder="1" applyAlignment="1">
      <alignment horizontal="center" vertical="center" wrapText="1"/>
    </xf>
    <xf numFmtId="1" fontId="5" fillId="0" borderId="656" xfId="0" applyNumberFormat="1" applyFont="1" applyBorder="1" applyAlignment="1">
      <alignment horizontal="center" vertical="center" wrapText="1"/>
    </xf>
    <xf numFmtId="1" fontId="5" fillId="0" borderId="659" xfId="0" applyNumberFormat="1" applyFont="1" applyBorder="1" applyAlignment="1">
      <alignment horizontal="center" vertical="center" wrapText="1"/>
    </xf>
    <xf numFmtId="1" fontId="5" fillId="0" borderId="660" xfId="0" applyNumberFormat="1" applyFont="1" applyBorder="1" applyAlignment="1">
      <alignment horizontal="center" vertical="center" wrapText="1"/>
    </xf>
    <xf numFmtId="1" fontId="5" fillId="0" borderId="661" xfId="0" applyNumberFormat="1" applyFont="1" applyBorder="1" applyAlignment="1">
      <alignment horizontal="center" vertical="center" wrapText="1"/>
    </xf>
    <xf numFmtId="1" fontId="5" fillId="0" borderId="659" xfId="0" applyNumberFormat="1" applyFont="1" applyBorder="1" applyAlignment="1">
      <alignment horizontal="right" wrapText="1"/>
    </xf>
    <xf numFmtId="1" fontId="5" fillId="0" borderId="662" xfId="0" applyNumberFormat="1" applyFont="1" applyBorder="1" applyAlignment="1">
      <alignment horizontal="right" wrapText="1"/>
    </xf>
    <xf numFmtId="1" fontId="5" fillId="0" borderId="658" xfId="0" applyNumberFormat="1" applyFont="1" applyBorder="1" applyAlignment="1">
      <alignment horizontal="right" wrapText="1"/>
    </xf>
    <xf numFmtId="1" fontId="5" fillId="4" borderId="661" xfId="0" applyNumberFormat="1" applyFont="1" applyFill="1" applyBorder="1" applyAlignment="1" applyProtection="1">
      <alignment horizontal="right"/>
      <protection locked="0"/>
    </xf>
    <xf numFmtId="1" fontId="5" fillId="4" borderId="663" xfId="0" applyNumberFormat="1" applyFont="1" applyFill="1" applyBorder="1" applyAlignment="1" applyProtection="1">
      <alignment horizontal="right"/>
      <protection locked="0"/>
    </xf>
    <xf numFmtId="1" fontId="5" fillId="4" borderId="664" xfId="0" applyNumberFormat="1" applyFont="1" applyFill="1" applyBorder="1" applyAlignment="1" applyProtection="1">
      <alignment horizontal="right"/>
      <protection locked="0"/>
    </xf>
    <xf numFmtId="1" fontId="5" fillId="4" borderId="665" xfId="0" applyNumberFormat="1" applyFont="1" applyFill="1" applyBorder="1" applyAlignment="1" applyProtection="1">
      <alignment horizontal="right"/>
      <protection locked="0"/>
    </xf>
    <xf numFmtId="1" fontId="5" fillId="4" borderId="658" xfId="0" applyNumberFormat="1" applyFont="1" applyFill="1" applyBorder="1" applyAlignment="1" applyProtection="1">
      <alignment horizontal="right"/>
      <protection locked="0"/>
    </xf>
    <xf numFmtId="1" fontId="5" fillId="0" borderId="651" xfId="0" applyNumberFormat="1" applyFont="1" applyBorder="1" applyAlignment="1">
      <alignment horizontal="left" vertical="center" wrapText="1"/>
    </xf>
    <xf numFmtId="1" fontId="5" fillId="0" borderId="645" xfId="0" applyNumberFormat="1" applyFont="1" applyBorder="1" applyAlignment="1">
      <alignment horizontal="left" vertical="center" wrapText="1"/>
    </xf>
    <xf numFmtId="1" fontId="5" fillId="4" borderId="666" xfId="0" applyNumberFormat="1" applyFont="1" applyFill="1" applyBorder="1" applyAlignment="1" applyProtection="1">
      <alignment horizontal="right"/>
      <protection locked="0"/>
    </xf>
    <xf numFmtId="1" fontId="5" fillId="4" borderId="667" xfId="0" applyNumberFormat="1" applyFont="1" applyFill="1" applyBorder="1" applyAlignment="1" applyProtection="1">
      <alignment horizontal="right"/>
      <protection locked="0"/>
    </xf>
    <xf numFmtId="1" fontId="5" fillId="4" borderId="668" xfId="0" applyNumberFormat="1" applyFont="1" applyFill="1" applyBorder="1" applyAlignment="1" applyProtection="1">
      <alignment horizontal="right"/>
      <protection locked="0"/>
    </xf>
    <xf numFmtId="1" fontId="5" fillId="4" borderId="669" xfId="0" applyNumberFormat="1" applyFont="1" applyFill="1" applyBorder="1" applyAlignment="1" applyProtection="1">
      <alignment horizontal="right"/>
      <protection locked="0"/>
    </xf>
    <xf numFmtId="1" fontId="6" fillId="0" borderId="656" xfId="0" applyNumberFormat="1" applyFont="1" applyBorder="1"/>
    <xf numFmtId="1" fontId="8" fillId="0" borderId="656" xfId="0" applyNumberFormat="1" applyFont="1" applyBorder="1"/>
    <xf numFmtId="1" fontId="5" fillId="0" borderId="671" xfId="0" applyNumberFormat="1" applyFont="1" applyBorder="1" applyAlignment="1">
      <alignment horizontal="center" vertical="center" wrapText="1"/>
    </xf>
    <xf numFmtId="1" fontId="5" fillId="0" borderId="672" xfId="0" applyNumberFormat="1" applyFont="1" applyBorder="1" applyAlignment="1">
      <alignment horizontal="center" vertical="center" wrapText="1"/>
    </xf>
    <xf numFmtId="1" fontId="5" fillId="0" borderId="667" xfId="0" applyNumberFormat="1" applyFont="1" applyBorder="1" applyAlignment="1">
      <alignment vertical="center" wrapText="1"/>
    </xf>
    <xf numFmtId="1" fontId="5" fillId="0" borderId="673" xfId="0" applyNumberFormat="1" applyFont="1" applyBorder="1" applyAlignment="1">
      <alignment vertical="center" wrapText="1"/>
    </xf>
    <xf numFmtId="1" fontId="5" fillId="0" borderId="674" xfId="0" applyNumberFormat="1" applyFont="1" applyBorder="1" applyAlignment="1">
      <alignment vertical="center" wrapText="1"/>
    </xf>
    <xf numFmtId="1" fontId="5" fillId="0" borderId="647" xfId="0" applyNumberFormat="1" applyFont="1" applyBorder="1"/>
    <xf numFmtId="1" fontId="5" fillId="0" borderId="675" xfId="0" applyNumberFormat="1" applyFont="1" applyBorder="1" applyAlignment="1">
      <alignment horizontal="center" vertical="center" wrapText="1"/>
    </xf>
    <xf numFmtId="1" fontId="5" fillId="0" borderId="655" xfId="0" applyNumberFormat="1" applyFont="1" applyBorder="1" applyAlignment="1">
      <alignment vertical="center" wrapText="1"/>
    </xf>
    <xf numFmtId="1" fontId="5" fillId="0" borderId="676" xfId="0" applyNumberFormat="1" applyFont="1" applyBorder="1" applyAlignment="1">
      <alignment horizontal="right" wrapText="1"/>
    </xf>
    <xf numFmtId="1" fontId="5" fillId="0" borderId="672" xfId="0" applyNumberFormat="1" applyFont="1" applyBorder="1" applyAlignment="1">
      <alignment horizontal="right" wrapText="1"/>
    </xf>
    <xf numFmtId="1" fontId="5" fillId="0" borderId="661" xfId="0" applyNumberFormat="1" applyFont="1" applyBorder="1"/>
    <xf numFmtId="1" fontId="5" fillId="0" borderId="658" xfId="0" applyNumberFormat="1" applyFont="1" applyBorder="1"/>
    <xf numFmtId="1" fontId="5" fillId="0" borderId="655" xfId="0" applyNumberFormat="1" applyFont="1" applyBorder="1"/>
    <xf numFmtId="1" fontId="5" fillId="0" borderId="664" xfId="0" applyNumberFormat="1" applyFont="1" applyBorder="1"/>
    <xf numFmtId="1" fontId="5" fillId="0" borderId="677" xfId="0" applyNumberFormat="1" applyFont="1" applyBorder="1"/>
    <xf numFmtId="1" fontId="5" fillId="0" borderId="663" xfId="0" applyNumberFormat="1" applyFont="1" applyBorder="1"/>
    <xf numFmtId="1" fontId="5" fillId="0" borderId="679" xfId="0" applyNumberFormat="1" applyFont="1" applyBorder="1" applyAlignment="1">
      <alignment horizontal="center" vertical="center" wrapText="1"/>
    </xf>
    <xf numFmtId="1" fontId="5" fillId="0" borderId="645" xfId="0" applyNumberFormat="1" applyFont="1" applyBorder="1" applyAlignment="1">
      <alignment horizontal="right" wrapText="1"/>
    </xf>
    <xf numFmtId="1" fontId="5" fillId="4" borderId="674" xfId="0" applyNumberFormat="1" applyFont="1" applyFill="1" applyBorder="1" applyAlignment="1" applyProtection="1">
      <alignment horizontal="right"/>
      <protection locked="0"/>
    </xf>
    <xf numFmtId="1" fontId="5" fillId="0" borderId="676" xfId="0" applyNumberFormat="1" applyFont="1" applyBorder="1" applyAlignment="1">
      <alignment horizontal="center" vertical="center" wrapText="1"/>
    </xf>
    <xf numFmtId="1" fontId="5" fillId="0" borderId="675" xfId="0" applyNumberFormat="1" applyFont="1" applyBorder="1"/>
    <xf numFmtId="1" fontId="5" fillId="0" borderId="667" xfId="0" applyNumberFormat="1" applyFont="1" applyBorder="1" applyAlignment="1">
      <alignment vertical="center"/>
    </xf>
    <xf numFmtId="1" fontId="5" fillId="4" borderId="645" xfId="0" applyNumberFormat="1" applyFont="1" applyFill="1" applyBorder="1" applyAlignment="1" applyProtection="1">
      <alignment horizontal="right"/>
      <protection locked="0"/>
    </xf>
    <xf numFmtId="1" fontId="5" fillId="0" borderId="645" xfId="0" applyNumberFormat="1" applyFont="1" applyBorder="1" applyAlignment="1">
      <alignment vertical="center" wrapText="1"/>
    </xf>
    <xf numFmtId="1" fontId="5" fillId="4" borderId="681" xfId="0" applyNumberFormat="1" applyFont="1" applyFill="1" applyBorder="1" applyAlignment="1" applyProtection="1">
      <alignment horizontal="right"/>
      <protection locked="0"/>
    </xf>
    <xf numFmtId="1" fontId="5" fillId="0" borderId="646" xfId="0" applyNumberFormat="1" applyFont="1" applyBorder="1"/>
    <xf numFmtId="1" fontId="5" fillId="0" borderId="674" xfId="0" applyNumberFormat="1" applyFont="1" applyBorder="1"/>
    <xf numFmtId="1" fontId="5" fillId="0" borderId="673" xfId="0" applyNumberFormat="1" applyFont="1" applyBorder="1" applyAlignment="1">
      <alignment horizontal="right"/>
    </xf>
    <xf numFmtId="1" fontId="5" fillId="0" borderId="674" xfId="0" applyNumberFormat="1" applyFont="1" applyBorder="1" applyAlignment="1">
      <alignment horizontal="right"/>
    </xf>
    <xf numFmtId="1" fontId="5" fillId="8" borderId="646" xfId="0" applyNumberFormat="1" applyFont="1" applyFill="1" applyBorder="1" applyAlignment="1">
      <alignment horizontal="right"/>
    </xf>
    <xf numFmtId="1" fontId="5" fillId="8" borderId="682" xfId="0" applyNumberFormat="1" applyFont="1" applyFill="1" applyBorder="1" applyAlignment="1">
      <alignment horizontal="right"/>
    </xf>
    <xf numFmtId="1" fontId="5" fillId="10" borderId="682" xfId="0" applyNumberFormat="1" applyFont="1" applyFill="1" applyBorder="1" applyAlignment="1" applyProtection="1">
      <alignment horizontal="right"/>
      <protection locked="0"/>
    </xf>
    <xf numFmtId="1" fontId="5" fillId="4" borderId="684" xfId="0" applyNumberFormat="1" applyFont="1" applyFill="1" applyBorder="1" applyAlignment="1" applyProtection="1">
      <alignment horizontal="right"/>
      <protection locked="0"/>
    </xf>
    <xf numFmtId="1" fontId="5" fillId="0" borderId="663" xfId="0" applyNumberFormat="1" applyFont="1" applyBorder="1" applyAlignment="1">
      <alignment horizontal="center" vertical="center" wrapText="1"/>
    </xf>
    <xf numFmtId="1" fontId="5" fillId="3" borderId="661" xfId="0" applyNumberFormat="1" applyFont="1" applyFill="1" applyBorder="1" applyAlignment="1">
      <alignment horizontal="center" vertical="center" wrapText="1"/>
    </xf>
    <xf numFmtId="1" fontId="5" fillId="0" borderId="645" xfId="0" applyNumberFormat="1" applyFont="1" applyBorder="1"/>
    <xf numFmtId="1" fontId="5" fillId="0" borderId="666" xfId="0" applyNumberFormat="1" applyFont="1" applyBorder="1"/>
    <xf numFmtId="1" fontId="5" fillId="4" borderId="682" xfId="0" applyNumberFormat="1" applyFont="1" applyFill="1" applyBorder="1" applyAlignment="1" applyProtection="1">
      <alignment horizontal="right"/>
      <protection locked="0"/>
    </xf>
    <xf numFmtId="1" fontId="5" fillId="10" borderId="666" xfId="0" applyNumberFormat="1" applyFont="1" applyFill="1" applyBorder="1" applyAlignment="1" applyProtection="1">
      <alignment horizontal="right"/>
      <protection locked="0"/>
    </xf>
    <xf numFmtId="1" fontId="5" fillId="0" borderId="675" xfId="0" applyNumberFormat="1" applyFont="1" applyBorder="1" applyAlignment="1">
      <alignment vertical="center"/>
    </xf>
    <xf numFmtId="1" fontId="5" fillId="0" borderId="663" xfId="0" applyNumberFormat="1" applyFont="1" applyBorder="1" applyAlignment="1">
      <alignment vertical="center"/>
    </xf>
    <xf numFmtId="1" fontId="5" fillId="0" borderId="661" xfId="0" applyNumberFormat="1" applyFont="1" applyBorder="1" applyAlignment="1">
      <alignment vertical="center"/>
    </xf>
    <xf numFmtId="1" fontId="5" fillId="3" borderId="661" xfId="0" applyNumberFormat="1" applyFont="1" applyFill="1" applyBorder="1" applyAlignment="1">
      <alignment vertical="center"/>
    </xf>
    <xf numFmtId="1" fontId="5" fillId="8" borderId="675" xfId="0" applyNumberFormat="1" applyFont="1" applyFill="1" applyBorder="1" applyAlignment="1">
      <alignment vertical="center"/>
    </xf>
    <xf numFmtId="1" fontId="5" fillId="8" borderId="663" xfId="0" applyNumberFormat="1" applyFont="1" applyFill="1" applyBorder="1" applyAlignment="1">
      <alignment vertical="center"/>
    </xf>
    <xf numFmtId="1" fontId="5" fillId="8" borderId="661" xfId="0" applyNumberFormat="1" applyFont="1" applyFill="1" applyBorder="1" applyAlignment="1">
      <alignment vertical="center"/>
    </xf>
    <xf numFmtId="1" fontId="5" fillId="0" borderId="667" xfId="0" applyNumberFormat="1" applyFont="1" applyBorder="1"/>
    <xf numFmtId="1" fontId="5" fillId="10" borderId="646" xfId="0" applyNumberFormat="1" applyFont="1" applyFill="1" applyBorder="1" applyAlignment="1" applyProtection="1">
      <alignment horizontal="right"/>
      <protection locked="0"/>
    </xf>
    <xf numFmtId="1" fontId="5" fillId="10" borderId="674" xfId="0" applyNumberFormat="1" applyFont="1" applyFill="1" applyBorder="1" applyAlignment="1" applyProtection="1">
      <alignment horizontal="right"/>
      <protection locked="0"/>
    </xf>
    <xf numFmtId="1" fontId="5" fillId="0" borderId="675" xfId="0" applyNumberFormat="1" applyFont="1" applyBorder="1" applyAlignment="1">
      <alignment horizontal="right" wrapText="1"/>
    </xf>
    <xf numFmtId="1" fontId="5" fillId="0" borderId="679" xfId="0" applyNumberFormat="1" applyFont="1" applyBorder="1"/>
    <xf numFmtId="1" fontId="5" fillId="0" borderId="665" xfId="0" applyNumberFormat="1" applyFont="1" applyBorder="1"/>
    <xf numFmtId="1" fontId="5" fillId="0" borderId="660" xfId="0" applyNumberFormat="1" applyFont="1" applyBorder="1"/>
    <xf numFmtId="1" fontId="5" fillId="0" borderId="661" xfId="2" applyNumberFormat="1" applyFont="1" applyBorder="1" applyAlignment="1">
      <alignment horizontal="center" vertical="center" wrapText="1"/>
    </xf>
    <xf numFmtId="1" fontId="5" fillId="0" borderId="663" xfId="2" applyNumberFormat="1" applyFont="1" applyBorder="1" applyAlignment="1">
      <alignment horizontal="center" vertical="center" wrapText="1"/>
    </xf>
    <xf numFmtId="1" fontId="5" fillId="0" borderId="679" xfId="2" applyNumberFormat="1" applyFont="1" applyBorder="1" applyAlignment="1">
      <alignment horizontal="center" vertical="center" wrapText="1"/>
    </xf>
    <xf numFmtId="1" fontId="5" fillId="0" borderId="645" xfId="2" applyNumberFormat="1" applyFont="1" applyBorder="1"/>
    <xf numFmtId="1" fontId="5" fillId="0" borderId="674" xfId="2" applyNumberFormat="1" applyFont="1" applyBorder="1"/>
    <xf numFmtId="1" fontId="5" fillId="0" borderId="647" xfId="2" applyNumberFormat="1" applyFont="1" applyBorder="1"/>
    <xf numFmtId="1" fontId="5" fillId="4" borderId="646" xfId="2" applyNumberFormat="1" applyFont="1" applyFill="1" applyBorder="1" applyAlignment="1" applyProtection="1">
      <alignment horizontal="right"/>
      <protection locked="0"/>
    </xf>
    <xf numFmtId="1" fontId="5" fillId="4" borderId="674" xfId="2" applyNumberFormat="1" applyFont="1" applyFill="1" applyBorder="1" applyAlignment="1" applyProtection="1">
      <alignment horizontal="right"/>
      <protection locked="0"/>
    </xf>
    <xf numFmtId="1" fontId="5" fillId="4" borderId="647" xfId="2" applyNumberFormat="1" applyFont="1" applyFill="1" applyBorder="1" applyAlignment="1" applyProtection="1">
      <alignment horizontal="right"/>
      <protection locked="0"/>
    </xf>
    <xf numFmtId="1" fontId="5" fillId="4" borderId="685" xfId="2" applyNumberFormat="1" applyFont="1" applyFill="1" applyBorder="1" applyAlignment="1" applyProtection="1">
      <alignment horizontal="right"/>
      <protection locked="0"/>
    </xf>
    <xf numFmtId="1" fontId="5" fillId="0" borderId="675" xfId="2" applyNumberFormat="1" applyFont="1" applyBorder="1"/>
    <xf numFmtId="1" fontId="5" fillId="0" borderId="661" xfId="2" applyNumberFormat="1" applyFont="1" applyBorder="1"/>
    <xf numFmtId="1" fontId="5" fillId="0" borderId="663" xfId="2" applyNumberFormat="1" applyFont="1" applyBorder="1"/>
    <xf numFmtId="1" fontId="5" fillId="0" borderId="679" xfId="2" applyNumberFormat="1" applyFont="1" applyBorder="1"/>
    <xf numFmtId="1" fontId="5" fillId="0" borderId="664" xfId="2" applyNumberFormat="1" applyFont="1" applyBorder="1" applyAlignment="1">
      <alignment horizontal="center" vertical="center" wrapText="1"/>
    </xf>
    <xf numFmtId="1" fontId="5" fillId="0" borderId="665" xfId="2" applyNumberFormat="1" applyFont="1" applyBorder="1" applyAlignment="1" applyProtection="1">
      <alignment horizontal="center" vertical="center" wrapText="1"/>
      <protection locked="0"/>
    </xf>
    <xf numFmtId="0" fontId="5" fillId="0" borderId="660" xfId="2" applyFont="1" applyBorder="1" applyAlignment="1" applyProtection="1">
      <alignment horizontal="center" vertical="center" wrapText="1"/>
      <protection locked="0"/>
    </xf>
    <xf numFmtId="49" fontId="5" fillId="0" borderId="660" xfId="2" applyNumberFormat="1" applyFont="1" applyBorder="1" applyAlignment="1" applyProtection="1">
      <alignment horizontal="center" vertical="center" wrapText="1"/>
      <protection locked="0"/>
    </xf>
    <xf numFmtId="49" fontId="5" fillId="0" borderId="663" xfId="2" applyNumberFormat="1" applyFont="1" applyBorder="1" applyAlignment="1" applyProtection="1">
      <alignment horizontal="center" vertical="center" wrapText="1"/>
      <protection locked="0"/>
    </xf>
    <xf numFmtId="49" fontId="5" fillId="0" borderId="661" xfId="2" applyNumberFormat="1" applyFont="1" applyBorder="1" applyAlignment="1" applyProtection="1">
      <alignment horizontal="center" vertical="center" wrapText="1"/>
      <protection locked="0"/>
    </xf>
    <xf numFmtId="1" fontId="5" fillId="0" borderId="666" xfId="2" applyNumberFormat="1" applyFont="1" applyBorder="1"/>
    <xf numFmtId="1" fontId="5" fillId="4" borderId="682" xfId="2" applyNumberFormat="1" applyFont="1" applyFill="1" applyBorder="1" applyAlignment="1" applyProtection="1">
      <alignment horizontal="right"/>
      <protection locked="0"/>
    </xf>
    <xf numFmtId="1" fontId="5" fillId="4" borderId="669" xfId="2" applyNumberFormat="1" applyFont="1" applyFill="1" applyBorder="1" applyAlignment="1" applyProtection="1">
      <alignment horizontal="right"/>
      <protection locked="0"/>
    </xf>
    <xf numFmtId="0" fontId="5" fillId="0" borderId="661" xfId="0" applyFont="1" applyBorder="1" applyAlignment="1">
      <alignment horizontal="center" wrapText="1"/>
    </xf>
    <xf numFmtId="1" fontId="5" fillId="10" borderId="647" xfId="0" applyNumberFormat="1" applyFont="1" applyFill="1" applyBorder="1" applyAlignment="1" applyProtection="1">
      <alignment horizontal="right"/>
      <protection locked="0"/>
    </xf>
    <xf numFmtId="1" fontId="5" fillId="10" borderId="685" xfId="0" applyNumberFormat="1" applyFont="1" applyFill="1" applyBorder="1" applyAlignment="1" applyProtection="1">
      <alignment horizontal="right"/>
      <protection locked="0"/>
    </xf>
    <xf numFmtId="1" fontId="5" fillId="10" borderId="669" xfId="0" applyNumberFormat="1" applyFont="1" applyFill="1" applyBorder="1" applyAlignment="1" applyProtection="1">
      <alignment horizontal="right"/>
      <protection locked="0"/>
    </xf>
    <xf numFmtId="0" fontId="5" fillId="0" borderId="663" xfId="0" applyFont="1" applyBorder="1" applyAlignment="1">
      <alignment horizontal="right" wrapText="1"/>
    </xf>
    <xf numFmtId="0" fontId="5" fillId="0" borderId="661" xfId="0" applyFont="1" applyBorder="1" applyAlignment="1">
      <alignment horizontal="right" wrapText="1"/>
    </xf>
    <xf numFmtId="0" fontId="5" fillId="0" borderId="679" xfId="0" applyFont="1" applyBorder="1" applyAlignment="1">
      <alignment horizontal="right" wrapText="1"/>
    </xf>
    <xf numFmtId="0" fontId="5" fillId="0" borderId="665" xfId="0" applyFont="1" applyBorder="1" applyAlignment="1">
      <alignment horizontal="right" wrapText="1"/>
    </xf>
    <xf numFmtId="0" fontId="5" fillId="10" borderId="647" xfId="0" applyFont="1" applyFill="1" applyBorder="1" applyAlignment="1" applyProtection="1">
      <alignment horizontal="right"/>
      <protection locked="0"/>
    </xf>
    <xf numFmtId="0" fontId="5" fillId="10" borderId="669" xfId="0" applyFont="1" applyFill="1" applyBorder="1" applyAlignment="1" applyProtection="1">
      <alignment horizontal="right"/>
      <protection locked="0"/>
    </xf>
    <xf numFmtId="0" fontId="5" fillId="0" borderId="679" xfId="0" applyFont="1" applyBorder="1" applyAlignment="1">
      <alignment horizontal="center" vertical="center" wrapText="1"/>
    </xf>
    <xf numFmtId="0" fontId="5" fillId="0" borderId="645" xfId="0" applyFont="1" applyBorder="1" applyAlignment="1">
      <alignment vertical="center" wrapText="1"/>
    </xf>
    <xf numFmtId="0" fontId="5" fillId="10" borderId="646" xfId="0" applyFont="1" applyFill="1" applyBorder="1" applyProtection="1">
      <protection locked="0"/>
    </xf>
    <xf numFmtId="0" fontId="5" fillId="10" borderId="686" xfId="0" applyFont="1" applyFill="1" applyBorder="1" applyProtection="1">
      <protection locked="0"/>
    </xf>
    <xf numFmtId="0" fontId="5" fillId="10" borderId="645" xfId="0" applyFont="1" applyFill="1" applyBorder="1" applyProtection="1">
      <protection locked="0"/>
    </xf>
    <xf numFmtId="0" fontId="5" fillId="0" borderId="679" xfId="0" applyFont="1" applyBorder="1" applyAlignment="1">
      <alignment horizontal="right" vertical="center" wrapText="1"/>
    </xf>
    <xf numFmtId="0" fontId="5" fillId="0" borderId="677" xfId="0" applyFont="1" applyBorder="1" applyAlignment="1">
      <alignment horizontal="right" vertical="center" wrapText="1"/>
    </xf>
    <xf numFmtId="0" fontId="5" fillId="0" borderId="675" xfId="0" applyFont="1" applyBorder="1" applyAlignment="1">
      <alignment horizontal="right" vertical="center" wrapText="1"/>
    </xf>
    <xf numFmtId="1" fontId="5" fillId="4" borderId="667" xfId="2" applyNumberFormat="1" applyFont="1" applyFill="1" applyBorder="1" applyAlignment="1" applyProtection="1">
      <alignment horizontal="right"/>
      <protection locked="0"/>
    </xf>
    <xf numFmtId="1" fontId="5" fillId="4" borderId="681" xfId="2" applyNumberFormat="1" applyFont="1" applyFill="1" applyBorder="1" applyAlignment="1" applyProtection="1">
      <alignment horizontal="right"/>
      <protection locked="0"/>
    </xf>
    <xf numFmtId="1" fontId="5" fillId="8" borderId="647" xfId="0" applyNumberFormat="1" applyFont="1" applyFill="1" applyBorder="1" applyAlignment="1">
      <alignment horizontal="right"/>
    </xf>
    <xf numFmtId="1" fontId="5" fillId="0" borderId="675" xfId="0" applyNumberFormat="1" applyFont="1" applyBorder="1" applyAlignment="1">
      <alignment horizontal="center" vertical="center"/>
    </xf>
    <xf numFmtId="1" fontId="5" fillId="0" borderId="645" xfId="0" applyNumberFormat="1" applyFont="1" applyBorder="1" applyAlignment="1">
      <alignment vertical="top" wrapText="1"/>
    </xf>
    <xf numFmtId="1" fontId="5" fillId="0" borderId="674" xfId="0" applyNumberFormat="1" applyFont="1" applyBorder="1" applyAlignment="1">
      <alignment horizontal="right" wrapText="1"/>
    </xf>
    <xf numFmtId="1" fontId="5" fillId="0" borderId="647" xfId="0" applyNumberFormat="1" applyFont="1" applyBorder="1" applyAlignment="1">
      <alignment horizontal="right" wrapText="1"/>
    </xf>
    <xf numFmtId="1" fontId="5" fillId="4" borderId="685" xfId="0" applyNumberFormat="1" applyFont="1" applyFill="1" applyBorder="1" applyAlignment="1" applyProtection="1">
      <alignment horizontal="right"/>
      <protection locked="0"/>
    </xf>
    <xf numFmtId="1" fontId="5" fillId="9" borderId="669" xfId="0" applyNumberFormat="1" applyFont="1" applyFill="1" applyBorder="1" applyAlignment="1">
      <alignment horizontal="right"/>
    </xf>
    <xf numFmtId="1" fontId="5" fillId="9" borderId="647" xfId="0" applyNumberFormat="1" applyFont="1" applyFill="1" applyBorder="1" applyAlignment="1">
      <alignment horizontal="right"/>
    </xf>
    <xf numFmtId="1" fontId="5" fillId="9" borderId="674" xfId="0" applyNumberFormat="1" applyFont="1" applyFill="1" applyBorder="1" applyAlignment="1">
      <alignment horizontal="right"/>
    </xf>
    <xf numFmtId="1" fontId="5" fillId="9" borderId="646" xfId="0" applyNumberFormat="1" applyFont="1" applyFill="1" applyBorder="1" applyAlignment="1">
      <alignment horizontal="right"/>
    </xf>
    <xf numFmtId="1" fontId="5" fillId="9" borderId="666" xfId="0" applyNumberFormat="1" applyFont="1" applyFill="1" applyBorder="1" applyAlignment="1">
      <alignment horizontal="right"/>
    </xf>
    <xf numFmtId="1" fontId="5" fillId="0" borderId="654" xfId="0" applyNumberFormat="1" applyFont="1" applyBorder="1" applyAlignment="1">
      <alignment horizontal="center" vertical="center" wrapText="1"/>
    </xf>
    <xf numFmtId="1" fontId="0" fillId="0" borderId="687" xfId="0" applyNumberFormat="1" applyBorder="1"/>
    <xf numFmtId="1" fontId="5" fillId="0" borderId="694" xfId="0" applyNumberFormat="1" applyFont="1" applyBorder="1" applyAlignment="1">
      <alignment horizontal="center" vertical="center" wrapText="1"/>
    </xf>
    <xf numFmtId="1" fontId="5" fillId="0" borderId="695" xfId="0" applyNumberFormat="1" applyFont="1" applyBorder="1" applyAlignment="1">
      <alignment horizontal="center" vertical="center" wrapText="1"/>
    </xf>
    <xf numFmtId="1" fontId="5" fillId="0" borderId="696" xfId="0" applyNumberFormat="1" applyFont="1" applyBorder="1" applyAlignment="1">
      <alignment horizontal="center" vertical="center" wrapText="1"/>
    </xf>
    <xf numFmtId="1" fontId="5" fillId="0" borderId="697" xfId="0" applyNumberFormat="1" applyFont="1" applyBorder="1" applyAlignment="1">
      <alignment horizontal="center" vertical="center"/>
    </xf>
    <xf numFmtId="1" fontId="5" fillId="0" borderId="695" xfId="0" applyNumberFormat="1" applyFont="1" applyBorder="1" applyAlignment="1">
      <alignment horizontal="right"/>
    </xf>
    <xf numFmtId="1" fontId="5" fillId="0" borderId="696" xfId="0" applyNumberFormat="1" applyFont="1" applyBorder="1" applyAlignment="1">
      <alignment horizontal="right"/>
    </xf>
    <xf numFmtId="1" fontId="5" fillId="0" borderId="694" xfId="0" applyNumberFormat="1" applyFont="1" applyBorder="1" applyAlignment="1">
      <alignment horizontal="right"/>
    </xf>
    <xf numFmtId="1" fontId="5" fillId="4" borderId="695" xfId="0" applyNumberFormat="1" applyFont="1" applyFill="1" applyBorder="1" applyAlignment="1" applyProtection="1">
      <alignment horizontal="right"/>
      <protection locked="0"/>
    </xf>
    <xf numFmtId="1" fontId="5" fillId="4" borderId="694" xfId="0" applyNumberFormat="1" applyFont="1" applyFill="1" applyBorder="1" applyAlignment="1" applyProtection="1">
      <alignment horizontal="right"/>
      <protection locked="0"/>
    </xf>
    <xf numFmtId="1" fontId="5" fillId="0" borderId="698" xfId="0" applyNumberFormat="1" applyFont="1" applyBorder="1" applyAlignment="1">
      <alignment horizontal="left" vertical="center"/>
    </xf>
    <xf numFmtId="1" fontId="5" fillId="0" borderId="699" xfId="0" applyNumberFormat="1" applyFont="1" applyBorder="1" applyAlignment="1">
      <alignment horizontal="right" wrapText="1"/>
    </xf>
    <xf numFmtId="1" fontId="5" fillId="0" borderId="700" xfId="0" applyNumberFormat="1" applyFont="1" applyBorder="1" applyAlignment="1">
      <alignment horizontal="right"/>
    </xf>
    <xf numFmtId="1" fontId="5" fillId="4" borderId="699" xfId="0" applyNumberFormat="1" applyFont="1" applyFill="1" applyBorder="1" applyAlignment="1" applyProtection="1">
      <alignment horizontal="right"/>
      <protection locked="0"/>
    </xf>
    <xf numFmtId="1" fontId="5" fillId="4" borderId="700" xfId="0" applyNumberFormat="1" applyFont="1" applyFill="1" applyBorder="1" applyAlignment="1" applyProtection="1">
      <alignment horizontal="right"/>
      <protection locked="0"/>
    </xf>
    <xf numFmtId="1" fontId="5" fillId="5" borderId="701" xfId="1" applyNumberFormat="1" applyFont="1" applyBorder="1" applyAlignment="1" applyProtection="1">
      <alignment horizontal="right"/>
      <protection locked="0"/>
    </xf>
    <xf numFmtId="1" fontId="5" fillId="5" borderId="702" xfId="1" applyNumberFormat="1" applyFont="1" applyBorder="1" applyAlignment="1" applyProtection="1">
      <alignment horizontal="right"/>
      <protection locked="0"/>
    </xf>
    <xf numFmtId="1" fontId="5" fillId="5" borderId="703" xfId="1" applyNumberFormat="1" applyFont="1" applyBorder="1" applyAlignment="1" applyProtection="1">
      <alignment horizontal="right"/>
      <protection locked="0"/>
    </xf>
    <xf numFmtId="1" fontId="5" fillId="0" borderId="704" xfId="0" applyNumberFormat="1" applyFont="1" applyBorder="1" applyAlignment="1">
      <alignment horizontal="center" vertical="center" wrapText="1"/>
    </xf>
    <xf numFmtId="1" fontId="5" fillId="0" borderId="708" xfId="0" applyNumberFormat="1" applyFont="1" applyBorder="1" applyAlignment="1">
      <alignment horizontal="center" vertical="center" wrapText="1"/>
    </xf>
    <xf numFmtId="1" fontId="5" fillId="0" borderId="711" xfId="0" applyNumberFormat="1" applyFont="1" applyBorder="1" applyAlignment="1">
      <alignment horizontal="center" vertical="center" wrapText="1"/>
    </xf>
    <xf numFmtId="1" fontId="5" fillId="0" borderId="709" xfId="0" applyNumberFormat="1" applyFont="1" applyBorder="1" applyAlignment="1">
      <alignment horizontal="center" vertical="center" wrapText="1"/>
    </xf>
    <xf numFmtId="1" fontId="5" fillId="0" borderId="712" xfId="0" applyNumberFormat="1" applyFont="1" applyBorder="1" applyAlignment="1">
      <alignment horizontal="center" vertical="center" wrapText="1"/>
    </xf>
    <xf numFmtId="1" fontId="5" fillId="0" borderId="713" xfId="0" applyNumberFormat="1" applyFont="1" applyBorder="1" applyAlignment="1">
      <alignment horizontal="center" vertical="center" wrapText="1"/>
    </xf>
    <xf numFmtId="1" fontId="5" fillId="0" borderId="714" xfId="0" applyNumberFormat="1" applyFont="1" applyBorder="1" applyAlignment="1">
      <alignment horizontal="center" vertical="center" wrapText="1"/>
    </xf>
    <xf numFmtId="1" fontId="5" fillId="0" borderId="712" xfId="0" applyNumberFormat="1" applyFont="1" applyBorder="1" applyAlignment="1">
      <alignment horizontal="right" wrapText="1"/>
    </xf>
    <xf numFmtId="1" fontId="5" fillId="0" borderId="715" xfId="0" applyNumberFormat="1" applyFont="1" applyBorder="1" applyAlignment="1">
      <alignment horizontal="right" wrapText="1"/>
    </xf>
    <xf numFmtId="1" fontId="5" fillId="0" borderId="711" xfId="0" applyNumberFormat="1" applyFont="1" applyBorder="1" applyAlignment="1">
      <alignment horizontal="right" wrapText="1"/>
    </xf>
    <xf numFmtId="1" fontId="5" fillId="4" borderId="714" xfId="0" applyNumberFormat="1" applyFont="1" applyFill="1" applyBorder="1" applyAlignment="1" applyProtection="1">
      <alignment horizontal="right"/>
      <protection locked="0"/>
    </xf>
    <xf numFmtId="1" fontId="5" fillId="4" borderId="716" xfId="0" applyNumberFormat="1" applyFont="1" applyFill="1" applyBorder="1" applyAlignment="1" applyProtection="1">
      <alignment horizontal="right"/>
      <protection locked="0"/>
    </xf>
    <xf numFmtId="1" fontId="5" fillId="4" borderId="717" xfId="0" applyNumberFormat="1" applyFont="1" applyFill="1" applyBorder="1" applyAlignment="1" applyProtection="1">
      <alignment horizontal="right"/>
      <protection locked="0"/>
    </xf>
    <xf numFmtId="1" fontId="5" fillId="4" borderId="718" xfId="0" applyNumberFormat="1" applyFont="1" applyFill="1" applyBorder="1" applyAlignment="1" applyProtection="1">
      <alignment horizontal="right"/>
      <protection locked="0"/>
    </xf>
    <xf numFmtId="1" fontId="5" fillId="4" borderId="711" xfId="0" applyNumberFormat="1" applyFont="1" applyFill="1" applyBorder="1" applyAlignment="1" applyProtection="1">
      <alignment horizontal="right"/>
      <protection locked="0"/>
    </xf>
    <xf numFmtId="1" fontId="5" fillId="0" borderId="704" xfId="0" applyNumberFormat="1" applyFont="1" applyBorder="1" applyAlignment="1">
      <alignment horizontal="left" vertical="center" wrapText="1"/>
    </xf>
    <xf numFmtId="1" fontId="5" fillId="0" borderId="698" xfId="0" applyNumberFormat="1" applyFont="1" applyBorder="1" applyAlignment="1">
      <alignment horizontal="left" vertical="center" wrapText="1"/>
    </xf>
    <xf numFmtId="1" fontId="5" fillId="4" borderId="719" xfId="0" applyNumberFormat="1" applyFont="1" applyFill="1" applyBorder="1" applyAlignment="1" applyProtection="1">
      <alignment horizontal="right"/>
      <protection locked="0"/>
    </xf>
    <xf numFmtId="1" fontId="5" fillId="4" borderId="720" xfId="0" applyNumberFormat="1" applyFont="1" applyFill="1" applyBorder="1" applyAlignment="1" applyProtection="1">
      <alignment horizontal="right"/>
      <protection locked="0"/>
    </xf>
    <xf numFmtId="1" fontId="5" fillId="4" borderId="721" xfId="0" applyNumberFormat="1" applyFont="1" applyFill="1" applyBorder="1" applyAlignment="1" applyProtection="1">
      <alignment horizontal="right"/>
      <protection locked="0"/>
    </xf>
    <xf numFmtId="1" fontId="5" fillId="4" borderId="722" xfId="0" applyNumberFormat="1" applyFont="1" applyFill="1" applyBorder="1" applyAlignment="1" applyProtection="1">
      <alignment horizontal="right"/>
      <protection locked="0"/>
    </xf>
    <xf numFmtId="1" fontId="6" fillId="0" borderId="709" xfId="0" applyNumberFormat="1" applyFont="1" applyBorder="1"/>
    <xf numFmtId="1" fontId="8" fillId="0" borderId="709" xfId="0" applyNumberFormat="1" applyFont="1" applyBorder="1"/>
    <xf numFmtId="1" fontId="5" fillId="0" borderId="724" xfId="0" applyNumberFormat="1" applyFont="1" applyBorder="1" applyAlignment="1">
      <alignment horizontal="center" vertical="center" wrapText="1"/>
    </xf>
    <xf numFmtId="1" fontId="5" fillId="0" borderId="725" xfId="0" applyNumberFormat="1" applyFont="1" applyBorder="1" applyAlignment="1">
      <alignment horizontal="center" vertical="center" wrapText="1"/>
    </xf>
    <xf numFmtId="1" fontId="5" fillId="0" borderId="720" xfId="0" applyNumberFormat="1" applyFont="1" applyBorder="1" applyAlignment="1">
      <alignment vertical="center" wrapText="1"/>
    </xf>
    <xf numFmtId="1" fontId="5" fillId="0" borderId="726" xfId="0" applyNumberFormat="1" applyFont="1" applyBorder="1" applyAlignment="1">
      <alignment vertical="center" wrapText="1"/>
    </xf>
    <xf numFmtId="1" fontId="5" fillId="0" borderId="727" xfId="0" applyNumberFormat="1" applyFont="1" applyBorder="1" applyAlignment="1">
      <alignment vertical="center" wrapText="1"/>
    </xf>
    <xf numFmtId="1" fontId="5" fillId="0" borderId="700" xfId="0" applyNumberFormat="1" applyFont="1" applyBorder="1"/>
    <xf numFmtId="1" fontId="5" fillId="0" borderId="728" xfId="0" applyNumberFormat="1" applyFont="1" applyBorder="1" applyAlignment="1">
      <alignment horizontal="center" vertical="center" wrapText="1"/>
    </xf>
    <xf numFmtId="1" fontId="5" fillId="0" borderId="708" xfId="0" applyNumberFormat="1" applyFont="1" applyBorder="1" applyAlignment="1">
      <alignment vertical="center" wrapText="1"/>
    </xf>
    <xf numFmtId="1" fontId="5" fillId="0" borderId="729" xfId="0" applyNumberFormat="1" applyFont="1" applyBorder="1" applyAlignment="1">
      <alignment horizontal="right" wrapText="1"/>
    </xf>
    <xf numFmtId="1" fontId="5" fillId="0" borderId="725" xfId="0" applyNumberFormat="1" applyFont="1" applyBorder="1" applyAlignment="1">
      <alignment horizontal="right" wrapText="1"/>
    </xf>
    <xf numFmtId="1" fontId="5" fillId="0" borderId="714" xfId="0" applyNumberFormat="1" applyFont="1" applyBorder="1"/>
    <xf numFmtId="1" fontId="5" fillId="0" borderId="711" xfId="0" applyNumberFormat="1" applyFont="1" applyBorder="1"/>
    <xf numFmtId="1" fontId="5" fillId="0" borderId="708" xfId="0" applyNumberFormat="1" applyFont="1" applyBorder="1"/>
    <xf numFmtId="1" fontId="5" fillId="0" borderId="717" xfId="0" applyNumberFormat="1" applyFont="1" applyBorder="1"/>
    <xf numFmtId="1" fontId="5" fillId="0" borderId="730" xfId="0" applyNumberFormat="1" applyFont="1" applyBorder="1"/>
    <xf numFmtId="1" fontId="5" fillId="0" borderId="716" xfId="0" applyNumberFormat="1" applyFont="1" applyBorder="1"/>
    <xf numFmtId="1" fontId="5" fillId="0" borderId="731" xfId="0" applyNumberFormat="1" applyFont="1" applyBorder="1" applyAlignment="1">
      <alignment horizontal="center" vertical="center" wrapText="1"/>
    </xf>
    <xf numFmtId="1" fontId="5" fillId="0" borderId="732" xfId="0" applyNumberFormat="1" applyFont="1" applyBorder="1" applyAlignment="1">
      <alignment horizontal="center" vertical="center" wrapText="1"/>
    </xf>
    <xf numFmtId="1" fontId="5" fillId="0" borderId="698" xfId="0" applyNumberFormat="1" applyFont="1" applyBorder="1" applyAlignment="1">
      <alignment horizontal="right" wrapText="1"/>
    </xf>
    <xf numFmtId="1" fontId="5" fillId="4" borderId="727" xfId="0" applyNumberFormat="1" applyFont="1" applyFill="1" applyBorder="1" applyAlignment="1" applyProtection="1">
      <alignment horizontal="right"/>
      <protection locked="0"/>
    </xf>
    <xf numFmtId="1" fontId="5" fillId="0" borderId="729" xfId="0" applyNumberFormat="1" applyFont="1" applyBorder="1" applyAlignment="1">
      <alignment horizontal="center" vertical="center" wrapText="1"/>
    </xf>
    <xf numFmtId="1" fontId="5" fillId="0" borderId="728" xfId="0" applyNumberFormat="1" applyFont="1" applyBorder="1"/>
    <xf numFmtId="1" fontId="5" fillId="0" borderId="720" xfId="0" applyNumberFormat="1" applyFont="1" applyBorder="1" applyAlignment="1">
      <alignment vertical="center"/>
    </xf>
    <xf numFmtId="1" fontId="5" fillId="4" borderId="698" xfId="0" applyNumberFormat="1" applyFont="1" applyFill="1" applyBorder="1" applyAlignment="1" applyProtection="1">
      <alignment horizontal="right"/>
      <protection locked="0"/>
    </xf>
    <xf numFmtId="1" fontId="5" fillId="0" borderId="698" xfId="0" applyNumberFormat="1" applyFont="1" applyBorder="1" applyAlignment="1">
      <alignment vertical="center" wrapText="1"/>
    </xf>
    <xf numFmtId="1" fontId="5" fillId="4" borderId="734" xfId="0" applyNumberFormat="1" applyFont="1" applyFill="1" applyBorder="1" applyAlignment="1" applyProtection="1">
      <alignment horizontal="right"/>
      <protection locked="0"/>
    </xf>
    <xf numFmtId="1" fontId="5" fillId="0" borderId="725" xfId="0" applyNumberFormat="1" applyFont="1" applyBorder="1"/>
    <xf numFmtId="1" fontId="5" fillId="0" borderId="699" xfId="0" applyNumberFormat="1" applyFont="1" applyBorder="1"/>
    <xf numFmtId="1" fontId="5" fillId="0" borderId="727" xfId="0" applyNumberFormat="1" applyFont="1" applyBorder="1"/>
    <xf numFmtId="1" fontId="5" fillId="0" borderId="726" xfId="0" applyNumberFormat="1" applyFont="1" applyBorder="1" applyAlignment="1">
      <alignment horizontal="right"/>
    </xf>
    <xf numFmtId="1" fontId="5" fillId="0" borderId="727" xfId="0" applyNumberFormat="1" applyFont="1" applyBorder="1" applyAlignment="1">
      <alignment horizontal="right"/>
    </xf>
    <xf numFmtId="1" fontId="5" fillId="8" borderId="699" xfId="0" applyNumberFormat="1" applyFont="1" applyFill="1" applyBorder="1" applyAlignment="1">
      <alignment horizontal="right"/>
    </xf>
    <xf numFmtId="1" fontId="5" fillId="8" borderId="735" xfId="0" applyNumberFormat="1" applyFont="1" applyFill="1" applyBorder="1" applyAlignment="1">
      <alignment horizontal="right"/>
    </xf>
    <xf numFmtId="1" fontId="5" fillId="0" borderId="712" xfId="0" applyNumberFormat="1" applyFont="1" applyBorder="1" applyAlignment="1">
      <alignment vertical="center" wrapText="1"/>
    </xf>
    <xf numFmtId="1" fontId="5" fillId="0" borderId="724" xfId="0" applyNumberFormat="1" applyFont="1" applyBorder="1" applyAlignment="1">
      <alignment horizontal="right" wrapText="1"/>
    </xf>
    <xf numFmtId="1" fontId="5" fillId="10" borderId="735" xfId="0" applyNumberFormat="1" applyFont="1" applyFill="1" applyBorder="1" applyAlignment="1" applyProtection="1">
      <alignment horizontal="right"/>
      <protection locked="0"/>
    </xf>
    <xf numFmtId="1" fontId="5" fillId="4" borderId="738" xfId="0" applyNumberFormat="1" applyFont="1" applyFill="1" applyBorder="1" applyAlignment="1" applyProtection="1">
      <alignment horizontal="right"/>
      <protection locked="0"/>
    </xf>
    <xf numFmtId="1" fontId="5" fillId="3" borderId="731" xfId="0" applyNumberFormat="1" applyFont="1" applyFill="1" applyBorder="1" applyAlignment="1">
      <alignment horizontal="center" vertical="center" wrapText="1"/>
    </xf>
    <xf numFmtId="1" fontId="5" fillId="0" borderId="716" xfId="0" applyNumberFormat="1" applyFont="1" applyBorder="1" applyAlignment="1">
      <alignment horizontal="center" vertical="center" wrapText="1"/>
    </xf>
    <xf numFmtId="1" fontId="5" fillId="3" borderId="714" xfId="0" applyNumberFormat="1" applyFont="1" applyFill="1" applyBorder="1" applyAlignment="1">
      <alignment horizontal="center" vertical="center" wrapText="1"/>
    </xf>
    <xf numFmtId="1" fontId="5" fillId="0" borderId="698" xfId="0" applyNumberFormat="1" applyFont="1" applyBorder="1"/>
    <xf numFmtId="1" fontId="5" fillId="0" borderId="719" xfId="0" applyNumberFormat="1" applyFont="1" applyBorder="1"/>
    <xf numFmtId="1" fontId="5" fillId="4" borderId="735" xfId="0" applyNumberFormat="1" applyFont="1" applyFill="1" applyBorder="1" applyAlignment="1" applyProtection="1">
      <alignment horizontal="right"/>
      <protection locked="0"/>
    </xf>
    <xf numFmtId="1" fontId="5" fillId="10" borderId="719" xfId="0" applyNumberFormat="1" applyFont="1" applyFill="1" applyBorder="1" applyAlignment="1" applyProtection="1">
      <alignment horizontal="right"/>
      <protection locked="0"/>
    </xf>
    <xf numFmtId="1" fontId="5" fillId="0" borderId="728" xfId="0" applyNumberFormat="1" applyFont="1" applyBorder="1" applyAlignment="1">
      <alignment vertical="center"/>
    </xf>
    <xf numFmtId="1" fontId="5" fillId="0" borderId="725" xfId="0" applyNumberFormat="1" applyFont="1" applyBorder="1" applyAlignment="1">
      <alignment vertical="center"/>
    </xf>
    <xf numFmtId="1" fontId="5" fillId="0" borderId="716" xfId="0" applyNumberFormat="1" applyFont="1" applyBorder="1" applyAlignment="1">
      <alignment vertical="center"/>
    </xf>
    <xf numFmtId="1" fontId="5" fillId="0" borderId="714" xfId="0" applyNumberFormat="1" applyFont="1" applyBorder="1" applyAlignment="1">
      <alignment vertical="center"/>
    </xf>
    <xf numFmtId="1" fontId="5" fillId="0" borderId="711" xfId="0" applyNumberFormat="1" applyFont="1" applyBorder="1" applyAlignment="1">
      <alignment vertical="center"/>
    </xf>
    <xf numFmtId="1" fontId="5" fillId="3" borderId="714" xfId="0" applyNumberFormat="1" applyFont="1" applyFill="1" applyBorder="1" applyAlignment="1">
      <alignment vertical="center"/>
    </xf>
    <xf numFmtId="1" fontId="5" fillId="3" borderId="731" xfId="0" applyNumberFormat="1" applyFont="1" applyFill="1" applyBorder="1" applyAlignment="1">
      <alignment vertical="center"/>
    </xf>
    <xf numFmtId="1" fontId="5" fillId="3" borderId="725" xfId="0" applyNumberFormat="1" applyFont="1" applyFill="1" applyBorder="1" applyAlignment="1">
      <alignment vertical="center"/>
    </xf>
    <xf numFmtId="1" fontId="5" fillId="3" borderId="711" xfId="0" applyNumberFormat="1" applyFont="1" applyFill="1" applyBorder="1" applyAlignment="1">
      <alignment vertical="center"/>
    </xf>
    <xf numFmtId="1" fontId="5" fillId="8" borderId="728" xfId="0" applyNumberFormat="1" applyFont="1" applyFill="1" applyBorder="1" applyAlignment="1">
      <alignment vertical="center"/>
    </xf>
    <xf numFmtId="1" fontId="5" fillId="8" borderId="725" xfId="0" applyNumberFormat="1" applyFont="1" applyFill="1" applyBorder="1" applyAlignment="1">
      <alignment vertical="center"/>
    </xf>
    <xf numFmtId="1" fontId="5" fillId="8" borderId="716" xfId="0" applyNumberFormat="1" applyFont="1" applyFill="1" applyBorder="1" applyAlignment="1">
      <alignment vertical="center"/>
    </xf>
    <xf numFmtId="1" fontId="5" fillId="8" borderId="714" xfId="0" applyNumberFormat="1" applyFont="1" applyFill="1" applyBorder="1" applyAlignment="1">
      <alignment vertical="center"/>
    </xf>
    <xf numFmtId="1" fontId="5" fillId="8" borderId="711" xfId="0" applyNumberFormat="1" applyFont="1" applyFill="1" applyBorder="1" applyAlignment="1">
      <alignment vertical="center"/>
    </xf>
    <xf numFmtId="1" fontId="5" fillId="8" borderId="731" xfId="0" applyNumberFormat="1" applyFont="1" applyFill="1" applyBorder="1" applyAlignment="1">
      <alignment vertical="center"/>
    </xf>
    <xf numFmtId="1" fontId="5" fillId="0" borderId="712" xfId="0" applyNumberFormat="1" applyFont="1" applyBorder="1" applyAlignment="1">
      <alignment horizontal="center" vertical="center"/>
    </xf>
    <xf numFmtId="1" fontId="5" fillId="3" borderId="725" xfId="0" applyNumberFormat="1" applyFont="1" applyFill="1" applyBorder="1" applyAlignment="1">
      <alignment horizontal="center" vertical="center" wrapText="1"/>
    </xf>
    <xf numFmtId="1" fontId="5" fillId="0" borderId="720" xfId="0" applyNumberFormat="1" applyFont="1" applyBorder="1"/>
    <xf numFmtId="1" fontId="5" fillId="10" borderId="699" xfId="0" applyNumberFormat="1" applyFont="1" applyFill="1" applyBorder="1" applyAlignment="1" applyProtection="1">
      <alignment horizontal="right"/>
      <protection locked="0"/>
    </xf>
    <xf numFmtId="1" fontId="5" fillId="10" borderId="727" xfId="0" applyNumberFormat="1" applyFont="1" applyFill="1" applyBorder="1" applyAlignment="1" applyProtection="1">
      <alignment horizontal="right"/>
      <protection locked="0"/>
    </xf>
    <xf numFmtId="1" fontId="5" fillId="0" borderId="728" xfId="0" applyNumberFormat="1" applyFont="1" applyBorder="1" applyAlignment="1">
      <alignment horizontal="right" wrapText="1"/>
    </xf>
    <xf numFmtId="1" fontId="5" fillId="4" borderId="710" xfId="0" applyNumberFormat="1" applyFont="1" applyFill="1" applyBorder="1" applyAlignment="1" applyProtection="1">
      <alignment horizontal="right"/>
      <protection locked="0"/>
    </xf>
    <xf numFmtId="1" fontId="5" fillId="0" borderId="732" xfId="0" applyNumberFormat="1" applyFont="1" applyBorder="1"/>
    <xf numFmtId="1" fontId="5" fillId="0" borderId="718" xfId="0" applyNumberFormat="1" applyFont="1" applyBorder="1"/>
    <xf numFmtId="1" fontId="5" fillId="0" borderId="713" xfId="0" applyNumberFormat="1" applyFont="1" applyBorder="1"/>
    <xf numFmtId="1" fontId="5" fillId="0" borderId="704" xfId="4" applyNumberFormat="1" applyFont="1" applyBorder="1" applyAlignment="1" applyProtection="1">
      <alignment horizontal="center" vertical="center"/>
      <protection hidden="1"/>
    </xf>
    <xf numFmtId="1" fontId="5" fillId="0" borderId="714" xfId="2" applyNumberFormat="1" applyFont="1" applyBorder="1" applyAlignment="1">
      <alignment horizontal="center" vertical="center" wrapText="1"/>
    </xf>
    <xf numFmtId="1" fontId="5" fillId="0" borderId="716" xfId="2" applyNumberFormat="1" applyFont="1" applyBorder="1" applyAlignment="1">
      <alignment horizontal="center" vertical="center" wrapText="1"/>
    </xf>
    <xf numFmtId="1" fontId="5" fillId="0" borderId="732" xfId="2" applyNumberFormat="1" applyFont="1" applyBorder="1" applyAlignment="1">
      <alignment horizontal="center" vertical="center" wrapText="1"/>
    </xf>
    <xf numFmtId="1" fontId="5" fillId="0" borderId="725" xfId="2" applyNumberFormat="1" applyFont="1" applyBorder="1" applyAlignment="1">
      <alignment horizontal="center" vertical="center" wrapText="1"/>
    </xf>
    <xf numFmtId="1" fontId="5" fillId="0" borderId="698" xfId="2" applyNumberFormat="1" applyFont="1" applyBorder="1"/>
    <xf numFmtId="1" fontId="5" fillId="0" borderId="727" xfId="2" applyNumberFormat="1" applyFont="1" applyBorder="1"/>
    <xf numFmtId="1" fontId="5" fillId="0" borderId="700" xfId="2" applyNumberFormat="1" applyFont="1" applyBorder="1"/>
    <xf numFmtId="1" fontId="5" fillId="4" borderId="699" xfId="2" applyNumberFormat="1" applyFont="1" applyFill="1" applyBorder="1" applyAlignment="1" applyProtection="1">
      <alignment horizontal="right"/>
      <protection locked="0"/>
    </xf>
    <xf numFmtId="1" fontId="5" fillId="4" borderId="727" xfId="2" applyNumberFormat="1" applyFont="1" applyFill="1" applyBorder="1" applyAlignment="1" applyProtection="1">
      <alignment horizontal="right"/>
      <protection locked="0"/>
    </xf>
    <xf numFmtId="1" fontId="5" fillId="4" borderId="700" xfId="2" applyNumberFormat="1" applyFont="1" applyFill="1" applyBorder="1" applyAlignment="1" applyProtection="1">
      <alignment horizontal="right"/>
      <protection locked="0"/>
    </xf>
    <xf numFmtId="1" fontId="5" fillId="4" borderId="740" xfId="2" applyNumberFormat="1" applyFont="1" applyFill="1" applyBorder="1" applyAlignment="1" applyProtection="1">
      <alignment horizontal="right"/>
      <protection locked="0"/>
    </xf>
    <xf numFmtId="1" fontId="5" fillId="0" borderId="728" xfId="2" applyNumberFormat="1" applyFont="1" applyBorder="1"/>
    <xf numFmtId="1" fontId="5" fillId="0" borderId="725" xfId="2" applyNumberFormat="1" applyFont="1" applyBorder="1"/>
    <xf numFmtId="1" fontId="5" fillId="0" borderId="711" xfId="2" applyNumberFormat="1" applyFont="1" applyBorder="1"/>
    <xf numFmtId="1" fontId="5" fillId="0" borderId="714" xfId="2" applyNumberFormat="1" applyFont="1" applyBorder="1"/>
    <xf numFmtId="1" fontId="5" fillId="0" borderId="716" xfId="2" applyNumberFormat="1" applyFont="1" applyBorder="1"/>
    <xf numFmtId="1" fontId="5" fillId="0" borderId="732" xfId="2" applyNumberFormat="1" applyFont="1" applyBorder="1"/>
    <xf numFmtId="1" fontId="5" fillId="0" borderId="717" xfId="2" applyNumberFormat="1" applyFont="1" applyBorder="1" applyAlignment="1">
      <alignment horizontal="center" vertical="center" wrapText="1"/>
    </xf>
    <xf numFmtId="1" fontId="5" fillId="0" borderId="718" xfId="2" applyNumberFormat="1" applyFont="1" applyBorder="1" applyAlignment="1" applyProtection="1">
      <alignment horizontal="center" vertical="center" wrapText="1"/>
      <protection locked="0"/>
    </xf>
    <xf numFmtId="0" fontId="5" fillId="0" borderId="713" xfId="2" applyFont="1" applyBorder="1" applyAlignment="1" applyProtection="1">
      <alignment horizontal="center" vertical="center" wrapText="1"/>
      <protection locked="0"/>
    </xf>
    <xf numFmtId="49" fontId="5" fillId="0" borderId="713" xfId="2" applyNumberFormat="1" applyFont="1" applyBorder="1" applyAlignment="1" applyProtection="1">
      <alignment horizontal="center" vertical="center" wrapText="1"/>
      <protection locked="0"/>
    </xf>
    <xf numFmtId="49" fontId="5" fillId="0" borderId="716" xfId="2" applyNumberFormat="1" applyFont="1" applyBorder="1" applyAlignment="1" applyProtection="1">
      <alignment horizontal="center" vertical="center" wrapText="1"/>
      <protection locked="0"/>
    </xf>
    <xf numFmtId="49" fontId="5" fillId="0" borderId="714" xfId="2" applyNumberFormat="1" applyFont="1" applyBorder="1" applyAlignment="1" applyProtection="1">
      <alignment horizontal="center" vertical="center" wrapText="1"/>
      <protection locked="0"/>
    </xf>
    <xf numFmtId="49" fontId="5" fillId="0" borderId="711" xfId="2" applyNumberFormat="1" applyFont="1" applyBorder="1" applyAlignment="1" applyProtection="1">
      <alignment horizontal="center" vertical="center" wrapText="1"/>
      <protection locked="0"/>
    </xf>
    <xf numFmtId="1" fontId="5" fillId="0" borderId="719" xfId="2" applyNumberFormat="1" applyFont="1" applyBorder="1"/>
    <xf numFmtId="1" fontId="5" fillId="4" borderId="735" xfId="2" applyNumberFormat="1" applyFont="1" applyFill="1" applyBorder="1" applyAlignment="1" applyProtection="1">
      <alignment horizontal="right"/>
      <protection locked="0"/>
    </xf>
    <xf numFmtId="1" fontId="5" fillId="4" borderId="722" xfId="2" applyNumberFormat="1" applyFont="1" applyFill="1" applyBorder="1" applyAlignment="1" applyProtection="1">
      <alignment horizontal="right"/>
      <protection locked="0"/>
    </xf>
    <xf numFmtId="0" fontId="5" fillId="0" borderId="731" xfId="0" applyFont="1" applyBorder="1" applyAlignment="1">
      <alignment horizontal="center" wrapText="1"/>
    </xf>
    <xf numFmtId="0" fontId="5" fillId="0" borderId="714" xfId="0" applyFont="1" applyBorder="1" applyAlignment="1">
      <alignment horizontal="center" wrapText="1"/>
    </xf>
    <xf numFmtId="1" fontId="5" fillId="10" borderId="712" xfId="0" applyNumberFormat="1" applyFont="1" applyFill="1" applyBorder="1" applyAlignment="1" applyProtection="1">
      <alignment horizontal="right"/>
      <protection locked="0"/>
    </xf>
    <xf numFmtId="1" fontId="5" fillId="10" borderId="700" xfId="0" applyNumberFormat="1" applyFont="1" applyFill="1" applyBorder="1" applyAlignment="1" applyProtection="1">
      <alignment horizontal="right"/>
      <protection locked="0"/>
    </xf>
    <xf numFmtId="1" fontId="5" fillId="10" borderId="740" xfId="0" applyNumberFormat="1" applyFont="1" applyFill="1" applyBorder="1" applyAlignment="1" applyProtection="1">
      <alignment horizontal="right"/>
      <protection locked="0"/>
    </xf>
    <xf numFmtId="1" fontId="5" fillId="10" borderId="722" xfId="0" applyNumberFormat="1" applyFont="1" applyFill="1" applyBorder="1" applyAlignment="1" applyProtection="1">
      <alignment horizontal="right"/>
      <protection locked="0"/>
    </xf>
    <xf numFmtId="0" fontId="5" fillId="0" borderId="708" xfId="0" applyFont="1" applyBorder="1" applyAlignment="1">
      <alignment horizontal="center" vertical="center" wrapText="1"/>
    </xf>
    <xf numFmtId="0" fontId="5" fillId="0" borderId="708" xfId="0" applyFont="1" applyBorder="1" applyAlignment="1">
      <alignment horizontal="right" wrapText="1"/>
    </xf>
    <xf numFmtId="0" fontId="5" fillId="0" borderId="716" xfId="0" applyFont="1" applyBorder="1" applyAlignment="1">
      <alignment horizontal="right" wrapText="1"/>
    </xf>
    <xf numFmtId="0" fontId="5" fillId="0" borderId="714" xfId="0" applyFont="1" applyBorder="1" applyAlignment="1">
      <alignment horizontal="right" wrapText="1"/>
    </xf>
    <xf numFmtId="0" fontId="5" fillId="0" borderId="732" xfId="0" applyFont="1" applyBorder="1" applyAlignment="1">
      <alignment horizontal="right" wrapText="1"/>
    </xf>
    <xf numFmtId="0" fontId="5" fillId="0" borderId="718" xfId="0" applyFont="1" applyBorder="1" applyAlignment="1">
      <alignment horizontal="right" wrapText="1"/>
    </xf>
    <xf numFmtId="0" fontId="5" fillId="0" borderId="711" xfId="0" applyFont="1" applyBorder="1" applyAlignment="1">
      <alignment horizontal="right" wrapText="1"/>
    </xf>
    <xf numFmtId="0" fontId="5" fillId="10" borderId="712" xfId="0" applyFont="1" applyFill="1" applyBorder="1" applyAlignment="1" applyProtection="1">
      <alignment horizontal="right"/>
      <protection locked="0"/>
    </xf>
    <xf numFmtId="0" fontId="5" fillId="10" borderId="700" xfId="0" applyFont="1" applyFill="1" applyBorder="1" applyAlignment="1" applyProtection="1">
      <alignment horizontal="right"/>
      <protection locked="0"/>
    </xf>
    <xf numFmtId="0" fontId="5" fillId="10" borderId="722" xfId="0" applyFont="1" applyFill="1" applyBorder="1" applyAlignment="1" applyProtection="1">
      <alignment horizontal="right"/>
      <protection locked="0"/>
    </xf>
    <xf numFmtId="0" fontId="5" fillId="0" borderId="732" xfId="0" applyFont="1" applyBorder="1" applyAlignment="1">
      <alignment horizontal="center" vertical="center" wrapText="1"/>
    </xf>
    <xf numFmtId="0" fontId="5" fillId="0" borderId="739" xfId="0" applyFont="1" applyBorder="1" applyAlignment="1">
      <alignment horizontal="center" vertical="center" wrapText="1"/>
    </xf>
    <xf numFmtId="0" fontId="5" fillId="0" borderId="704" xfId="0" applyFont="1" applyBorder="1" applyAlignment="1">
      <alignment horizontal="center" vertical="center" wrapText="1"/>
    </xf>
    <xf numFmtId="0" fontId="5" fillId="0" borderId="698" xfId="0" applyFont="1" applyBorder="1" applyAlignment="1">
      <alignment vertical="center" wrapText="1"/>
    </xf>
    <xf numFmtId="0" fontId="5" fillId="10" borderId="699" xfId="0" applyFont="1" applyFill="1" applyBorder="1" applyProtection="1">
      <protection locked="0"/>
    </xf>
    <xf numFmtId="0" fontId="5" fillId="10" borderId="741" xfId="0" applyFont="1" applyFill="1" applyBorder="1" applyProtection="1">
      <protection locked="0"/>
    </xf>
    <xf numFmtId="0" fontId="5" fillId="10" borderId="698" xfId="0" applyFont="1" applyFill="1" applyBorder="1" applyProtection="1">
      <protection locked="0"/>
    </xf>
    <xf numFmtId="0" fontId="5" fillId="0" borderId="708" xfId="0" applyFont="1" applyBorder="1" applyAlignment="1">
      <alignment horizontal="right" vertical="center" wrapText="1"/>
    </xf>
    <xf numFmtId="0" fontId="5" fillId="0" borderId="732" xfId="0" applyFont="1" applyBorder="1" applyAlignment="1">
      <alignment horizontal="right" vertical="center" wrapText="1"/>
    </xf>
    <xf numFmtId="0" fontId="5" fillId="0" borderId="730" xfId="0" applyFont="1" applyBorder="1" applyAlignment="1">
      <alignment horizontal="right" vertical="center" wrapText="1"/>
    </xf>
    <xf numFmtId="0" fontId="5" fillId="0" borderId="728" xfId="0" applyFont="1" applyBorder="1" applyAlignment="1">
      <alignment horizontal="right" vertical="center" wrapText="1"/>
    </xf>
    <xf numFmtId="1" fontId="5" fillId="0" borderId="708" xfId="2" applyNumberFormat="1" applyFont="1" applyBorder="1" applyAlignment="1">
      <alignment horizontal="center" vertical="center" wrapText="1"/>
    </xf>
    <xf numFmtId="1" fontId="5" fillId="4" borderId="720" xfId="2" applyNumberFormat="1" applyFont="1" applyFill="1" applyBorder="1" applyAlignment="1" applyProtection="1">
      <alignment horizontal="right"/>
      <protection locked="0"/>
    </xf>
    <xf numFmtId="1" fontId="5" fillId="4" borderId="734" xfId="2" applyNumberFormat="1" applyFont="1" applyFill="1" applyBorder="1" applyAlignment="1" applyProtection="1">
      <alignment horizontal="right"/>
      <protection locked="0"/>
    </xf>
    <xf numFmtId="1" fontId="5" fillId="8" borderId="700" xfId="0" applyNumberFormat="1" applyFont="1" applyFill="1" applyBorder="1" applyAlignment="1">
      <alignment horizontal="right"/>
    </xf>
    <xf numFmtId="1" fontId="5" fillId="0" borderId="728" xfId="0" applyNumberFormat="1" applyFont="1" applyBorder="1" applyAlignment="1">
      <alignment horizontal="center" vertical="center"/>
    </xf>
    <xf numFmtId="1" fontId="5" fillId="0" borderId="725" xfId="0" applyNumberFormat="1" applyFont="1" applyBorder="1" applyAlignment="1">
      <alignment horizontal="center" vertical="center"/>
    </xf>
    <xf numFmtId="1" fontId="5" fillId="0" borderId="698" xfId="0" applyNumberFormat="1" applyFont="1" applyBorder="1" applyAlignment="1">
      <alignment vertical="top" wrapText="1"/>
    </xf>
    <xf numFmtId="1" fontId="5" fillId="0" borderId="727" xfId="0" applyNumberFormat="1" applyFont="1" applyBorder="1" applyAlignment="1">
      <alignment horizontal="right" wrapText="1"/>
    </xf>
    <xf numFmtId="1" fontId="5" fillId="0" borderId="700" xfId="0" applyNumberFormat="1" applyFont="1" applyBorder="1" applyAlignment="1">
      <alignment horizontal="right" wrapText="1"/>
    </xf>
    <xf numFmtId="1" fontId="5" fillId="4" borderId="740" xfId="0" applyNumberFormat="1" applyFont="1" applyFill="1" applyBorder="1" applyAlignment="1" applyProtection="1">
      <alignment horizontal="right"/>
      <protection locked="0"/>
    </xf>
    <xf numFmtId="1" fontId="5" fillId="9" borderId="722" xfId="0" applyNumberFormat="1" applyFont="1" applyFill="1" applyBorder="1" applyAlignment="1">
      <alignment horizontal="right"/>
    </xf>
    <xf numFmtId="1" fontId="5" fillId="9" borderId="700" xfId="0" applyNumberFormat="1" applyFont="1" applyFill="1" applyBorder="1" applyAlignment="1">
      <alignment horizontal="right"/>
    </xf>
    <xf numFmtId="1" fontId="5" fillId="9" borderId="727" xfId="0" applyNumberFormat="1" applyFont="1" applyFill="1" applyBorder="1" applyAlignment="1">
      <alignment horizontal="right"/>
    </xf>
    <xf numFmtId="1" fontId="5" fillId="9" borderId="699" xfId="0" applyNumberFormat="1" applyFont="1" applyFill="1" applyBorder="1" applyAlignment="1">
      <alignment horizontal="right"/>
    </xf>
    <xf numFmtId="1" fontId="5" fillId="9" borderId="719" xfId="0" applyNumberFormat="1" applyFont="1" applyFill="1" applyBorder="1" applyAlignment="1">
      <alignment horizontal="right"/>
    </xf>
    <xf numFmtId="1" fontId="0" fillId="0" borderId="743" xfId="0" applyNumberFormat="1" applyBorder="1"/>
    <xf numFmtId="1" fontId="5" fillId="0" borderId="750" xfId="0" applyNumberFormat="1" applyFont="1" applyBorder="1" applyAlignment="1">
      <alignment horizontal="center" vertical="center" wrapText="1"/>
    </xf>
    <xf numFmtId="1" fontId="5" fillId="0" borderId="751" xfId="0" applyNumberFormat="1" applyFont="1" applyBorder="1" applyAlignment="1">
      <alignment horizontal="center" vertical="center" wrapText="1"/>
    </xf>
    <xf numFmtId="1" fontId="5" fillId="0" borderId="752" xfId="0" applyNumberFormat="1" applyFont="1" applyBorder="1" applyAlignment="1">
      <alignment horizontal="center" vertical="center" wrapText="1"/>
    </xf>
    <xf numFmtId="1" fontId="5" fillId="0" borderId="753" xfId="0" applyNumberFormat="1" applyFont="1" applyBorder="1" applyAlignment="1">
      <alignment horizontal="center" vertical="center"/>
    </xf>
    <xf numFmtId="1" fontId="5" fillId="0" borderId="751" xfId="0" applyNumberFormat="1" applyFont="1" applyBorder="1" applyAlignment="1">
      <alignment horizontal="right"/>
    </xf>
    <xf numFmtId="1" fontId="5" fillId="0" borderId="752" xfId="0" applyNumberFormat="1" applyFont="1" applyBorder="1" applyAlignment="1">
      <alignment horizontal="right"/>
    </xf>
    <xf numFmtId="1" fontId="5" fillId="0" borderId="750" xfId="0" applyNumberFormat="1" applyFont="1" applyBorder="1" applyAlignment="1">
      <alignment horizontal="right"/>
    </xf>
    <xf numFmtId="1" fontId="5" fillId="4" borderId="751" xfId="0" applyNumberFormat="1" applyFont="1" applyFill="1" applyBorder="1" applyAlignment="1" applyProtection="1">
      <alignment horizontal="right"/>
      <protection locked="0"/>
    </xf>
    <xf numFmtId="1" fontId="5" fillId="4" borderId="750" xfId="0" applyNumberFormat="1" applyFont="1" applyFill="1" applyBorder="1" applyAlignment="1" applyProtection="1">
      <alignment horizontal="right"/>
      <protection locked="0"/>
    </xf>
    <xf numFmtId="1" fontId="5" fillId="0" borderId="754" xfId="0" applyNumberFormat="1" applyFont="1" applyBorder="1" applyAlignment="1">
      <alignment horizontal="left" vertical="center"/>
    </xf>
    <xf numFmtId="1" fontId="5" fillId="0" borderId="755" xfId="0" applyNumberFormat="1" applyFont="1" applyBorder="1" applyAlignment="1">
      <alignment horizontal="right" wrapText="1"/>
    </xf>
    <xf numFmtId="1" fontId="5" fillId="0" borderId="756" xfId="0" applyNumberFormat="1" applyFont="1" applyBorder="1" applyAlignment="1">
      <alignment horizontal="right"/>
    </xf>
    <xf numFmtId="1" fontId="5" fillId="4" borderId="755" xfId="0" applyNumberFormat="1" applyFont="1" applyFill="1" applyBorder="1" applyAlignment="1" applyProtection="1">
      <alignment horizontal="right"/>
      <protection locked="0"/>
    </xf>
    <xf numFmtId="1" fontId="5" fillId="4" borderId="756" xfId="0" applyNumberFormat="1" applyFont="1" applyFill="1" applyBorder="1" applyAlignment="1" applyProtection="1">
      <alignment horizontal="right"/>
      <protection locked="0"/>
    </xf>
    <xf numFmtId="1" fontId="5" fillId="5" borderId="757" xfId="1" applyNumberFormat="1" applyFont="1" applyBorder="1" applyAlignment="1" applyProtection="1">
      <alignment horizontal="right"/>
      <protection locked="0"/>
    </xf>
    <xf numFmtId="1" fontId="5" fillId="5" borderId="758" xfId="1" applyNumberFormat="1" applyFont="1" applyBorder="1" applyAlignment="1" applyProtection="1">
      <alignment horizontal="right"/>
      <protection locked="0"/>
    </xf>
    <xf numFmtId="1" fontId="5" fillId="5" borderId="759" xfId="1" applyNumberFormat="1" applyFont="1" applyBorder="1" applyAlignment="1" applyProtection="1">
      <alignment horizontal="right"/>
      <protection locked="0"/>
    </xf>
    <xf numFmtId="1" fontId="5" fillId="0" borderId="760" xfId="0" applyNumberFormat="1" applyFont="1" applyBorder="1" applyAlignment="1">
      <alignment horizontal="center" vertical="center" wrapText="1"/>
    </xf>
    <xf numFmtId="1" fontId="5" fillId="0" borderId="764" xfId="0" applyNumberFormat="1" applyFont="1" applyBorder="1" applyAlignment="1">
      <alignment horizontal="center" vertical="center" wrapText="1"/>
    </xf>
    <xf numFmtId="1" fontId="5" fillId="0" borderId="767" xfId="0" applyNumberFormat="1" applyFont="1" applyBorder="1" applyAlignment="1">
      <alignment horizontal="center" vertical="center" wrapText="1"/>
    </xf>
    <xf numFmtId="1" fontId="5" fillId="0" borderId="765" xfId="0" applyNumberFormat="1" applyFont="1" applyBorder="1" applyAlignment="1">
      <alignment horizontal="center" vertical="center" wrapText="1"/>
    </xf>
    <xf numFmtId="1" fontId="5" fillId="0" borderId="768" xfId="0" applyNumberFormat="1" applyFont="1" applyBorder="1" applyAlignment="1">
      <alignment horizontal="center" vertical="center" wrapText="1"/>
    </xf>
    <xf numFmtId="1" fontId="5" fillId="0" borderId="769" xfId="0" applyNumberFormat="1" applyFont="1" applyBorder="1" applyAlignment="1">
      <alignment horizontal="center" vertical="center" wrapText="1"/>
    </xf>
    <xf numFmtId="1" fontId="5" fillId="0" borderId="770" xfId="0" applyNumberFormat="1" applyFont="1" applyBorder="1" applyAlignment="1">
      <alignment horizontal="center" vertical="center" wrapText="1"/>
    </xf>
    <xf numFmtId="1" fontId="5" fillId="0" borderId="768" xfId="0" applyNumberFormat="1" applyFont="1" applyBorder="1" applyAlignment="1">
      <alignment horizontal="right" wrapText="1"/>
    </xf>
    <xf numFmtId="1" fontId="5" fillId="0" borderId="771" xfId="0" applyNumberFormat="1" applyFont="1" applyBorder="1" applyAlignment="1">
      <alignment horizontal="right" wrapText="1"/>
    </xf>
    <xf numFmtId="1" fontId="5" fillId="0" borderId="767" xfId="0" applyNumberFormat="1" applyFont="1" applyBorder="1" applyAlignment="1">
      <alignment horizontal="right" wrapText="1"/>
    </xf>
    <xf numFmtId="1" fontId="5" fillId="4" borderId="770" xfId="0" applyNumberFormat="1" applyFont="1" applyFill="1" applyBorder="1" applyAlignment="1" applyProtection="1">
      <alignment horizontal="right"/>
      <protection locked="0"/>
    </xf>
    <xf numFmtId="1" fontId="5" fillId="4" borderId="772" xfId="0" applyNumberFormat="1" applyFont="1" applyFill="1" applyBorder="1" applyAlignment="1" applyProtection="1">
      <alignment horizontal="right"/>
      <protection locked="0"/>
    </xf>
    <xf numFmtId="1" fontId="5" fillId="4" borderId="773" xfId="0" applyNumberFormat="1" applyFont="1" applyFill="1" applyBorder="1" applyAlignment="1" applyProtection="1">
      <alignment horizontal="right"/>
      <protection locked="0"/>
    </xf>
    <xf numFmtId="1" fontId="5" fillId="4" borderId="774" xfId="0" applyNumberFormat="1" applyFont="1" applyFill="1" applyBorder="1" applyAlignment="1" applyProtection="1">
      <alignment horizontal="right"/>
      <protection locked="0"/>
    </xf>
    <xf numFmtId="1" fontId="5" fillId="4" borderId="767" xfId="0" applyNumberFormat="1" applyFont="1" applyFill="1" applyBorder="1" applyAlignment="1" applyProtection="1">
      <alignment horizontal="right"/>
      <protection locked="0"/>
    </xf>
    <xf numFmtId="1" fontId="5" fillId="0" borderId="760" xfId="0" applyNumberFormat="1" applyFont="1" applyBorder="1" applyAlignment="1">
      <alignment horizontal="left" vertical="center" wrapText="1"/>
    </xf>
    <xf numFmtId="1" fontId="5" fillId="0" borderId="754" xfId="0" applyNumberFormat="1" applyFont="1" applyBorder="1" applyAlignment="1">
      <alignment horizontal="left" vertical="center" wrapText="1"/>
    </xf>
    <xf numFmtId="1" fontId="5" fillId="4" borderId="775" xfId="0" applyNumberFormat="1" applyFont="1" applyFill="1" applyBorder="1" applyAlignment="1" applyProtection="1">
      <alignment horizontal="right"/>
      <protection locked="0"/>
    </xf>
    <xf numFmtId="1" fontId="5" fillId="4" borderId="776" xfId="0" applyNumberFormat="1" applyFont="1" applyFill="1" applyBorder="1" applyAlignment="1" applyProtection="1">
      <alignment horizontal="right"/>
      <protection locked="0"/>
    </xf>
    <xf numFmtId="1" fontId="5" fillId="4" borderId="777" xfId="0" applyNumberFormat="1" applyFont="1" applyFill="1" applyBorder="1" applyAlignment="1" applyProtection="1">
      <alignment horizontal="right"/>
      <protection locked="0"/>
    </xf>
    <xf numFmtId="1" fontId="5" fillId="4" borderId="778" xfId="0" applyNumberFormat="1" applyFont="1" applyFill="1" applyBorder="1" applyAlignment="1" applyProtection="1">
      <alignment horizontal="right"/>
      <protection locked="0"/>
    </xf>
    <xf numFmtId="1" fontId="6" fillId="0" borderId="765" xfId="0" applyNumberFormat="1" applyFont="1" applyBorder="1"/>
    <xf numFmtId="1" fontId="8" fillId="0" borderId="765" xfId="0" applyNumberFormat="1" applyFont="1" applyBorder="1"/>
    <xf numFmtId="1" fontId="5" fillId="0" borderId="780" xfId="0" applyNumberFormat="1" applyFont="1" applyBorder="1" applyAlignment="1">
      <alignment horizontal="center" vertical="center" wrapText="1"/>
    </xf>
    <xf numFmtId="1" fontId="5" fillId="0" borderId="781" xfId="0" applyNumberFormat="1" applyFont="1" applyBorder="1" applyAlignment="1">
      <alignment horizontal="center" vertical="center" wrapText="1"/>
    </xf>
    <xf numFmtId="1" fontId="5" fillId="0" borderId="776" xfId="0" applyNumberFormat="1" applyFont="1" applyBorder="1" applyAlignment="1">
      <alignment vertical="center" wrapText="1"/>
    </xf>
    <xf numFmtId="1" fontId="5" fillId="0" borderId="782" xfId="0" applyNumberFormat="1" applyFont="1" applyBorder="1" applyAlignment="1">
      <alignment vertical="center" wrapText="1"/>
    </xf>
    <xf numFmtId="1" fontId="5" fillId="0" borderId="783" xfId="0" applyNumberFormat="1" applyFont="1" applyBorder="1" applyAlignment="1">
      <alignment vertical="center" wrapText="1"/>
    </xf>
    <xf numFmtId="1" fontId="5" fillId="0" borderId="756" xfId="0" applyNumberFormat="1" applyFont="1" applyBorder="1"/>
    <xf numFmtId="1" fontId="5" fillId="0" borderId="784" xfId="0" applyNumberFormat="1" applyFont="1" applyBorder="1" applyAlignment="1">
      <alignment horizontal="center" vertical="center" wrapText="1"/>
    </xf>
    <xf numFmtId="1" fontId="5" fillId="0" borderId="764" xfId="0" applyNumberFormat="1" applyFont="1" applyBorder="1" applyAlignment="1">
      <alignment vertical="center" wrapText="1"/>
    </xf>
    <xf numFmtId="1" fontId="5" fillId="0" borderId="785" xfId="0" applyNumberFormat="1" applyFont="1" applyBorder="1" applyAlignment="1">
      <alignment horizontal="right" wrapText="1"/>
    </xf>
    <xf numFmtId="1" fontId="5" fillId="0" borderId="781" xfId="0" applyNumberFormat="1" applyFont="1" applyBorder="1" applyAlignment="1">
      <alignment horizontal="right" wrapText="1"/>
    </xf>
    <xf numFmtId="1" fontId="5" fillId="0" borderId="770" xfId="0" applyNumberFormat="1" applyFont="1" applyBorder="1"/>
    <xf numFmtId="1" fontId="5" fillId="0" borderId="767" xfId="0" applyNumberFormat="1" applyFont="1" applyBorder="1"/>
    <xf numFmtId="1" fontId="5" fillId="0" borderId="764" xfId="0" applyNumberFormat="1" applyFont="1" applyBorder="1"/>
    <xf numFmtId="1" fontId="5" fillId="0" borderId="773" xfId="0" applyNumberFormat="1" applyFont="1" applyBorder="1"/>
    <xf numFmtId="1" fontId="5" fillId="0" borderId="786" xfId="0" applyNumberFormat="1" applyFont="1" applyBorder="1"/>
    <xf numFmtId="1" fontId="5" fillId="0" borderId="772" xfId="0" applyNumberFormat="1" applyFont="1" applyBorder="1"/>
    <xf numFmtId="1" fontId="5" fillId="0" borderId="787" xfId="0" applyNumberFormat="1" applyFont="1" applyBorder="1" applyAlignment="1">
      <alignment horizontal="center" vertical="center" wrapText="1"/>
    </xf>
    <xf numFmtId="1" fontId="5" fillId="0" borderId="789" xfId="0" applyNumberFormat="1" applyFont="1" applyBorder="1" applyAlignment="1">
      <alignment horizontal="center" vertical="center" wrapText="1"/>
    </xf>
    <xf numFmtId="1" fontId="5" fillId="0" borderId="754" xfId="0" applyNumberFormat="1" applyFont="1" applyBorder="1" applyAlignment="1">
      <alignment horizontal="right" wrapText="1"/>
    </xf>
    <xf numFmtId="1" fontId="5" fillId="4" borderId="783" xfId="0" applyNumberFormat="1" applyFont="1" applyFill="1" applyBorder="1" applyAlignment="1" applyProtection="1">
      <alignment horizontal="right"/>
      <protection locked="0"/>
    </xf>
    <xf numFmtId="1" fontId="5" fillId="0" borderId="785" xfId="0" applyNumberFormat="1" applyFont="1" applyBorder="1" applyAlignment="1">
      <alignment horizontal="center" vertical="center" wrapText="1"/>
    </xf>
    <xf numFmtId="1" fontId="5" fillId="0" borderId="784" xfId="0" applyNumberFormat="1" applyFont="1" applyBorder="1"/>
    <xf numFmtId="1" fontId="5" fillId="0" borderId="776" xfId="0" applyNumberFormat="1" applyFont="1" applyBorder="1" applyAlignment="1">
      <alignment vertical="center"/>
    </xf>
    <xf numFmtId="1" fontId="5" fillId="4" borderId="754" xfId="0" applyNumberFormat="1" applyFont="1" applyFill="1" applyBorder="1" applyAlignment="1" applyProtection="1">
      <alignment horizontal="right"/>
      <protection locked="0"/>
    </xf>
    <xf numFmtId="1" fontId="5" fillId="0" borderId="754" xfId="0" applyNumberFormat="1" applyFont="1" applyBorder="1" applyAlignment="1">
      <alignment vertical="center" wrapText="1"/>
    </xf>
    <xf numFmtId="1" fontId="5" fillId="4" borderId="791" xfId="0" applyNumberFormat="1" applyFont="1" applyFill="1" applyBorder="1" applyAlignment="1" applyProtection="1">
      <alignment horizontal="right"/>
      <protection locked="0"/>
    </xf>
    <xf numFmtId="1" fontId="5" fillId="0" borderId="781" xfId="0" applyNumberFormat="1" applyFont="1" applyBorder="1"/>
    <xf numFmtId="1" fontId="5" fillId="0" borderId="755" xfId="0" applyNumberFormat="1" applyFont="1" applyBorder="1"/>
    <xf numFmtId="1" fontId="5" fillId="0" borderId="783" xfId="0" applyNumberFormat="1" applyFont="1" applyBorder="1"/>
    <xf numFmtId="1" fontId="5" fillId="0" borderId="782" xfId="0" applyNumberFormat="1" applyFont="1" applyBorder="1" applyAlignment="1">
      <alignment horizontal="right"/>
    </xf>
    <xf numFmtId="1" fontId="5" fillId="0" borderId="783" xfId="0" applyNumberFormat="1" applyFont="1" applyBorder="1" applyAlignment="1">
      <alignment horizontal="right"/>
    </xf>
    <xf numFmtId="1" fontId="5" fillId="8" borderId="755" xfId="0" applyNumberFormat="1" applyFont="1" applyFill="1" applyBorder="1" applyAlignment="1">
      <alignment horizontal="right"/>
    </xf>
    <xf numFmtId="1" fontId="5" fillId="8" borderId="792" xfId="0" applyNumberFormat="1" applyFont="1" applyFill="1" applyBorder="1" applyAlignment="1">
      <alignment horizontal="right"/>
    </xf>
    <xf numFmtId="1" fontId="5" fillId="0" borderId="768" xfId="0" applyNumberFormat="1" applyFont="1" applyBorder="1" applyAlignment="1">
      <alignment vertical="center" wrapText="1"/>
    </xf>
    <xf numFmtId="1" fontId="5" fillId="0" borderId="780" xfId="0" applyNumberFormat="1" applyFont="1" applyBorder="1" applyAlignment="1">
      <alignment horizontal="right" wrapText="1"/>
    </xf>
    <xf numFmtId="1" fontId="5" fillId="0" borderId="788" xfId="0" applyNumberFormat="1" applyFont="1" applyBorder="1" applyAlignment="1">
      <alignment horizontal="right" wrapText="1"/>
    </xf>
    <xf numFmtId="1" fontId="5" fillId="10" borderId="792" xfId="0" applyNumberFormat="1" applyFont="1" applyFill="1" applyBorder="1" applyAlignment="1" applyProtection="1">
      <alignment horizontal="right"/>
      <protection locked="0"/>
    </xf>
    <xf numFmtId="1" fontId="5" fillId="4" borderId="795" xfId="0" applyNumberFormat="1" applyFont="1" applyFill="1" applyBorder="1" applyAlignment="1" applyProtection="1">
      <alignment horizontal="right"/>
      <protection locked="0"/>
    </xf>
    <xf numFmtId="1" fontId="5" fillId="3" borderId="787" xfId="0" applyNumberFormat="1" applyFont="1" applyFill="1" applyBorder="1" applyAlignment="1">
      <alignment horizontal="center" vertical="center" wrapText="1"/>
    </xf>
    <xf numFmtId="1" fontId="5" fillId="0" borderId="772" xfId="0" applyNumberFormat="1" applyFont="1" applyBorder="1" applyAlignment="1">
      <alignment horizontal="center" vertical="center" wrapText="1"/>
    </xf>
    <xf numFmtId="1" fontId="5" fillId="3" borderId="770" xfId="0" applyNumberFormat="1" applyFont="1" applyFill="1" applyBorder="1" applyAlignment="1">
      <alignment horizontal="center" vertical="center" wrapText="1"/>
    </xf>
    <xf numFmtId="1" fontId="5" fillId="0" borderId="754" xfId="0" applyNumberFormat="1" applyFont="1" applyBorder="1"/>
    <xf numFmtId="1" fontId="5" fillId="0" borderId="775" xfId="0" applyNumberFormat="1" applyFont="1" applyBorder="1"/>
    <xf numFmtId="1" fontId="5" fillId="4" borderId="792" xfId="0" applyNumberFormat="1" applyFont="1" applyFill="1" applyBorder="1" applyAlignment="1" applyProtection="1">
      <alignment horizontal="right"/>
      <protection locked="0"/>
    </xf>
    <xf numFmtId="1" fontId="5" fillId="10" borderId="775" xfId="0" applyNumberFormat="1" applyFont="1" applyFill="1" applyBorder="1" applyAlignment="1" applyProtection="1">
      <alignment horizontal="right"/>
      <protection locked="0"/>
    </xf>
    <xf numFmtId="1" fontId="5" fillId="0" borderId="784" xfId="0" applyNumberFormat="1" applyFont="1" applyBorder="1" applyAlignment="1">
      <alignment vertical="center"/>
    </xf>
    <xf numFmtId="1" fontId="5" fillId="0" borderId="781" xfId="0" applyNumberFormat="1" applyFont="1" applyBorder="1" applyAlignment="1">
      <alignment vertical="center"/>
    </xf>
    <xf numFmtId="1" fontId="5" fillId="0" borderId="772" xfId="0" applyNumberFormat="1" applyFont="1" applyBorder="1" applyAlignment="1">
      <alignment vertical="center"/>
    </xf>
    <xf numFmtId="1" fontId="5" fillId="0" borderId="770" xfId="0" applyNumberFormat="1" applyFont="1" applyBorder="1" applyAlignment="1">
      <alignment vertical="center"/>
    </xf>
    <xf numFmtId="1" fontId="5" fillId="0" borderId="767" xfId="0" applyNumberFormat="1" applyFont="1" applyBorder="1" applyAlignment="1">
      <alignment vertical="center"/>
    </xf>
    <xf numFmtId="1" fontId="5" fillId="3" borderId="770" xfId="0" applyNumberFormat="1" applyFont="1" applyFill="1" applyBorder="1" applyAlignment="1">
      <alignment vertical="center"/>
    </xf>
    <xf numFmtId="1" fontId="5" fillId="3" borderId="787" xfId="0" applyNumberFormat="1" applyFont="1" applyFill="1" applyBorder="1" applyAlignment="1">
      <alignment vertical="center"/>
    </xf>
    <xf numFmtId="1" fontId="5" fillId="3" borderId="781" xfId="0" applyNumberFormat="1" applyFont="1" applyFill="1" applyBorder="1" applyAlignment="1">
      <alignment vertical="center"/>
    </xf>
    <xf numFmtId="1" fontId="5" fillId="3" borderId="767" xfId="0" applyNumberFormat="1" applyFont="1" applyFill="1" applyBorder="1" applyAlignment="1">
      <alignment vertical="center"/>
    </xf>
    <xf numFmtId="1" fontId="5" fillId="8" borderId="784" xfId="0" applyNumberFormat="1" applyFont="1" applyFill="1" applyBorder="1" applyAlignment="1">
      <alignment vertical="center"/>
    </xf>
    <xf numFmtId="1" fontId="5" fillId="8" borderId="781" xfId="0" applyNumberFormat="1" applyFont="1" applyFill="1" applyBorder="1" applyAlignment="1">
      <alignment vertical="center"/>
    </xf>
    <xf numFmtId="1" fontId="5" fillId="8" borderId="772" xfId="0" applyNumberFormat="1" applyFont="1" applyFill="1" applyBorder="1" applyAlignment="1">
      <alignment vertical="center"/>
    </xf>
    <xf numFmtId="1" fontId="5" fillId="8" borderId="770" xfId="0" applyNumberFormat="1" applyFont="1" applyFill="1" applyBorder="1" applyAlignment="1">
      <alignment vertical="center"/>
    </xf>
    <xf numFmtId="1" fontId="5" fillId="8" borderId="767" xfId="0" applyNumberFormat="1" applyFont="1" applyFill="1" applyBorder="1" applyAlignment="1">
      <alignment vertical="center"/>
    </xf>
    <xf numFmtId="1" fontId="5" fillId="8" borderId="787" xfId="0" applyNumberFormat="1" applyFont="1" applyFill="1" applyBorder="1" applyAlignment="1">
      <alignment vertical="center"/>
    </xf>
    <xf numFmtId="1" fontId="5" fillId="0" borderId="788" xfId="0" applyNumberFormat="1" applyFont="1" applyBorder="1" applyAlignment="1">
      <alignment horizontal="center" vertical="center"/>
    </xf>
    <xf numFmtId="1" fontId="5" fillId="0" borderId="768" xfId="0" applyNumberFormat="1" applyFont="1" applyBorder="1" applyAlignment="1">
      <alignment horizontal="center" vertical="center"/>
    </xf>
    <xf numFmtId="1" fontId="5" fillId="3" borderId="781" xfId="0" applyNumberFormat="1" applyFont="1" applyFill="1" applyBorder="1" applyAlignment="1">
      <alignment horizontal="center" vertical="center" wrapText="1"/>
    </xf>
    <xf numFmtId="1" fontId="5" fillId="0" borderId="776" xfId="0" applyNumberFormat="1" applyFont="1" applyBorder="1"/>
    <xf numFmtId="1" fontId="5" fillId="10" borderId="755" xfId="0" applyNumberFormat="1" applyFont="1" applyFill="1" applyBorder="1" applyAlignment="1" applyProtection="1">
      <alignment horizontal="right"/>
      <protection locked="0"/>
    </xf>
    <xf numFmtId="1" fontId="5" fillId="10" borderId="783" xfId="0" applyNumberFormat="1" applyFont="1" applyFill="1" applyBorder="1" applyAlignment="1" applyProtection="1">
      <alignment horizontal="right"/>
      <protection locked="0"/>
    </xf>
    <xf numFmtId="1" fontId="5" fillId="0" borderId="654" xfId="0" applyNumberFormat="1" applyFont="1" applyBorder="1" applyAlignment="1">
      <alignment horizontal="center" vertical="center"/>
    </xf>
    <xf numFmtId="1" fontId="5" fillId="0" borderId="784" xfId="0" applyNumberFormat="1" applyFont="1" applyBorder="1" applyAlignment="1">
      <alignment horizontal="right" wrapText="1"/>
    </xf>
    <xf numFmtId="1" fontId="5" fillId="4" borderId="766" xfId="0" applyNumberFormat="1" applyFont="1" applyFill="1" applyBorder="1" applyAlignment="1" applyProtection="1">
      <alignment horizontal="right"/>
      <protection locked="0"/>
    </xf>
    <xf numFmtId="1" fontId="5" fillId="4" borderId="654" xfId="0" applyNumberFormat="1" applyFont="1" applyFill="1" applyBorder="1" applyAlignment="1" applyProtection="1">
      <alignment horizontal="right"/>
      <protection locked="0"/>
    </xf>
    <xf numFmtId="1" fontId="5" fillId="0" borderId="789" xfId="0" applyNumberFormat="1" applyFont="1" applyBorder="1"/>
    <xf numFmtId="1" fontId="5" fillId="0" borderId="774" xfId="0" applyNumberFormat="1" applyFont="1" applyBorder="1"/>
    <xf numFmtId="1" fontId="5" fillId="0" borderId="769" xfId="0" applyNumberFormat="1" applyFont="1" applyBorder="1"/>
    <xf numFmtId="1" fontId="5" fillId="0" borderId="654" xfId="2" applyNumberFormat="1" applyFont="1" applyBorder="1" applyAlignment="1">
      <alignment horizontal="center" vertical="center" wrapText="1"/>
    </xf>
    <xf numFmtId="1" fontId="5" fillId="0" borderId="760" xfId="4" applyNumberFormat="1" applyFont="1" applyBorder="1" applyAlignment="1" applyProtection="1">
      <alignment horizontal="center" vertical="center"/>
      <protection hidden="1"/>
    </xf>
    <xf numFmtId="1" fontId="5" fillId="0" borderId="788" xfId="2" applyNumberFormat="1" applyFont="1" applyBorder="1" applyAlignment="1">
      <alignment horizontal="center" vertical="center" wrapText="1"/>
    </xf>
    <xf numFmtId="1" fontId="5" fillId="0" borderId="770" xfId="2" applyNumberFormat="1" applyFont="1" applyBorder="1" applyAlignment="1">
      <alignment horizontal="center" vertical="center" wrapText="1"/>
    </xf>
    <xf numFmtId="1" fontId="5" fillId="0" borderId="772" xfId="2" applyNumberFormat="1" applyFont="1" applyBorder="1" applyAlignment="1">
      <alignment horizontal="center" vertical="center" wrapText="1"/>
    </xf>
    <xf numFmtId="1" fontId="5" fillId="0" borderId="789" xfId="2" applyNumberFormat="1" applyFont="1" applyBorder="1" applyAlignment="1">
      <alignment horizontal="center" vertical="center" wrapText="1"/>
    </xf>
    <xf numFmtId="1" fontId="5" fillId="0" borderId="781" xfId="2" applyNumberFormat="1" applyFont="1" applyBorder="1" applyAlignment="1">
      <alignment horizontal="center" vertical="center" wrapText="1"/>
    </xf>
    <xf numFmtId="1" fontId="5" fillId="0" borderId="754" xfId="2" applyNumberFormat="1" applyFont="1" applyBorder="1"/>
    <xf numFmtId="1" fontId="5" fillId="0" borderId="783" xfId="2" applyNumberFormat="1" applyFont="1" applyBorder="1"/>
    <xf numFmtId="1" fontId="5" fillId="0" borderId="756" xfId="2" applyNumberFormat="1" applyFont="1" applyBorder="1"/>
    <xf numFmtId="1" fontId="5" fillId="4" borderId="755" xfId="2" applyNumberFormat="1" applyFont="1" applyFill="1" applyBorder="1" applyAlignment="1" applyProtection="1">
      <alignment horizontal="right"/>
      <protection locked="0"/>
    </xf>
    <xf numFmtId="1" fontId="5" fillId="4" borderId="783" xfId="2" applyNumberFormat="1" applyFont="1" applyFill="1" applyBorder="1" applyAlignment="1" applyProtection="1">
      <alignment horizontal="right"/>
      <protection locked="0"/>
    </xf>
    <xf numFmtId="1" fontId="5" fillId="4" borderId="756" xfId="2" applyNumberFormat="1" applyFont="1" applyFill="1" applyBorder="1" applyAlignment="1" applyProtection="1">
      <alignment horizontal="right"/>
      <protection locked="0"/>
    </xf>
    <xf numFmtId="1" fontId="5" fillId="4" borderId="797" xfId="2" applyNumberFormat="1" applyFont="1" applyFill="1" applyBorder="1" applyAlignment="1" applyProtection="1">
      <alignment horizontal="right"/>
      <protection locked="0"/>
    </xf>
    <xf numFmtId="1" fontId="5" fillId="0" borderId="784" xfId="2" applyNumberFormat="1" applyFont="1" applyBorder="1"/>
    <xf numFmtId="1" fontId="5" fillId="0" borderId="781" xfId="2" applyNumberFormat="1" applyFont="1" applyBorder="1"/>
    <xf numFmtId="1" fontId="5" fillId="0" borderId="767" xfId="2" applyNumberFormat="1" applyFont="1" applyBorder="1"/>
    <xf numFmtId="1" fontId="5" fillId="0" borderId="770" xfId="2" applyNumberFormat="1" applyFont="1" applyBorder="1"/>
    <xf numFmtId="1" fontId="5" fillId="0" borderId="772" xfId="2" applyNumberFormat="1" applyFont="1" applyBorder="1"/>
    <xf numFmtId="1" fontId="5" fillId="0" borderId="789" xfId="2" applyNumberFormat="1" applyFont="1" applyBorder="1"/>
    <xf numFmtId="1" fontId="5" fillId="0" borderId="773" xfId="2" applyNumberFormat="1" applyFont="1" applyBorder="1" applyAlignment="1">
      <alignment horizontal="center" vertical="center" wrapText="1"/>
    </xf>
    <xf numFmtId="1" fontId="5" fillId="0" borderId="774" xfId="2" applyNumberFormat="1" applyFont="1" applyBorder="1" applyAlignment="1" applyProtection="1">
      <alignment horizontal="center" vertical="center" wrapText="1"/>
      <protection locked="0"/>
    </xf>
    <xf numFmtId="0" fontId="5" fillId="0" borderId="769" xfId="2" applyFont="1" applyBorder="1" applyAlignment="1" applyProtection="1">
      <alignment horizontal="center" vertical="center" wrapText="1"/>
      <protection locked="0"/>
    </xf>
    <xf numFmtId="49" fontId="5" fillId="0" borderId="769" xfId="2" applyNumberFormat="1" applyFont="1" applyBorder="1" applyAlignment="1" applyProtection="1">
      <alignment horizontal="center" vertical="center" wrapText="1"/>
      <protection locked="0"/>
    </xf>
    <xf numFmtId="49" fontId="5" fillId="0" borderId="772" xfId="2" applyNumberFormat="1" applyFont="1" applyBorder="1" applyAlignment="1" applyProtection="1">
      <alignment horizontal="center" vertical="center" wrapText="1"/>
      <protection locked="0"/>
    </xf>
    <xf numFmtId="49" fontId="5" fillId="0" borderId="770" xfId="2" applyNumberFormat="1" applyFont="1" applyBorder="1" applyAlignment="1" applyProtection="1">
      <alignment horizontal="center" vertical="center" wrapText="1"/>
      <protection locked="0"/>
    </xf>
    <xf numFmtId="49" fontId="5" fillId="0" borderId="767" xfId="2" applyNumberFormat="1" applyFont="1" applyBorder="1" applyAlignment="1" applyProtection="1">
      <alignment horizontal="center" vertical="center" wrapText="1"/>
      <protection locked="0"/>
    </xf>
    <xf numFmtId="1" fontId="5" fillId="0" borderId="775" xfId="2" applyNumberFormat="1" applyFont="1" applyBorder="1"/>
    <xf numFmtId="1" fontId="5" fillId="4" borderId="792" xfId="2" applyNumberFormat="1" applyFont="1" applyFill="1" applyBorder="1" applyAlignment="1" applyProtection="1">
      <alignment horizontal="right"/>
      <protection locked="0"/>
    </xf>
    <xf numFmtId="1" fontId="5" fillId="4" borderId="778" xfId="2" applyNumberFormat="1" applyFont="1" applyFill="1" applyBorder="1" applyAlignment="1" applyProtection="1">
      <alignment horizontal="right"/>
      <protection locked="0"/>
    </xf>
    <xf numFmtId="0" fontId="5" fillId="0" borderId="787" xfId="0" applyFont="1" applyBorder="1" applyAlignment="1">
      <alignment horizontal="center" wrapText="1"/>
    </xf>
    <xf numFmtId="0" fontId="5" fillId="0" borderId="770" xfId="0" applyFont="1" applyBorder="1" applyAlignment="1">
      <alignment horizontal="center" wrapText="1"/>
    </xf>
    <xf numFmtId="1" fontId="5" fillId="10" borderId="768" xfId="0" applyNumberFormat="1" applyFont="1" applyFill="1" applyBorder="1" applyAlignment="1" applyProtection="1">
      <alignment horizontal="right"/>
      <protection locked="0"/>
    </xf>
    <xf numFmtId="1" fontId="5" fillId="10" borderId="756" xfId="0" applyNumberFormat="1" applyFont="1" applyFill="1" applyBorder="1" applyAlignment="1" applyProtection="1">
      <alignment horizontal="right"/>
      <protection locked="0"/>
    </xf>
    <xf numFmtId="1" fontId="5" fillId="10" borderId="797" xfId="0" applyNumberFormat="1" applyFont="1" applyFill="1" applyBorder="1" applyAlignment="1" applyProtection="1">
      <alignment horizontal="right"/>
      <protection locked="0"/>
    </xf>
    <xf numFmtId="1" fontId="5" fillId="10" borderId="778" xfId="0" applyNumberFormat="1" applyFont="1" applyFill="1" applyBorder="1" applyAlignment="1" applyProtection="1">
      <alignment horizontal="right"/>
      <protection locked="0"/>
    </xf>
    <xf numFmtId="0" fontId="5" fillId="0" borderId="764" xfId="0" applyFont="1" applyBorder="1" applyAlignment="1">
      <alignment horizontal="center" vertical="center" wrapText="1"/>
    </xf>
    <xf numFmtId="0" fontId="5" fillId="0" borderId="764" xfId="0" applyFont="1" applyBorder="1" applyAlignment="1">
      <alignment horizontal="right" wrapText="1"/>
    </xf>
    <xf numFmtId="0" fontId="5" fillId="0" borderId="772" xfId="0" applyFont="1" applyBorder="1" applyAlignment="1">
      <alignment horizontal="right" wrapText="1"/>
    </xf>
    <xf numFmtId="0" fontId="5" fillId="0" borderId="770" xfId="0" applyFont="1" applyBorder="1" applyAlignment="1">
      <alignment horizontal="right" wrapText="1"/>
    </xf>
    <xf numFmtId="0" fontId="5" fillId="0" borderId="789" xfId="0" applyFont="1" applyBorder="1" applyAlignment="1">
      <alignment horizontal="right" wrapText="1"/>
    </xf>
    <xf numFmtId="0" fontId="5" fillId="0" borderId="774" xfId="0" applyFont="1" applyBorder="1" applyAlignment="1">
      <alignment horizontal="right" wrapText="1"/>
    </xf>
    <xf numFmtId="0" fontId="5" fillId="0" borderId="767" xfId="0" applyFont="1" applyBorder="1" applyAlignment="1">
      <alignment horizontal="right" wrapText="1"/>
    </xf>
    <xf numFmtId="0" fontId="5" fillId="10" borderId="768" xfId="0" applyFont="1" applyFill="1" applyBorder="1" applyAlignment="1" applyProtection="1">
      <alignment horizontal="right"/>
      <protection locked="0"/>
    </xf>
    <xf numFmtId="0" fontId="5" fillId="10" borderId="756" xfId="0" applyFont="1" applyFill="1" applyBorder="1" applyAlignment="1" applyProtection="1">
      <alignment horizontal="right"/>
      <protection locked="0"/>
    </xf>
    <xf numFmtId="0" fontId="5" fillId="10" borderId="778" xfId="0" applyFont="1" applyFill="1" applyBorder="1" applyAlignment="1" applyProtection="1">
      <alignment horizontal="right"/>
      <protection locked="0"/>
    </xf>
    <xf numFmtId="0" fontId="5" fillId="0" borderId="789" xfId="0" applyFont="1" applyBorder="1" applyAlignment="1">
      <alignment horizontal="center" vertical="center" wrapText="1"/>
    </xf>
    <xf numFmtId="0" fontId="5" fillId="0" borderId="796" xfId="0" applyFont="1" applyBorder="1" applyAlignment="1">
      <alignment horizontal="center" vertical="center" wrapText="1"/>
    </xf>
    <xf numFmtId="0" fontId="5" fillId="0" borderId="760" xfId="0" applyFont="1" applyBorder="1" applyAlignment="1">
      <alignment horizontal="center" vertical="center" wrapText="1"/>
    </xf>
    <xf numFmtId="0" fontId="5" fillId="0" borderId="754" xfId="0" applyFont="1" applyBorder="1" applyAlignment="1">
      <alignment vertical="center" wrapText="1"/>
    </xf>
    <xf numFmtId="0" fontId="5" fillId="10" borderId="755" xfId="0" applyFont="1" applyFill="1" applyBorder="1" applyProtection="1">
      <protection locked="0"/>
    </xf>
    <xf numFmtId="0" fontId="5" fillId="10" borderId="799" xfId="0" applyFont="1" applyFill="1" applyBorder="1" applyProtection="1">
      <protection locked="0"/>
    </xf>
    <xf numFmtId="0" fontId="5" fillId="10" borderId="754" xfId="0" applyFont="1" applyFill="1" applyBorder="1" applyProtection="1">
      <protection locked="0"/>
    </xf>
    <xf numFmtId="0" fontId="5" fillId="0" borderId="764" xfId="0" applyFont="1" applyBorder="1" applyAlignment="1">
      <alignment horizontal="right" vertical="center" wrapText="1"/>
    </xf>
    <xf numFmtId="0" fontId="5" fillId="0" borderId="789" xfId="0" applyFont="1" applyBorder="1" applyAlignment="1">
      <alignment horizontal="right" vertical="center" wrapText="1"/>
    </xf>
    <xf numFmtId="0" fontId="5" fillId="0" borderId="786" xfId="0" applyFont="1" applyBorder="1" applyAlignment="1">
      <alignment horizontal="right" vertical="center" wrapText="1"/>
    </xf>
    <xf numFmtId="0" fontId="5" fillId="0" borderId="784" xfId="0" applyFont="1" applyBorder="1" applyAlignment="1">
      <alignment horizontal="right" vertical="center" wrapText="1"/>
    </xf>
    <xf numFmtId="1" fontId="5" fillId="0" borderId="764" xfId="2" applyNumberFormat="1" applyFont="1" applyBorder="1" applyAlignment="1">
      <alignment horizontal="center" vertical="center" wrapText="1"/>
    </xf>
    <xf numFmtId="1" fontId="5" fillId="4" borderId="776" xfId="2" applyNumberFormat="1" applyFont="1" applyFill="1" applyBorder="1" applyAlignment="1" applyProtection="1">
      <alignment horizontal="right"/>
      <protection locked="0"/>
    </xf>
    <xf numFmtId="1" fontId="5" fillId="4" borderId="791" xfId="2" applyNumberFormat="1" applyFont="1" applyFill="1" applyBorder="1" applyAlignment="1" applyProtection="1">
      <alignment horizontal="right"/>
      <protection locked="0"/>
    </xf>
    <xf numFmtId="1" fontId="5" fillId="8" borderId="756" xfId="0" applyNumberFormat="1" applyFont="1" applyFill="1" applyBorder="1" applyAlignment="1">
      <alignment horizontal="right"/>
    </xf>
    <xf numFmtId="1" fontId="5" fillId="0" borderId="784" xfId="0" applyNumberFormat="1" applyFont="1" applyBorder="1" applyAlignment="1">
      <alignment horizontal="center" vertical="center"/>
    </xf>
    <xf numFmtId="1" fontId="5" fillId="0" borderId="781" xfId="0" applyNumberFormat="1" applyFont="1" applyBorder="1" applyAlignment="1">
      <alignment horizontal="center" vertical="center"/>
    </xf>
    <xf numFmtId="1" fontId="5" fillId="0" borderId="754" xfId="0" applyNumberFormat="1" applyFont="1" applyBorder="1" applyAlignment="1">
      <alignment vertical="top" wrapText="1"/>
    </xf>
    <xf numFmtId="1" fontId="5" fillId="0" borderId="783" xfId="0" applyNumberFormat="1" applyFont="1" applyBorder="1" applyAlignment="1">
      <alignment horizontal="right" wrapText="1"/>
    </xf>
    <xf numFmtId="1" fontId="5" fillId="0" borderId="756" xfId="0" applyNumberFormat="1" applyFont="1" applyBorder="1" applyAlignment="1">
      <alignment horizontal="right" wrapText="1"/>
    </xf>
    <xf numFmtId="1" fontId="5" fillId="4" borderId="797" xfId="0" applyNumberFormat="1" applyFont="1" applyFill="1" applyBorder="1" applyAlignment="1" applyProtection="1">
      <alignment horizontal="right"/>
      <protection locked="0"/>
    </xf>
    <xf numFmtId="1" fontId="5" fillId="9" borderId="778" xfId="0" applyNumberFormat="1" applyFont="1" applyFill="1" applyBorder="1" applyAlignment="1">
      <alignment horizontal="right"/>
    </xf>
    <xf numFmtId="1" fontId="5" fillId="9" borderId="756" xfId="0" applyNumberFormat="1" applyFont="1" applyFill="1" applyBorder="1" applyAlignment="1">
      <alignment horizontal="right"/>
    </xf>
    <xf numFmtId="1" fontId="5" fillId="9" borderId="783" xfId="0" applyNumberFormat="1" applyFont="1" applyFill="1" applyBorder="1" applyAlignment="1">
      <alignment horizontal="right"/>
    </xf>
    <xf numFmtId="1" fontId="5" fillId="9" borderId="755" xfId="0" applyNumberFormat="1" applyFont="1" applyFill="1" applyBorder="1" applyAlignment="1">
      <alignment horizontal="right"/>
    </xf>
    <xf numFmtId="1" fontId="5" fillId="9" borderId="775" xfId="0" applyNumberFormat="1" applyFont="1" applyFill="1" applyBorder="1" applyAlignment="1">
      <alignment horizontal="right"/>
    </xf>
    <xf numFmtId="1" fontId="5" fillId="0" borderId="10" xfId="0" applyNumberFormat="1" applyFont="1" applyBorder="1" applyAlignment="1">
      <alignment horizontal="center" vertical="center" wrapText="1"/>
    </xf>
    <xf numFmtId="1" fontId="5" fillId="0" borderId="12" xfId="0" applyNumberFormat="1" applyFont="1" applyBorder="1" applyAlignment="1">
      <alignment horizontal="center" vertical="center" wrapText="1"/>
    </xf>
    <xf numFmtId="1" fontId="5" fillId="0" borderId="34" xfId="0" applyNumberFormat="1" applyFont="1" applyBorder="1" applyAlignment="1">
      <alignment horizontal="center" vertical="center" wrapText="1"/>
    </xf>
    <xf numFmtId="1" fontId="5" fillId="0" borderId="38" xfId="0" applyNumberFormat="1" applyFont="1" applyBorder="1" applyAlignment="1">
      <alignment horizontal="center" vertical="center" wrapText="1"/>
    </xf>
    <xf numFmtId="1" fontId="5" fillId="0" borderId="35" xfId="0" applyNumberFormat="1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left" vertical="center" wrapText="1"/>
    </xf>
    <xf numFmtId="1" fontId="5" fillId="0" borderId="9" xfId="0" applyNumberFormat="1" applyFont="1" applyBorder="1" applyAlignment="1">
      <alignment horizontal="left" vertical="center" wrapText="1"/>
    </xf>
    <xf numFmtId="1" fontId="5" fillId="0" borderId="14" xfId="0" applyNumberFormat="1" applyFont="1" applyBorder="1" applyAlignment="1">
      <alignment horizontal="left" vertical="center" wrapText="1"/>
    </xf>
    <xf numFmtId="1" fontId="4" fillId="2" borderId="0" xfId="0" applyNumberFormat="1" applyFont="1" applyFill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center" vertical="center" wrapText="1"/>
    </xf>
    <xf numFmtId="1" fontId="5" fillId="0" borderId="13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" fontId="5" fillId="0" borderId="14" xfId="0" applyNumberFormat="1" applyFont="1" applyBorder="1" applyAlignment="1">
      <alignment horizontal="center" vertical="center" wrapText="1"/>
    </xf>
    <xf numFmtId="1" fontId="5" fillId="0" borderId="11" xfId="0" applyNumberFormat="1" applyFont="1" applyBorder="1" applyAlignment="1">
      <alignment horizontal="center" vertical="center" wrapText="1"/>
    </xf>
    <xf numFmtId="1" fontId="5" fillId="0" borderId="30" xfId="0" applyNumberFormat="1" applyFont="1" applyBorder="1" applyAlignment="1">
      <alignment horizontal="center" vertical="center" wrapText="1"/>
    </xf>
    <xf numFmtId="1" fontId="5" fillId="0" borderId="37" xfId="0" applyNumberFormat="1" applyFont="1" applyBorder="1" applyAlignment="1">
      <alignment horizontal="center" vertical="center" wrapText="1"/>
    </xf>
    <xf numFmtId="1" fontId="5" fillId="0" borderId="41" xfId="0" applyNumberFormat="1" applyFont="1" applyBorder="1" applyAlignment="1">
      <alignment horizontal="center" vertical="center" wrapText="1"/>
    </xf>
    <xf numFmtId="1" fontId="5" fillId="0" borderId="31" xfId="0" applyNumberFormat="1" applyFont="1" applyBorder="1" applyAlignment="1">
      <alignment horizontal="center" vertical="center" wrapText="1"/>
    </xf>
    <xf numFmtId="1" fontId="5" fillId="0" borderId="32" xfId="0" applyNumberFormat="1" applyFont="1" applyBorder="1" applyAlignment="1">
      <alignment horizontal="center" vertical="center" wrapText="1"/>
    </xf>
    <xf numFmtId="1" fontId="5" fillId="0" borderId="33" xfId="0" applyNumberFormat="1" applyFont="1" applyBorder="1" applyAlignment="1">
      <alignment horizontal="center" vertical="center" wrapText="1"/>
    </xf>
    <xf numFmtId="1" fontId="5" fillId="0" borderId="34" xfId="0" applyNumberFormat="1" applyFont="1" applyBorder="1" applyAlignment="1">
      <alignment horizontal="center" vertical="center"/>
    </xf>
    <xf numFmtId="1" fontId="5" fillId="0" borderId="35" xfId="0" applyNumberFormat="1" applyFont="1" applyBorder="1" applyAlignment="1">
      <alignment horizontal="center" vertical="center"/>
    </xf>
    <xf numFmtId="1" fontId="5" fillId="0" borderId="30" xfId="0" applyNumberFormat="1" applyFont="1" applyBorder="1" applyAlignment="1">
      <alignment horizontal="left" vertical="center" wrapText="1"/>
    </xf>
    <xf numFmtId="1" fontId="5" fillId="0" borderId="37" xfId="0" applyNumberFormat="1" applyFont="1" applyBorder="1" applyAlignment="1">
      <alignment horizontal="left" vertical="center" wrapText="1"/>
    </xf>
    <xf numFmtId="1" fontId="5" fillId="0" borderId="41" xfId="0" applyNumberFormat="1" applyFont="1" applyBorder="1" applyAlignment="1">
      <alignment horizontal="left" vertical="center" wrapText="1"/>
    </xf>
    <xf numFmtId="1" fontId="5" fillId="0" borderId="36" xfId="0" applyNumberFormat="1" applyFont="1" applyBorder="1" applyAlignment="1">
      <alignment horizontal="center" vertical="center" wrapText="1"/>
    </xf>
    <xf numFmtId="1" fontId="5" fillId="0" borderId="39" xfId="0" applyNumberFormat="1" applyFont="1" applyBorder="1" applyAlignment="1">
      <alignment horizontal="center" vertical="center" wrapText="1"/>
    </xf>
    <xf numFmtId="1" fontId="5" fillId="0" borderId="45" xfId="0" applyNumberFormat="1" applyFont="1" applyBorder="1" applyAlignment="1">
      <alignment horizontal="center" vertical="center" wrapText="1"/>
    </xf>
    <xf numFmtId="1" fontId="5" fillId="0" borderId="40" xfId="0" applyNumberFormat="1" applyFont="1" applyBorder="1" applyAlignment="1">
      <alignment horizontal="center" vertical="center" wrapText="1"/>
    </xf>
    <xf numFmtId="1" fontId="5" fillId="0" borderId="89" xfId="0" applyNumberFormat="1" applyFont="1" applyBorder="1" applyAlignment="1">
      <alignment horizontal="center" vertical="center" wrapText="1"/>
    </xf>
    <xf numFmtId="1" fontId="5" fillId="0" borderId="90" xfId="0" applyNumberFormat="1" applyFont="1" applyBorder="1" applyAlignment="1">
      <alignment horizontal="center" vertical="center" wrapText="1"/>
    </xf>
    <xf numFmtId="1" fontId="5" fillId="0" borderId="93" xfId="0" applyNumberFormat="1" applyFont="1" applyBorder="1" applyAlignment="1">
      <alignment horizontal="center" vertical="center" wrapText="1"/>
    </xf>
    <xf numFmtId="1" fontId="5" fillId="0" borderId="34" xfId="0" applyNumberFormat="1" applyFont="1" applyBorder="1" applyAlignment="1">
      <alignment horizontal="left" vertical="center" wrapText="1"/>
    </xf>
    <xf numFmtId="1" fontId="5" fillId="0" borderId="38" xfId="0" applyNumberFormat="1" applyFont="1" applyBorder="1" applyAlignment="1">
      <alignment horizontal="left" vertical="center" wrapText="1"/>
    </xf>
    <xf numFmtId="1" fontId="5" fillId="0" borderId="87" xfId="0" applyNumberFormat="1" applyFont="1" applyBorder="1" applyAlignment="1">
      <alignment horizontal="left" vertical="center" wrapText="1"/>
    </xf>
    <xf numFmtId="1" fontId="5" fillId="0" borderId="108" xfId="0" applyNumberFormat="1" applyFont="1" applyBorder="1" applyAlignment="1">
      <alignment horizontal="center" vertical="center" wrapText="1"/>
    </xf>
    <xf numFmtId="1" fontId="5" fillId="0" borderId="109" xfId="0" applyNumberFormat="1" applyFont="1" applyBorder="1" applyAlignment="1">
      <alignment horizontal="center" vertical="center" wrapText="1"/>
    </xf>
    <xf numFmtId="1" fontId="5" fillId="0" borderId="111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left" wrapText="1"/>
    </xf>
    <xf numFmtId="1" fontId="5" fillId="0" borderId="9" xfId="0" applyNumberFormat="1" applyFont="1" applyBorder="1" applyAlignment="1">
      <alignment horizontal="left" wrapText="1"/>
    </xf>
    <xf numFmtId="1" fontId="5" fillId="0" borderId="30" xfId="0" applyNumberFormat="1" applyFont="1" applyBorder="1" applyAlignment="1">
      <alignment horizontal="center" vertical="center"/>
    </xf>
    <xf numFmtId="1" fontId="5" fillId="0" borderId="37" xfId="0" applyNumberFormat="1" applyFont="1" applyBorder="1" applyAlignment="1">
      <alignment horizontal="center" vertical="center"/>
    </xf>
    <xf numFmtId="1" fontId="5" fillId="0" borderId="41" xfId="0" applyNumberFormat="1" applyFont="1" applyBorder="1" applyAlignment="1">
      <alignment horizontal="center" vertical="center"/>
    </xf>
    <xf numFmtId="1" fontId="5" fillId="0" borderId="103" xfId="0" applyNumberFormat="1" applyFont="1" applyBorder="1" applyAlignment="1">
      <alignment horizontal="center" vertical="center" wrapText="1"/>
    </xf>
    <xf numFmtId="1" fontId="5" fillId="0" borderId="113" xfId="0" applyNumberFormat="1" applyFont="1" applyBorder="1" applyAlignment="1">
      <alignment horizontal="left" wrapText="1"/>
    </xf>
    <xf numFmtId="1" fontId="5" fillId="0" borderId="22" xfId="0" applyNumberFormat="1" applyFont="1" applyBorder="1" applyAlignment="1">
      <alignment horizontal="left" wrapText="1"/>
    </xf>
    <xf numFmtId="1" fontId="5" fillId="0" borderId="103" xfId="0" applyNumberFormat="1" applyFont="1" applyBorder="1" applyAlignment="1">
      <alignment horizontal="left" wrapText="1"/>
    </xf>
    <xf numFmtId="1" fontId="5" fillId="0" borderId="119" xfId="0" applyNumberFormat="1" applyFont="1" applyBorder="1" applyAlignment="1">
      <alignment horizontal="center" vertical="center" wrapText="1"/>
    </xf>
    <xf numFmtId="1" fontId="5" fillId="0" borderId="121" xfId="0" applyNumberFormat="1" applyFont="1" applyBorder="1" applyAlignment="1">
      <alignment horizontal="left"/>
    </xf>
    <xf numFmtId="1" fontId="5" fillId="0" borderId="67" xfId="0" applyNumberFormat="1" applyFont="1" applyBorder="1" applyAlignment="1">
      <alignment horizontal="left"/>
    </xf>
    <xf numFmtId="1" fontId="5" fillId="0" borderId="0" xfId="0" applyNumberFormat="1" applyFont="1" applyAlignment="1">
      <alignment horizontal="left"/>
    </xf>
    <xf numFmtId="1" fontId="5" fillId="0" borderId="40" xfId="0" applyNumberFormat="1" applyFont="1" applyBorder="1" applyAlignment="1">
      <alignment horizontal="left"/>
    </xf>
    <xf numFmtId="1" fontId="5" fillId="0" borderId="128" xfId="0" applyNumberFormat="1" applyFont="1" applyBorder="1" applyAlignment="1">
      <alignment horizontal="left"/>
    </xf>
    <xf numFmtId="1" fontId="5" fillId="0" borderId="25" xfId="0" applyNumberFormat="1" applyFont="1" applyBorder="1" applyAlignment="1">
      <alignment horizontal="left"/>
    </xf>
    <xf numFmtId="1" fontId="6" fillId="2" borderId="0" xfId="0" applyNumberFormat="1" applyFont="1" applyFill="1" applyAlignment="1">
      <alignment wrapText="1"/>
    </xf>
    <xf numFmtId="1" fontId="6" fillId="2" borderId="0" xfId="0" applyNumberFormat="1" applyFont="1" applyFill="1" applyAlignment="1">
      <alignment horizontal="left" wrapText="1"/>
    </xf>
    <xf numFmtId="1" fontId="5" fillId="0" borderId="129" xfId="0" applyNumberFormat="1" applyFont="1" applyBorder="1" applyAlignment="1">
      <alignment horizontal="center" vertical="center"/>
    </xf>
    <xf numFmtId="1" fontId="5" fillId="0" borderId="130" xfId="0" applyNumberFormat="1" applyFont="1" applyBorder="1" applyAlignment="1">
      <alignment horizontal="center" vertical="center"/>
    </xf>
    <xf numFmtId="1" fontId="5" fillId="0" borderId="138" xfId="0" applyNumberFormat="1" applyFont="1" applyBorder="1" applyAlignment="1">
      <alignment horizontal="center" vertical="center"/>
    </xf>
    <xf numFmtId="1" fontId="5" fillId="0" borderId="40" xfId="0" applyNumberFormat="1" applyFont="1" applyBorder="1" applyAlignment="1">
      <alignment horizontal="center" vertical="center"/>
    </xf>
    <xf numFmtId="1" fontId="5" fillId="0" borderId="139" xfId="0" applyNumberFormat="1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/>
    </xf>
    <xf numFmtId="1" fontId="5" fillId="0" borderId="131" xfId="0" applyNumberFormat="1" applyFont="1" applyBorder="1" applyAlignment="1">
      <alignment horizontal="center" vertical="center" wrapText="1"/>
    </xf>
    <xf numFmtId="1" fontId="5" fillId="0" borderId="132" xfId="0" applyNumberFormat="1" applyFont="1" applyBorder="1" applyAlignment="1">
      <alignment horizontal="center" vertical="center" wrapText="1"/>
    </xf>
    <xf numFmtId="1" fontId="5" fillId="0" borderId="130" xfId="0" applyNumberFormat="1" applyFont="1" applyBorder="1" applyAlignment="1">
      <alignment horizontal="center" vertical="center" wrapText="1"/>
    </xf>
    <xf numFmtId="1" fontId="5" fillId="0" borderId="133" xfId="0" applyNumberFormat="1" applyFont="1" applyBorder="1" applyAlignment="1">
      <alignment horizontal="center" vertical="center"/>
    </xf>
    <xf numFmtId="1" fontId="5" fillId="0" borderId="134" xfId="0" applyNumberFormat="1" applyFont="1" applyBorder="1" applyAlignment="1">
      <alignment horizontal="center" vertical="center"/>
    </xf>
    <xf numFmtId="1" fontId="5" fillId="0" borderId="135" xfId="0" applyNumberFormat="1" applyFont="1" applyBorder="1" applyAlignment="1">
      <alignment horizontal="center" vertical="center"/>
    </xf>
    <xf numFmtId="1" fontId="5" fillId="0" borderId="126" xfId="0" applyNumberFormat="1" applyFont="1" applyBorder="1" applyAlignment="1">
      <alignment horizontal="left"/>
    </xf>
    <xf numFmtId="1" fontId="5" fillId="0" borderId="53" xfId="0" applyNumberFormat="1" applyFont="1" applyBorder="1" applyAlignment="1">
      <alignment horizontal="left"/>
    </xf>
    <xf numFmtId="1" fontId="5" fillId="0" borderId="144" xfId="0" applyNumberFormat="1" applyFont="1" applyBorder="1" applyAlignment="1">
      <alignment horizontal="left" vertical="center"/>
    </xf>
    <xf numFmtId="1" fontId="5" fillId="0" borderId="50" xfId="0" applyNumberFormat="1" applyFont="1" applyBorder="1" applyAlignment="1">
      <alignment horizontal="left" vertical="center"/>
    </xf>
    <xf numFmtId="1" fontId="5" fillId="0" borderId="146" xfId="0" applyNumberFormat="1" applyFont="1" applyBorder="1" applyAlignment="1">
      <alignment horizontal="left" vertical="center"/>
    </xf>
    <xf numFmtId="1" fontId="5" fillId="0" borderId="60" xfId="0" applyNumberFormat="1" applyFont="1" applyBorder="1" applyAlignment="1">
      <alignment horizontal="left" vertical="center"/>
    </xf>
    <xf numFmtId="1" fontId="5" fillId="0" borderId="149" xfId="0" applyNumberFormat="1" applyFont="1" applyBorder="1" applyAlignment="1">
      <alignment horizontal="left" vertical="center"/>
    </xf>
    <xf numFmtId="0" fontId="0" fillId="0" borderId="67" xfId="0" applyBorder="1" applyAlignment="1">
      <alignment horizontal="left" vertical="center"/>
    </xf>
    <xf numFmtId="1" fontId="5" fillId="0" borderId="136" xfId="0" applyNumberFormat="1" applyFont="1" applyBorder="1" applyAlignment="1">
      <alignment horizontal="center" vertical="center" wrapText="1"/>
    </xf>
    <xf numFmtId="1" fontId="5" fillId="0" borderId="137" xfId="0" applyNumberFormat="1" applyFont="1" applyBorder="1" applyAlignment="1">
      <alignment horizontal="center" vertical="center" wrapText="1"/>
    </xf>
    <xf numFmtId="1" fontId="5" fillId="0" borderId="133" xfId="0" applyNumberFormat="1" applyFont="1" applyBorder="1" applyAlignment="1">
      <alignment horizontal="center" vertical="center" wrapText="1"/>
    </xf>
    <xf numFmtId="1" fontId="5" fillId="0" borderId="134" xfId="0" applyNumberFormat="1" applyFont="1" applyBorder="1" applyAlignment="1">
      <alignment horizontal="center" vertical="center" wrapText="1"/>
    </xf>
    <xf numFmtId="1" fontId="5" fillId="0" borderId="135" xfId="0" applyNumberFormat="1" applyFont="1" applyBorder="1" applyAlignment="1">
      <alignment horizontal="center" vertical="center" wrapText="1"/>
    </xf>
    <xf numFmtId="1" fontId="5" fillId="0" borderId="152" xfId="0" applyNumberFormat="1" applyFont="1" applyBorder="1" applyAlignment="1">
      <alignment horizontal="left" vertical="center" wrapText="1"/>
    </xf>
    <xf numFmtId="1" fontId="5" fillId="0" borderId="154" xfId="0" applyNumberFormat="1" applyFont="1" applyBorder="1" applyAlignment="1">
      <alignment horizontal="left" vertical="center" wrapText="1"/>
    </xf>
    <xf numFmtId="1" fontId="5" fillId="0" borderId="156" xfId="0" applyNumberFormat="1" applyFont="1" applyBorder="1" applyAlignment="1">
      <alignment horizontal="left" vertical="center" wrapText="1"/>
    </xf>
    <xf numFmtId="1" fontId="5" fillId="0" borderId="87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" fontId="5" fillId="0" borderId="168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/>
    </xf>
    <xf numFmtId="1" fontId="5" fillId="0" borderId="108" xfId="0" applyNumberFormat="1" applyFont="1" applyBorder="1" applyAlignment="1">
      <alignment horizontal="center" vertical="center"/>
    </xf>
    <xf numFmtId="1" fontId="5" fillId="3" borderId="34" xfId="0" applyNumberFormat="1" applyFont="1" applyFill="1" applyBorder="1" applyAlignment="1">
      <alignment horizontal="center" vertical="center" wrapText="1"/>
    </xf>
    <xf numFmtId="1" fontId="5" fillId="3" borderId="108" xfId="0" applyNumberFormat="1" applyFont="1" applyFill="1" applyBorder="1" applyAlignment="1">
      <alignment horizontal="center" vertical="center" wrapText="1"/>
    </xf>
    <xf numFmtId="1" fontId="5" fillId="0" borderId="50" xfId="0" applyNumberFormat="1" applyFont="1" applyBorder="1" applyAlignment="1">
      <alignment horizontal="left" vertical="center" wrapText="1"/>
    </xf>
    <xf numFmtId="1" fontId="5" fillId="0" borderId="68" xfId="0" applyNumberFormat="1" applyFont="1" applyBorder="1" applyAlignment="1">
      <alignment horizontal="left" vertical="center" wrapText="1"/>
    </xf>
    <xf numFmtId="1" fontId="5" fillId="0" borderId="60" xfId="0" applyNumberFormat="1" applyFont="1" applyBorder="1" applyAlignment="1">
      <alignment horizontal="left" vertical="center" wrapText="1"/>
    </xf>
    <xf numFmtId="1" fontId="5" fillId="0" borderId="22" xfId="0" applyNumberFormat="1" applyFont="1" applyBorder="1" applyAlignment="1">
      <alignment horizontal="left" vertical="center" wrapText="1"/>
    </xf>
    <xf numFmtId="1" fontId="5" fillId="3" borderId="36" xfId="0" applyNumberFormat="1" applyFont="1" applyFill="1" applyBorder="1" applyAlignment="1">
      <alignment horizontal="center" vertical="center" wrapText="1"/>
    </xf>
    <xf numFmtId="1" fontId="5" fillId="3" borderId="39" xfId="0" applyNumberFormat="1" applyFont="1" applyFill="1" applyBorder="1" applyAlignment="1">
      <alignment horizontal="center" vertical="center" wrapText="1"/>
    </xf>
    <xf numFmtId="1" fontId="5" fillId="3" borderId="45" xfId="0" applyNumberFormat="1" applyFont="1" applyFill="1" applyBorder="1" applyAlignment="1">
      <alignment horizontal="center" vertical="center" wrapText="1"/>
    </xf>
    <xf numFmtId="1" fontId="5" fillId="3" borderId="9" xfId="0" applyNumberFormat="1" applyFont="1" applyFill="1" applyBorder="1" applyAlignment="1">
      <alignment horizontal="center" vertical="center" wrapText="1"/>
    </xf>
    <xf numFmtId="1" fontId="5" fillId="3" borderId="40" xfId="0" applyNumberFormat="1" applyFont="1" applyFill="1" applyBorder="1" applyAlignment="1">
      <alignment horizontal="center" vertical="center" wrapText="1"/>
    </xf>
    <xf numFmtId="1" fontId="5" fillId="3" borderId="14" xfId="0" applyNumberFormat="1" applyFont="1" applyFill="1" applyBorder="1" applyAlignment="1">
      <alignment horizontal="center" vertical="center" wrapText="1"/>
    </xf>
    <xf numFmtId="1" fontId="5" fillId="8" borderId="87" xfId="0" applyNumberFormat="1" applyFont="1" applyFill="1" applyBorder="1" applyAlignment="1">
      <alignment horizontal="left" vertical="center" wrapText="1"/>
    </xf>
    <xf numFmtId="1" fontId="5" fillId="8" borderId="34" xfId="0" applyNumberFormat="1" applyFont="1" applyFill="1" applyBorder="1" applyAlignment="1">
      <alignment horizontal="center" vertical="center" wrapText="1"/>
    </xf>
    <xf numFmtId="1" fontId="5" fillId="8" borderId="38" xfId="0" applyNumberFormat="1" applyFont="1" applyFill="1" applyBorder="1" applyAlignment="1">
      <alignment horizontal="center" vertical="center" wrapText="1"/>
    </xf>
    <xf numFmtId="1" fontId="5" fillId="0" borderId="44" xfId="0" applyNumberFormat="1" applyFont="1" applyBorder="1" applyAlignment="1">
      <alignment horizontal="center" vertical="center" wrapText="1"/>
    </xf>
    <xf numFmtId="1" fontId="5" fillId="0" borderId="43" xfId="0" applyNumberFormat="1" applyFont="1" applyBorder="1" applyAlignment="1">
      <alignment horizontal="center" vertical="center" wrapText="1"/>
    </xf>
    <xf numFmtId="1" fontId="5" fillId="3" borderId="35" xfId="0" applyNumberFormat="1" applyFont="1" applyFill="1" applyBorder="1" applyAlignment="1">
      <alignment horizontal="center" vertical="center" wrapText="1"/>
    </xf>
    <xf numFmtId="1" fontId="5" fillId="3" borderId="38" xfId="0" applyNumberFormat="1" applyFont="1" applyFill="1" applyBorder="1" applyAlignment="1">
      <alignment horizontal="center" vertical="center" wrapText="1"/>
    </xf>
    <xf numFmtId="1" fontId="5" fillId="0" borderId="47" xfId="0" applyNumberFormat="1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left" vertical="center"/>
    </xf>
    <xf numFmtId="1" fontId="5" fillId="0" borderId="40" xfId="0" applyNumberFormat="1" applyFont="1" applyBorder="1" applyAlignment="1">
      <alignment horizontal="left" vertical="center"/>
    </xf>
    <xf numFmtId="1" fontId="5" fillId="0" borderId="14" xfId="0" applyNumberFormat="1" applyFont="1" applyBorder="1" applyAlignment="1">
      <alignment horizontal="left" vertical="center"/>
    </xf>
    <xf numFmtId="1" fontId="5" fillId="0" borderId="76" xfId="0" applyNumberFormat="1" applyFont="1" applyBorder="1" applyAlignment="1">
      <alignment horizontal="left" vertical="center" wrapText="1"/>
    </xf>
    <xf numFmtId="1" fontId="5" fillId="0" borderId="53" xfId="0" applyNumberFormat="1" applyFont="1" applyBorder="1" applyAlignment="1">
      <alignment horizontal="left" vertical="center" wrapText="1"/>
    </xf>
    <xf numFmtId="1" fontId="5" fillId="0" borderId="64" xfId="0" applyNumberFormat="1" applyFont="1" applyBorder="1" applyAlignment="1">
      <alignment horizontal="left"/>
    </xf>
    <xf numFmtId="1" fontId="6" fillId="2" borderId="8" xfId="0" applyNumberFormat="1" applyFont="1" applyFill="1" applyBorder="1" applyAlignment="1">
      <alignment wrapText="1"/>
    </xf>
    <xf numFmtId="1" fontId="5" fillId="0" borderId="92" xfId="0" applyNumberFormat="1" applyFont="1" applyBorder="1" applyAlignment="1">
      <alignment horizontal="center" vertical="center" wrapText="1"/>
    </xf>
    <xf numFmtId="1" fontId="5" fillId="0" borderId="76" xfId="0" applyNumberFormat="1" applyFont="1" applyBorder="1" applyAlignment="1">
      <alignment horizontal="left" vertical="center"/>
    </xf>
    <xf numFmtId="1" fontId="5" fillId="0" borderId="53" xfId="0" applyNumberFormat="1" applyFont="1" applyBorder="1" applyAlignment="1">
      <alignment horizontal="left" vertical="center"/>
    </xf>
    <xf numFmtId="1" fontId="5" fillId="0" borderId="87" xfId="0" applyNumberFormat="1" applyFont="1" applyBorder="1" applyAlignment="1">
      <alignment horizontal="left" vertical="center"/>
    </xf>
    <xf numFmtId="1" fontId="5" fillId="0" borderId="34" xfId="0" applyNumberFormat="1" applyFont="1" applyBorder="1" applyAlignment="1">
      <alignment horizontal="left" wrapText="1"/>
    </xf>
    <xf numFmtId="1" fontId="5" fillId="0" borderId="38" xfId="0" applyNumberFormat="1" applyFont="1" applyBorder="1" applyAlignment="1">
      <alignment horizontal="left" wrapText="1"/>
    </xf>
    <xf numFmtId="1" fontId="5" fillId="0" borderId="64" xfId="0" applyNumberFormat="1" applyFont="1" applyBorder="1" applyAlignment="1">
      <alignment horizontal="left" wrapText="1"/>
    </xf>
    <xf numFmtId="1" fontId="5" fillId="0" borderId="67" xfId="0" applyNumberFormat="1" applyFont="1" applyBorder="1" applyAlignment="1">
      <alignment horizontal="left" wrapText="1"/>
    </xf>
    <xf numFmtId="1" fontId="5" fillId="0" borderId="51" xfId="0" applyNumberFormat="1" applyFont="1" applyBorder="1" applyAlignment="1">
      <alignment horizontal="center" vertical="center" wrapText="1"/>
    </xf>
    <xf numFmtId="1" fontId="5" fillId="0" borderId="52" xfId="0" applyNumberFormat="1" applyFont="1" applyBorder="1" applyAlignment="1">
      <alignment horizontal="center" vertical="center" wrapText="1"/>
    </xf>
    <xf numFmtId="1" fontId="5" fillId="0" borderId="75" xfId="0" applyNumberFormat="1" applyFont="1" applyBorder="1" applyAlignment="1">
      <alignment horizontal="center" vertical="center" wrapText="1"/>
    </xf>
    <xf numFmtId="1" fontId="5" fillId="0" borderId="23" xfId="0" applyNumberFormat="1" applyFont="1" applyBorder="1" applyAlignment="1">
      <alignment horizontal="center" vertical="center" wrapText="1"/>
    </xf>
    <xf numFmtId="1" fontId="5" fillId="0" borderId="70" xfId="0" applyNumberFormat="1" applyFont="1" applyBorder="1" applyAlignment="1">
      <alignment horizontal="center" vertical="center" wrapText="1"/>
    </xf>
    <xf numFmtId="1" fontId="5" fillId="0" borderId="71" xfId="0" applyNumberFormat="1" applyFont="1" applyBorder="1" applyAlignment="1">
      <alignment horizontal="center" vertical="center" wrapText="1"/>
    </xf>
    <xf numFmtId="1" fontId="5" fillId="0" borderId="38" xfId="0" applyNumberFormat="1" applyFont="1" applyBorder="1" applyAlignment="1">
      <alignment horizontal="center" vertical="center"/>
    </xf>
    <xf numFmtId="1" fontId="5" fillId="0" borderId="103" xfId="2" applyNumberFormat="1" applyFont="1" applyBorder="1" applyAlignment="1">
      <alignment horizontal="center" vertical="center" wrapText="1"/>
    </xf>
    <xf numFmtId="1" fontId="5" fillId="0" borderId="110" xfId="0" applyNumberFormat="1" applyFont="1" applyBorder="1" applyAlignment="1">
      <alignment horizontal="center" vertical="center" wrapText="1"/>
    </xf>
    <xf numFmtId="1" fontId="5" fillId="0" borderId="34" xfId="0" applyNumberFormat="1" applyFont="1" applyBorder="1" applyAlignment="1">
      <alignment horizontal="center" wrapText="1"/>
    </xf>
    <xf numFmtId="1" fontId="5" fillId="0" borderId="38" xfId="0" applyNumberFormat="1" applyFont="1" applyBorder="1" applyAlignment="1">
      <alignment horizontal="center" wrapText="1"/>
    </xf>
    <xf numFmtId="1" fontId="5" fillId="0" borderId="77" xfId="0" applyNumberFormat="1" applyFont="1" applyBorder="1" applyAlignment="1">
      <alignment horizontal="center" vertical="center" wrapText="1"/>
    </xf>
    <xf numFmtId="1" fontId="5" fillId="0" borderId="44" xfId="0" applyNumberFormat="1" applyFont="1" applyBorder="1" applyAlignment="1">
      <alignment horizontal="center" vertical="center"/>
    </xf>
    <xf numFmtId="1" fontId="5" fillId="0" borderId="43" xfId="0" applyNumberFormat="1" applyFont="1" applyBorder="1" applyAlignment="1">
      <alignment horizontal="center" vertical="center"/>
    </xf>
    <xf numFmtId="1" fontId="5" fillId="0" borderId="110" xfId="0" applyNumberFormat="1" applyFont="1" applyBorder="1" applyAlignment="1">
      <alignment horizontal="center" vertical="center"/>
    </xf>
    <xf numFmtId="1" fontId="5" fillId="0" borderId="24" xfId="0" applyNumberFormat="1" applyFont="1" applyBorder="1" applyAlignment="1">
      <alignment horizontal="center" vertical="center" wrapText="1"/>
    </xf>
    <xf numFmtId="1" fontId="5" fillId="0" borderId="118" xfId="0" applyNumberFormat="1" applyFont="1" applyBorder="1" applyAlignment="1">
      <alignment horizontal="center" vertical="center" wrapText="1"/>
    </xf>
    <xf numFmtId="1" fontId="5" fillId="0" borderId="49" xfId="0" applyNumberFormat="1" applyFont="1" applyBorder="1" applyAlignment="1">
      <alignment horizontal="center" vertical="center" wrapText="1"/>
    </xf>
    <xf numFmtId="1" fontId="5" fillId="0" borderId="30" xfId="2" applyNumberFormat="1" applyFont="1" applyBorder="1" applyAlignment="1">
      <alignment horizontal="left" vertical="center" wrapText="1"/>
    </xf>
    <xf numFmtId="1" fontId="5" fillId="0" borderId="41" xfId="2" applyNumberFormat="1" applyFont="1" applyBorder="1" applyAlignment="1">
      <alignment horizontal="left" vertical="center" wrapText="1"/>
    </xf>
    <xf numFmtId="1" fontId="5" fillId="0" borderId="168" xfId="2" applyNumberFormat="1" applyFont="1" applyBorder="1" applyAlignment="1">
      <alignment horizontal="center"/>
    </xf>
    <xf numFmtId="1" fontId="5" fillId="0" borderId="14" xfId="2" applyNumberFormat="1" applyFont="1" applyBorder="1" applyAlignment="1">
      <alignment horizontal="center"/>
    </xf>
    <xf numFmtId="1" fontId="5" fillId="0" borderId="7" xfId="2" applyNumberFormat="1" applyFont="1" applyBorder="1" applyAlignment="1">
      <alignment horizontal="center" vertical="center" wrapText="1"/>
    </xf>
    <xf numFmtId="1" fontId="5" fillId="0" borderId="9" xfId="2" applyNumberFormat="1" applyFont="1" applyBorder="1" applyAlignment="1">
      <alignment horizontal="center" vertical="center" wrapText="1"/>
    </xf>
    <xf numFmtId="1" fontId="5" fillId="0" borderId="87" xfId="2" applyNumberFormat="1" applyFont="1" applyBorder="1" applyAlignment="1">
      <alignment horizontal="center" vertical="center" wrapText="1"/>
    </xf>
    <xf numFmtId="1" fontId="5" fillId="0" borderId="40" xfId="2" applyNumberFormat="1" applyFont="1" applyBorder="1" applyAlignment="1">
      <alignment horizontal="center" vertical="center" wrapText="1"/>
    </xf>
    <xf numFmtId="1" fontId="5" fillId="0" borderId="168" xfId="2" applyNumberFormat="1" applyFont="1" applyBorder="1" applyAlignment="1">
      <alignment horizontal="center" vertical="center" wrapText="1"/>
    </xf>
    <xf numFmtId="1" fontId="5" fillId="0" borderId="14" xfId="2" applyNumberFormat="1" applyFont="1" applyBorder="1" applyAlignment="1">
      <alignment horizontal="center" vertical="center" wrapText="1"/>
    </xf>
    <xf numFmtId="1" fontId="5" fillId="0" borderId="8" xfId="3" applyNumberFormat="1" applyFont="1" applyBorder="1" applyAlignment="1">
      <alignment horizontal="center" vertical="center"/>
    </xf>
    <xf numFmtId="1" fontId="5" fillId="0" borderId="9" xfId="3" applyNumberFormat="1" applyFont="1" applyBorder="1" applyAlignment="1">
      <alignment horizontal="center" vertical="center"/>
    </xf>
    <xf numFmtId="1" fontId="5" fillId="0" borderId="2" xfId="3" applyNumberFormat="1" applyFont="1" applyBorder="1" applyAlignment="1">
      <alignment horizontal="center" vertical="center"/>
    </xf>
    <xf numFmtId="1" fontId="5" fillId="0" borderId="14" xfId="3" applyNumberFormat="1" applyFont="1" applyBorder="1" applyAlignment="1">
      <alignment horizontal="center" vertical="center"/>
    </xf>
    <xf numFmtId="1" fontId="5" fillId="0" borderId="34" xfId="2" quotePrefix="1" applyNumberFormat="1" applyFont="1" applyBorder="1" applyAlignment="1">
      <alignment horizontal="center" vertical="center" wrapText="1"/>
    </xf>
    <xf numFmtId="1" fontId="5" fillId="0" borderId="35" xfId="2" quotePrefix="1" applyNumberFormat="1" applyFont="1" applyBorder="1" applyAlignment="1">
      <alignment horizontal="center" vertical="center" wrapText="1"/>
    </xf>
    <xf numFmtId="1" fontId="5" fillId="0" borderId="108" xfId="2" quotePrefix="1" applyNumberFormat="1" applyFont="1" applyBorder="1" applyAlignment="1">
      <alignment horizontal="center" vertical="center" wrapText="1"/>
    </xf>
    <xf numFmtId="1" fontId="5" fillId="0" borderId="46" xfId="2" applyNumberFormat="1" applyFont="1" applyBorder="1" applyAlignment="1">
      <alignment horizontal="center" vertical="center" wrapText="1"/>
    </xf>
    <xf numFmtId="1" fontId="5" fillId="0" borderId="117" xfId="2" applyNumberFormat="1" applyFont="1" applyBorder="1" applyAlignment="1">
      <alignment horizontal="center" vertical="center" wrapText="1"/>
    </xf>
    <xf numFmtId="1" fontId="5" fillId="0" borderId="8" xfId="2" applyNumberFormat="1" applyFont="1" applyBorder="1" applyAlignment="1">
      <alignment horizontal="center" vertical="center" wrapText="1"/>
    </xf>
    <xf numFmtId="1" fontId="5" fillId="0" borderId="2" xfId="2" applyNumberFormat="1" applyFont="1" applyBorder="1" applyAlignment="1">
      <alignment horizontal="center" vertical="center" wrapText="1"/>
    </xf>
    <xf numFmtId="1" fontId="5" fillId="0" borderId="9" xfId="2" applyNumberFormat="1" applyFont="1" applyBorder="1" applyAlignment="1" applyProtection="1">
      <alignment horizontal="center" vertical="center" wrapText="1"/>
      <protection locked="0"/>
    </xf>
    <xf numFmtId="1" fontId="5" fillId="0" borderId="40" xfId="2" applyNumberFormat="1" applyFont="1" applyBorder="1" applyAlignment="1" applyProtection="1">
      <alignment horizontal="center" vertical="center" wrapText="1"/>
      <protection locked="0"/>
    </xf>
    <xf numFmtId="1" fontId="5" fillId="0" borderId="14" xfId="2" applyNumberFormat="1" applyFont="1" applyBorder="1" applyAlignment="1" applyProtection="1">
      <alignment horizontal="center" vertical="center" wrapText="1"/>
      <protection locked="0"/>
    </xf>
    <xf numFmtId="1" fontId="5" fillId="0" borderId="7" xfId="3" applyNumberFormat="1" applyFont="1" applyBorder="1" applyAlignment="1">
      <alignment horizontal="center" vertical="center"/>
    </xf>
    <xf numFmtId="1" fontId="5" fillId="0" borderId="168" xfId="3" applyNumberFormat="1" applyFont="1" applyBorder="1" applyAlignment="1">
      <alignment horizontal="center" vertical="center"/>
    </xf>
    <xf numFmtId="1" fontId="5" fillId="0" borderId="103" xfId="2" quotePrefix="1" applyNumberFormat="1" applyFont="1" applyBorder="1" applyAlignment="1">
      <alignment horizontal="center" vertical="center" wrapText="1"/>
    </xf>
    <xf numFmtId="1" fontId="5" fillId="0" borderId="119" xfId="2" quotePrefix="1" applyNumberFormat="1" applyFont="1" applyBorder="1" applyAlignment="1">
      <alignment horizontal="center" vertical="center" wrapText="1"/>
    </xf>
    <xf numFmtId="1" fontId="5" fillId="0" borderId="173" xfId="2" applyNumberFormat="1" applyFont="1" applyBorder="1" applyAlignment="1" applyProtection="1">
      <alignment horizontal="center" vertical="center" wrapText="1"/>
      <protection locked="0"/>
    </xf>
    <xf numFmtId="1" fontId="5" fillId="0" borderId="174" xfId="2" applyNumberFormat="1" applyFont="1" applyBorder="1" applyAlignment="1" applyProtection="1">
      <alignment horizontal="center" vertical="center" wrapText="1"/>
      <protection locked="0"/>
    </xf>
    <xf numFmtId="1" fontId="5" fillId="0" borderId="8" xfId="2" applyNumberFormat="1" applyFont="1" applyBorder="1" applyAlignment="1" applyProtection="1">
      <alignment horizontal="center" vertical="center" wrapText="1"/>
      <protection locked="0"/>
    </xf>
    <xf numFmtId="1" fontId="5" fillId="0" borderId="2" xfId="2" applyNumberFormat="1" applyFont="1" applyBorder="1" applyAlignment="1" applyProtection="1">
      <alignment horizontal="center" vertical="center" wrapText="1"/>
      <protection locked="0"/>
    </xf>
    <xf numFmtId="1" fontId="5" fillId="0" borderId="42" xfId="2" applyNumberFormat="1" applyFont="1" applyBorder="1" applyAlignment="1" applyProtection="1">
      <alignment horizontal="center" vertical="center" wrapText="1"/>
      <protection locked="0"/>
    </xf>
    <xf numFmtId="1" fontId="5" fillId="0" borderId="85" xfId="2" applyNumberFormat="1" applyFont="1" applyBorder="1" applyAlignment="1" applyProtection="1">
      <alignment horizontal="center" vertical="center" wrapText="1"/>
      <protection locked="0"/>
    </xf>
    <xf numFmtId="1" fontId="5" fillId="0" borderId="101" xfId="2" applyNumberFormat="1" applyFont="1" applyBorder="1" applyAlignment="1" applyProtection="1">
      <alignment horizontal="center" vertical="center" wrapText="1"/>
      <protection locked="0"/>
    </xf>
    <xf numFmtId="1" fontId="5" fillId="0" borderId="36" xfId="2" applyNumberFormat="1" applyFont="1" applyBorder="1" applyAlignment="1" applyProtection="1">
      <alignment horizontal="center" vertical="center" wrapText="1"/>
      <protection locked="0"/>
    </xf>
    <xf numFmtId="1" fontId="5" fillId="0" borderId="39" xfId="2" applyNumberFormat="1" applyFont="1" applyBorder="1" applyAlignment="1" applyProtection="1">
      <alignment horizontal="center" vertical="center" wrapText="1"/>
      <protection locked="0"/>
    </xf>
    <xf numFmtId="1" fontId="5" fillId="0" borderId="45" xfId="2" applyNumberFormat="1" applyFont="1" applyBorder="1" applyAlignment="1" applyProtection="1">
      <alignment horizontal="center" vertical="center" wrapText="1"/>
      <protection locked="0"/>
    </xf>
    <xf numFmtId="1" fontId="5" fillId="0" borderId="176" xfId="2" applyNumberFormat="1" applyFont="1" applyBorder="1" applyAlignment="1" applyProtection="1">
      <alignment horizontal="center" vertical="center" wrapText="1"/>
      <protection locked="0"/>
    </xf>
    <xf numFmtId="1" fontId="5" fillId="0" borderId="177" xfId="2" applyNumberFormat="1" applyFont="1" applyBorder="1" applyAlignment="1" applyProtection="1">
      <alignment horizontal="center" vertical="center" wrapText="1"/>
      <protection locked="0"/>
    </xf>
    <xf numFmtId="1" fontId="5" fillId="0" borderId="178" xfId="2" applyNumberFormat="1" applyFont="1" applyBorder="1" applyAlignment="1" applyProtection="1">
      <alignment horizontal="center" vertical="center" wrapText="1"/>
      <protection locked="0"/>
    </xf>
    <xf numFmtId="1" fontId="5" fillId="0" borderId="7" xfId="2" applyNumberFormat="1" applyFont="1" applyBorder="1" applyAlignment="1" applyProtection="1">
      <alignment horizontal="center" vertical="center" wrapText="1"/>
      <protection locked="0"/>
    </xf>
    <xf numFmtId="1" fontId="5" fillId="0" borderId="168" xfId="2" applyNumberFormat="1" applyFont="1" applyBorder="1" applyAlignment="1" applyProtection="1">
      <alignment horizontal="center" vertical="center" wrapText="1"/>
      <protection locked="0"/>
    </xf>
    <xf numFmtId="1" fontId="5" fillId="0" borderId="42" xfId="2" applyNumberFormat="1" applyFont="1" applyBorder="1" applyAlignment="1">
      <alignment horizontal="center" vertical="center" wrapText="1"/>
    </xf>
    <xf numFmtId="1" fontId="5" fillId="0" borderId="101" xfId="2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76" xfId="0" applyFont="1" applyBorder="1" applyAlignment="1">
      <alignment horizontal="left" vertical="center" wrapText="1"/>
    </xf>
    <xf numFmtId="0" fontId="5" fillId="0" borderId="126" xfId="0" applyFont="1" applyBorder="1" applyAlignment="1">
      <alignment horizontal="left" vertical="center" wrapText="1"/>
    </xf>
    <xf numFmtId="0" fontId="5" fillId="0" borderId="53" xfId="0" applyFont="1" applyBorder="1" applyAlignment="1">
      <alignment horizontal="left" vertical="center" wrapText="1"/>
    </xf>
    <xf numFmtId="0" fontId="5" fillId="0" borderId="87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  <xf numFmtId="0" fontId="5" fillId="0" borderId="72" xfId="0" applyFont="1" applyBorder="1" applyAlignment="1">
      <alignment horizontal="left" vertical="center" wrapText="1"/>
    </xf>
    <xf numFmtId="0" fontId="5" fillId="0" borderId="128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1" fontId="5" fillId="0" borderId="51" xfId="2" applyNumberFormat="1" applyFont="1" applyBorder="1" applyAlignment="1">
      <alignment horizontal="left" vertical="center" wrapText="1"/>
    </xf>
    <xf numFmtId="1" fontId="5" fillId="0" borderId="75" xfId="2" applyNumberFormat="1" applyFont="1" applyBorder="1" applyAlignment="1">
      <alignment horizontal="left" vertical="center" wrapText="1"/>
    </xf>
    <xf numFmtId="1" fontId="5" fillId="0" borderId="62" xfId="2" applyNumberFormat="1" applyFont="1" applyBorder="1" applyAlignment="1">
      <alignment horizontal="left" vertical="center" wrapText="1"/>
    </xf>
    <xf numFmtId="1" fontId="5" fillId="0" borderId="63" xfId="2" applyNumberFormat="1" applyFont="1" applyBorder="1" applyAlignment="1">
      <alignment horizontal="left" vertical="center" wrapText="1"/>
    </xf>
    <xf numFmtId="1" fontId="5" fillId="0" borderId="23" xfId="2" applyNumberFormat="1" applyFont="1" applyBorder="1" applyAlignment="1">
      <alignment horizontal="left" vertical="center" wrapText="1"/>
    </xf>
    <xf numFmtId="1" fontId="5" fillId="0" borderId="71" xfId="2" applyNumberFormat="1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6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9" xfId="0" applyFont="1" applyBorder="1" applyAlignment="1">
      <alignment horizontal="center" vertical="center" wrapText="1"/>
    </xf>
    <xf numFmtId="0" fontId="5" fillId="0" borderId="9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103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64" xfId="0" applyFont="1" applyBorder="1" applyAlignment="1">
      <alignment horizontal="left" vertical="center" wrapText="1"/>
    </xf>
    <xf numFmtId="0" fontId="5" fillId="0" borderId="67" xfId="0" applyFont="1" applyBorder="1" applyAlignment="1">
      <alignment horizontal="left" vertical="center" wrapText="1"/>
    </xf>
    <xf numFmtId="0" fontId="5" fillId="0" borderId="168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center" wrapText="1"/>
    </xf>
    <xf numFmtId="0" fontId="5" fillId="0" borderId="108" xfId="0" applyFont="1" applyBorder="1" applyAlignment="1">
      <alignment horizont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1" fontId="5" fillId="0" borderId="76" xfId="2" applyNumberFormat="1" applyFont="1" applyBorder="1" applyAlignment="1">
      <alignment horizontal="left" vertical="center" wrapText="1"/>
    </xf>
    <xf numFmtId="1" fontId="5" fillId="0" borderId="53" xfId="2" applyNumberFormat="1" applyFont="1" applyBorder="1" applyAlignment="1">
      <alignment horizontal="left" vertical="center" wrapText="1"/>
    </xf>
    <xf numFmtId="1" fontId="5" fillId="0" borderId="64" xfId="2" applyNumberFormat="1" applyFont="1" applyBorder="1" applyAlignment="1">
      <alignment horizontal="left" vertical="center" wrapText="1"/>
    </xf>
    <xf numFmtId="1" fontId="5" fillId="0" borderId="67" xfId="2" applyNumberFormat="1" applyFont="1" applyBorder="1" applyAlignment="1">
      <alignment horizontal="left" vertical="center" wrapText="1"/>
    </xf>
    <xf numFmtId="1" fontId="5" fillId="0" borderId="72" xfId="2" applyNumberFormat="1" applyFont="1" applyBorder="1" applyAlignment="1">
      <alignment horizontal="left" vertical="center" wrapText="1"/>
    </xf>
    <xf numFmtId="1" fontId="5" fillId="0" borderId="25" xfId="2" applyNumberFormat="1" applyFont="1" applyBorder="1" applyAlignment="1">
      <alignment horizontal="left" vertical="center" wrapText="1"/>
    </xf>
    <xf numFmtId="1" fontId="6" fillId="13" borderId="0" xfId="5" applyNumberFormat="1" applyFont="1" applyFill="1" applyAlignment="1">
      <alignment horizontal="left" wrapText="1"/>
    </xf>
    <xf numFmtId="0" fontId="5" fillId="0" borderId="30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 wrapText="1"/>
    </xf>
    <xf numFmtId="1" fontId="5" fillId="0" borderId="7" xfId="2" applyNumberFormat="1" applyFont="1" applyBorder="1" applyAlignment="1">
      <alignment horizontal="center" vertical="center"/>
    </xf>
    <xf numFmtId="1" fontId="5" fillId="0" borderId="168" xfId="2" applyNumberFormat="1" applyFont="1" applyBorder="1" applyAlignment="1">
      <alignment horizontal="center" vertical="center"/>
    </xf>
    <xf numFmtId="1" fontId="5" fillId="0" borderId="187" xfId="5" applyNumberFormat="1" applyFont="1" applyBorder="1" applyAlignment="1">
      <alignment horizontal="center" vertical="center" wrapText="1"/>
    </xf>
    <xf numFmtId="0" fontId="15" fillId="0" borderId="189" xfId="5" applyFont="1" applyBorder="1"/>
    <xf numFmtId="1" fontId="5" fillId="0" borderId="193" xfId="5" applyNumberFormat="1" applyFont="1" applyBorder="1" applyAlignment="1">
      <alignment horizontal="left" vertical="center"/>
    </xf>
    <xf numFmtId="1" fontId="5" fillId="0" borderId="194" xfId="5" applyNumberFormat="1" applyFont="1" applyBorder="1" applyAlignment="1">
      <alignment horizontal="left" vertical="center"/>
    </xf>
    <xf numFmtId="1" fontId="5" fillId="0" borderId="202" xfId="5" applyNumberFormat="1" applyFont="1" applyBorder="1" applyAlignment="1">
      <alignment horizontal="left" vertical="center"/>
    </xf>
    <xf numFmtId="1" fontId="5" fillId="0" borderId="203" xfId="5" applyNumberFormat="1" applyFont="1" applyBorder="1" applyAlignment="1">
      <alignment horizontal="left" vertical="center"/>
    </xf>
    <xf numFmtId="1" fontId="5" fillId="0" borderId="129" xfId="5" applyNumberFormat="1" applyFont="1" applyBorder="1" applyAlignment="1">
      <alignment horizontal="center" vertical="center"/>
    </xf>
    <xf numFmtId="1" fontId="5" fillId="0" borderId="182" xfId="5" applyNumberFormat="1" applyFont="1" applyBorder="1" applyAlignment="1">
      <alignment horizontal="center" vertical="center"/>
    </xf>
    <xf numFmtId="1" fontId="5" fillId="0" borderId="138" xfId="5" applyNumberFormat="1" applyFont="1" applyBorder="1" applyAlignment="1">
      <alignment horizontal="center" vertical="center"/>
    </xf>
    <xf numFmtId="1" fontId="5" fillId="0" borderId="186" xfId="5" applyNumberFormat="1" applyFont="1" applyBorder="1" applyAlignment="1">
      <alignment horizontal="center" vertical="center"/>
    </xf>
    <xf numFmtId="1" fontId="5" fillId="0" borderId="187" xfId="5" applyNumberFormat="1" applyFont="1" applyBorder="1" applyAlignment="1">
      <alignment horizontal="center" vertical="center"/>
    </xf>
    <xf numFmtId="1" fontId="5" fillId="0" borderId="189" xfId="5" applyNumberFormat="1" applyFont="1" applyBorder="1" applyAlignment="1">
      <alignment horizontal="center" vertical="center"/>
    </xf>
    <xf numFmtId="1" fontId="5" fillId="0" borderId="129" xfId="5" applyNumberFormat="1" applyFont="1" applyBorder="1" applyAlignment="1">
      <alignment horizontal="center" vertical="center" wrapText="1"/>
    </xf>
    <xf numFmtId="0" fontId="15" fillId="0" borderId="132" xfId="5" applyFont="1" applyBorder="1"/>
    <xf numFmtId="0" fontId="15" fillId="0" borderId="187" xfId="5" applyFont="1" applyBorder="1"/>
    <xf numFmtId="0" fontId="15" fillId="0" borderId="188" xfId="5" applyFont="1" applyBorder="1"/>
    <xf numFmtId="1" fontId="5" fillId="0" borderId="183" xfId="5" applyNumberFormat="1" applyFont="1" applyBorder="1" applyAlignment="1">
      <alignment horizontal="center" vertical="center"/>
    </xf>
    <xf numFmtId="1" fontId="5" fillId="0" borderId="184" xfId="5" applyNumberFormat="1" applyFont="1" applyBorder="1" applyAlignment="1">
      <alignment horizontal="center" vertical="center"/>
    </xf>
    <xf numFmtId="1" fontId="5" fillId="0" borderId="185" xfId="5" applyNumberFormat="1" applyFont="1" applyBorder="1" applyAlignment="1">
      <alignment horizontal="center" vertical="center"/>
    </xf>
    <xf numFmtId="1" fontId="5" fillId="0" borderId="207" xfId="5" applyNumberFormat="1" applyFont="1" applyBorder="1" applyAlignment="1">
      <alignment horizontal="left" vertical="center"/>
    </xf>
    <xf numFmtId="1" fontId="5" fillId="0" borderId="208" xfId="5" applyNumberFormat="1" applyFont="1" applyBorder="1" applyAlignment="1">
      <alignment horizontal="left" vertical="center"/>
    </xf>
    <xf numFmtId="1" fontId="5" fillId="0" borderId="190" xfId="5" applyNumberFormat="1" applyFont="1" applyBorder="1" applyAlignment="1">
      <alignment horizontal="left" vertical="center" wrapText="1"/>
    </xf>
    <xf numFmtId="1" fontId="5" fillId="0" borderId="225" xfId="5" applyNumberFormat="1" applyFont="1" applyBorder="1" applyAlignment="1">
      <alignment horizontal="left" vertical="center" wrapText="1"/>
    </xf>
    <xf numFmtId="1" fontId="5" fillId="0" borderId="229" xfId="5" applyNumberFormat="1" applyFont="1" applyBorder="1" applyAlignment="1">
      <alignment horizontal="left" vertical="center" wrapText="1"/>
    </xf>
    <xf numFmtId="1" fontId="5" fillId="0" borderId="0" xfId="2" applyNumberFormat="1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7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16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" fontId="5" fillId="0" borderId="236" xfId="2" applyNumberFormat="1" applyFont="1" applyBorder="1" applyAlignment="1">
      <alignment horizontal="center" vertical="center" wrapText="1"/>
    </xf>
    <xf numFmtId="1" fontId="5" fillId="0" borderId="237" xfId="2" applyNumberFormat="1" applyFont="1" applyBorder="1" applyAlignment="1">
      <alignment horizontal="center" vertical="center" wrapText="1"/>
    </xf>
    <xf numFmtId="1" fontId="5" fillId="0" borderId="238" xfId="2" applyNumberFormat="1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42" xfId="0" applyNumberFormat="1" applyFont="1" applyBorder="1" applyAlignment="1">
      <alignment horizontal="center" vertical="center" wrapText="1"/>
    </xf>
    <xf numFmtId="1" fontId="5" fillId="0" borderId="85" xfId="0" applyNumberFormat="1" applyFont="1" applyBorder="1" applyAlignment="1">
      <alignment horizontal="center" vertical="center" wrapText="1"/>
    </xf>
    <xf numFmtId="1" fontId="5" fillId="0" borderId="101" xfId="0" applyNumberFormat="1" applyFont="1" applyBorder="1" applyAlignment="1">
      <alignment horizontal="center" vertical="center" wrapText="1"/>
    </xf>
    <xf numFmtId="1" fontId="5" fillId="0" borderId="251" xfId="0" applyNumberFormat="1" applyFont="1" applyBorder="1" applyAlignment="1">
      <alignment horizontal="center" vertical="center" wrapText="1"/>
    </xf>
    <xf numFmtId="1" fontId="5" fillId="0" borderId="254" xfId="0" applyNumberFormat="1" applyFont="1" applyBorder="1" applyAlignment="1">
      <alignment horizontal="center" vertical="center" wrapText="1"/>
    </xf>
    <xf numFmtId="1" fontId="5" fillId="0" borderId="252" xfId="0" applyNumberFormat="1" applyFont="1" applyBorder="1" applyAlignment="1">
      <alignment horizontal="center" vertical="center" wrapText="1"/>
    </xf>
    <xf numFmtId="1" fontId="5" fillId="0" borderId="265" xfId="0" applyNumberFormat="1" applyFont="1" applyBorder="1" applyAlignment="1">
      <alignment horizontal="left" vertical="center" wrapText="1"/>
    </xf>
    <xf numFmtId="1" fontId="5" fillId="0" borderId="250" xfId="0" applyNumberFormat="1" applyFont="1" applyBorder="1" applyAlignment="1">
      <alignment horizontal="left" vertical="center" wrapText="1"/>
    </xf>
    <xf numFmtId="1" fontId="5" fillId="0" borderId="265" xfId="0" applyNumberFormat="1" applyFont="1" applyBorder="1" applyAlignment="1">
      <alignment horizontal="center" vertical="center" wrapText="1"/>
    </xf>
    <xf numFmtId="1" fontId="5" fillId="0" borderId="248" xfId="0" applyNumberFormat="1" applyFont="1" applyBorder="1" applyAlignment="1">
      <alignment horizontal="center" vertical="center" wrapText="1"/>
    </xf>
    <xf numFmtId="1" fontId="5" fillId="0" borderId="249" xfId="0" applyNumberFormat="1" applyFont="1" applyBorder="1" applyAlignment="1">
      <alignment horizontal="center" vertical="center" wrapText="1"/>
    </xf>
    <xf numFmtId="1" fontId="5" fillId="0" borderId="250" xfId="0" applyNumberFormat="1" applyFont="1" applyBorder="1" applyAlignment="1">
      <alignment horizontal="center" vertical="center" wrapText="1"/>
    </xf>
    <xf numFmtId="1" fontId="5" fillId="0" borderId="276" xfId="0" applyNumberFormat="1" applyFont="1" applyBorder="1" applyAlignment="1">
      <alignment horizontal="center" vertical="center" wrapText="1"/>
    </xf>
    <xf numFmtId="1" fontId="5" fillId="0" borderId="277" xfId="0" applyNumberFormat="1" applyFont="1" applyBorder="1" applyAlignment="1">
      <alignment horizontal="center" vertical="center" wrapText="1"/>
    </xf>
    <xf numFmtId="1" fontId="5" fillId="0" borderId="278" xfId="0" applyNumberFormat="1" applyFont="1" applyBorder="1" applyAlignment="1">
      <alignment horizontal="center" vertical="center" wrapText="1"/>
    </xf>
    <xf numFmtId="1" fontId="5" fillId="0" borderId="279" xfId="0" applyNumberFormat="1" applyFont="1" applyBorder="1" applyAlignment="1">
      <alignment horizontal="center" vertical="center" wrapText="1"/>
    </xf>
    <xf numFmtId="1" fontId="5" fillId="0" borderId="280" xfId="0" applyNumberFormat="1" applyFont="1" applyBorder="1" applyAlignment="1">
      <alignment horizontal="center" vertical="center"/>
    </xf>
    <xf numFmtId="1" fontId="5" fillId="0" borderId="281" xfId="0" applyNumberFormat="1" applyFont="1" applyBorder="1" applyAlignment="1">
      <alignment horizontal="center" vertical="center"/>
    </xf>
    <xf numFmtId="1" fontId="5" fillId="0" borderId="247" xfId="0" applyNumberFormat="1" applyFont="1" applyBorder="1" applyAlignment="1">
      <alignment horizontal="left" vertical="center" wrapText="1"/>
    </xf>
    <xf numFmtId="1" fontId="5" fillId="0" borderId="282" xfId="0" applyNumberFormat="1" applyFont="1" applyBorder="1" applyAlignment="1">
      <alignment horizontal="center" vertical="center" wrapText="1"/>
    </xf>
    <xf numFmtId="1" fontId="5" fillId="0" borderId="253" xfId="0" applyNumberFormat="1" applyFont="1" applyBorder="1" applyAlignment="1">
      <alignment horizontal="center" vertical="center" wrapText="1"/>
    </xf>
    <xf numFmtId="1" fontId="5" fillId="0" borderId="262" xfId="0" applyNumberFormat="1" applyFont="1" applyBorder="1" applyAlignment="1">
      <alignment horizontal="center" vertical="center" wrapText="1"/>
    </xf>
    <xf numFmtId="1" fontId="5" fillId="0" borderId="280" xfId="0" applyNumberFormat="1" applyFont="1" applyBorder="1" applyAlignment="1">
      <alignment horizontal="center" vertical="center" wrapText="1"/>
    </xf>
    <xf numFmtId="1" fontId="5" fillId="0" borderId="251" xfId="0" applyNumberFormat="1" applyFont="1" applyBorder="1" applyAlignment="1">
      <alignment horizontal="left" vertical="center" wrapText="1"/>
    </xf>
    <xf numFmtId="1" fontId="5" fillId="0" borderId="254" xfId="0" applyNumberFormat="1" applyFont="1" applyBorder="1" applyAlignment="1">
      <alignment horizontal="left" vertical="center" wrapText="1"/>
    </xf>
    <xf numFmtId="1" fontId="5" fillId="0" borderId="247" xfId="0" applyNumberFormat="1" applyFont="1" applyBorder="1" applyAlignment="1">
      <alignment horizontal="center" vertical="center" wrapText="1"/>
    </xf>
    <xf numFmtId="1" fontId="5" fillId="0" borderId="266" xfId="0" applyNumberFormat="1" applyFont="1" applyBorder="1" applyAlignment="1">
      <alignment horizontal="center" vertical="center" wrapText="1"/>
    </xf>
    <xf numFmtId="1" fontId="5" fillId="0" borderId="267" xfId="0" applyNumberFormat="1" applyFont="1" applyBorder="1" applyAlignment="1">
      <alignment horizontal="center" vertical="center" wrapText="1"/>
    </xf>
    <xf numFmtId="1" fontId="5" fillId="0" borderId="248" xfId="0" applyNumberFormat="1" applyFont="1" applyBorder="1" applyAlignment="1">
      <alignment horizontal="left" wrapText="1"/>
    </xf>
    <xf numFmtId="1" fontId="5" fillId="0" borderId="250" xfId="0" applyNumberFormat="1" applyFont="1" applyBorder="1" applyAlignment="1">
      <alignment horizontal="left" wrapText="1"/>
    </xf>
    <xf numFmtId="1" fontId="5" fillId="0" borderId="247" xfId="0" applyNumberFormat="1" applyFont="1" applyBorder="1" applyAlignment="1">
      <alignment horizontal="center" vertical="center"/>
    </xf>
    <xf numFmtId="1" fontId="5" fillId="0" borderId="294" xfId="0" applyNumberFormat="1" applyFont="1" applyBorder="1" applyAlignment="1">
      <alignment horizontal="center" vertical="center" wrapText="1"/>
    </xf>
    <xf numFmtId="1" fontId="5" fillId="0" borderId="252" xfId="0" applyNumberFormat="1" applyFont="1" applyBorder="1" applyAlignment="1">
      <alignment horizontal="center" vertical="center"/>
    </xf>
    <xf numFmtId="1" fontId="5" fillId="0" borderId="294" xfId="0" applyNumberFormat="1" applyFont="1" applyBorder="1" applyAlignment="1">
      <alignment horizontal="left" wrapText="1"/>
    </xf>
    <xf numFmtId="1" fontId="5" fillId="0" borderId="302" xfId="0" applyNumberFormat="1" applyFont="1" applyBorder="1" applyAlignment="1">
      <alignment horizontal="center" vertical="center" wrapText="1"/>
    </xf>
    <xf numFmtId="1" fontId="5" fillId="0" borderId="304" xfId="0" applyNumberFormat="1" applyFont="1" applyBorder="1" applyAlignment="1">
      <alignment horizontal="left"/>
    </xf>
    <xf numFmtId="1" fontId="5" fillId="0" borderId="286" xfId="0" applyNumberFormat="1" applyFont="1" applyBorder="1" applyAlignment="1">
      <alignment horizontal="left"/>
    </xf>
    <xf numFmtId="1" fontId="5" fillId="0" borderId="305" xfId="0" applyNumberFormat="1" applyFont="1" applyBorder="1" applyAlignment="1">
      <alignment horizontal="left" vertical="center"/>
    </xf>
    <xf numFmtId="1" fontId="5" fillId="0" borderId="283" xfId="0" applyNumberFormat="1" applyFont="1" applyBorder="1" applyAlignment="1">
      <alignment horizontal="left" vertical="center"/>
    </xf>
    <xf numFmtId="1" fontId="5" fillId="0" borderId="268" xfId="0" applyNumberFormat="1" applyFont="1" applyBorder="1" applyAlignment="1">
      <alignment horizontal="left" vertical="center" wrapText="1"/>
    </xf>
    <xf numFmtId="1" fontId="5" fillId="0" borderId="249" xfId="0" applyNumberFormat="1" applyFont="1" applyBorder="1" applyAlignment="1">
      <alignment horizontal="center" vertical="center"/>
    </xf>
    <xf numFmtId="1" fontId="5" fillId="0" borderId="266" xfId="0" applyNumberFormat="1" applyFont="1" applyBorder="1" applyAlignment="1">
      <alignment horizontal="center" vertical="center"/>
    </xf>
    <xf numFmtId="1" fontId="5" fillId="3" borderId="280" xfId="0" applyNumberFormat="1" applyFont="1" applyFill="1" applyBorder="1" applyAlignment="1">
      <alignment horizontal="center" vertical="center" wrapText="1"/>
    </xf>
    <xf numFmtId="1" fontId="5" fillId="3" borderId="266" xfId="0" applyNumberFormat="1" applyFont="1" applyFill="1" applyBorder="1" applyAlignment="1">
      <alignment horizontal="center" vertical="center" wrapText="1"/>
    </xf>
    <xf numFmtId="1" fontId="5" fillId="0" borderId="283" xfId="0" applyNumberFormat="1" applyFont="1" applyBorder="1" applyAlignment="1">
      <alignment horizontal="left" vertical="center" wrapText="1"/>
    </xf>
    <xf numFmtId="1" fontId="5" fillId="3" borderId="253" xfId="0" applyNumberFormat="1" applyFont="1" applyFill="1" applyBorder="1" applyAlignment="1">
      <alignment horizontal="center" vertical="center" wrapText="1"/>
    </xf>
    <xf numFmtId="1" fontId="5" fillId="3" borderId="250" xfId="0" applyNumberFormat="1" applyFont="1" applyFill="1" applyBorder="1" applyAlignment="1">
      <alignment horizontal="center" vertical="center" wrapText="1"/>
    </xf>
    <xf numFmtId="1" fontId="5" fillId="8" borderId="280" xfId="0" applyNumberFormat="1" applyFont="1" applyFill="1" applyBorder="1" applyAlignment="1">
      <alignment horizontal="center" vertical="center" wrapText="1"/>
    </xf>
    <xf numFmtId="1" fontId="5" fillId="8" borderId="254" xfId="0" applyNumberFormat="1" applyFont="1" applyFill="1" applyBorder="1" applyAlignment="1">
      <alignment horizontal="center" vertical="center" wrapText="1"/>
    </xf>
    <xf numFmtId="1" fontId="5" fillId="0" borderId="291" xfId="0" applyNumberFormat="1" applyFont="1" applyBorder="1" applyAlignment="1">
      <alignment horizontal="center" vertical="center" wrapText="1"/>
    </xf>
    <xf numFmtId="1" fontId="5" fillId="0" borderId="299" xfId="0" applyNumberFormat="1" applyFont="1" applyBorder="1" applyAlignment="1">
      <alignment horizontal="center" vertical="center" wrapText="1"/>
    </xf>
    <xf numFmtId="1" fontId="5" fillId="3" borderId="252" xfId="0" applyNumberFormat="1" applyFont="1" applyFill="1" applyBorder="1" applyAlignment="1">
      <alignment horizontal="center" vertical="center" wrapText="1"/>
    </xf>
    <xf numFmtId="1" fontId="5" fillId="3" borderId="254" xfId="0" applyNumberFormat="1" applyFont="1" applyFill="1" applyBorder="1" applyAlignment="1">
      <alignment horizontal="center" vertical="center" wrapText="1"/>
    </xf>
    <xf numFmtId="1" fontId="5" fillId="0" borderId="298" xfId="0" applyNumberFormat="1" applyFont="1" applyBorder="1" applyAlignment="1">
      <alignment horizontal="center" vertical="center" wrapText="1"/>
    </xf>
    <xf numFmtId="1" fontId="5" fillId="0" borderId="250" xfId="0" applyNumberFormat="1" applyFont="1" applyBorder="1" applyAlignment="1">
      <alignment horizontal="left" vertical="center"/>
    </xf>
    <xf numFmtId="1" fontId="5" fillId="0" borderId="288" xfId="0" applyNumberFormat="1" applyFont="1" applyBorder="1" applyAlignment="1">
      <alignment horizontal="left" vertical="center" wrapText="1"/>
    </xf>
    <xf numFmtId="1" fontId="5" fillId="0" borderId="286" xfId="0" applyNumberFormat="1" applyFont="1" applyBorder="1" applyAlignment="1">
      <alignment horizontal="left" vertical="center" wrapText="1"/>
    </xf>
    <xf numFmtId="1" fontId="6" fillId="2" borderId="249" xfId="0" applyNumberFormat="1" applyFont="1" applyFill="1" applyBorder="1" applyAlignment="1">
      <alignment wrapText="1"/>
    </xf>
    <xf numFmtId="1" fontId="5" fillId="0" borderId="264" xfId="0" applyNumberFormat="1" applyFont="1" applyBorder="1" applyAlignment="1">
      <alignment horizontal="center" vertical="center" wrapText="1"/>
    </xf>
    <xf numFmtId="1" fontId="5" fillId="0" borderId="288" xfId="0" applyNumberFormat="1" applyFont="1" applyBorder="1" applyAlignment="1">
      <alignment horizontal="left" vertical="center"/>
    </xf>
    <xf numFmtId="1" fontId="5" fillId="0" borderId="286" xfId="0" applyNumberFormat="1" applyFont="1" applyBorder="1" applyAlignment="1">
      <alignment horizontal="left" vertical="center"/>
    </xf>
    <xf numFmtId="1" fontId="5" fillId="0" borderId="280" xfId="0" applyNumberFormat="1" applyFont="1" applyBorder="1" applyAlignment="1">
      <alignment horizontal="left" wrapText="1"/>
    </xf>
    <xf numFmtId="1" fontId="5" fillId="0" borderId="254" xfId="0" applyNumberFormat="1" applyFont="1" applyBorder="1" applyAlignment="1">
      <alignment horizontal="left" wrapText="1"/>
    </xf>
    <xf numFmtId="1" fontId="5" fillId="0" borderId="284" xfId="0" applyNumberFormat="1" applyFont="1" applyBorder="1" applyAlignment="1">
      <alignment horizontal="center" vertical="center" wrapText="1"/>
    </xf>
    <xf numFmtId="1" fontId="5" fillId="0" borderId="285" xfId="0" applyNumberFormat="1" applyFont="1" applyBorder="1" applyAlignment="1">
      <alignment horizontal="center" vertical="center" wrapText="1"/>
    </xf>
    <xf numFmtId="1" fontId="5" fillId="0" borderId="287" xfId="0" applyNumberFormat="1" applyFont="1" applyBorder="1" applyAlignment="1">
      <alignment horizontal="center" vertical="center" wrapText="1"/>
    </xf>
    <xf numFmtId="1" fontId="5" fillId="0" borderId="254" xfId="0" applyNumberFormat="1" applyFont="1" applyBorder="1" applyAlignment="1">
      <alignment horizontal="center" vertical="center"/>
    </xf>
    <xf numFmtId="1" fontId="5" fillId="0" borderId="294" xfId="2" applyNumberFormat="1" applyFont="1" applyBorder="1" applyAlignment="1">
      <alignment horizontal="center" vertical="center" wrapText="1"/>
    </xf>
    <xf numFmtId="1" fontId="5" fillId="0" borderId="300" xfId="0" applyNumberFormat="1" applyFont="1" applyBorder="1" applyAlignment="1">
      <alignment horizontal="center" vertical="center" wrapText="1"/>
    </xf>
    <xf numFmtId="1" fontId="5" fillId="0" borderId="280" xfId="0" applyNumberFormat="1" applyFont="1" applyBorder="1" applyAlignment="1">
      <alignment horizontal="center" wrapText="1"/>
    </xf>
    <xf numFmtId="1" fontId="5" fillId="0" borderId="254" xfId="0" applyNumberFormat="1" applyFont="1" applyBorder="1" applyAlignment="1">
      <alignment horizontal="center" wrapText="1"/>
    </xf>
    <xf numFmtId="1" fontId="5" fillId="0" borderId="289" xfId="0" applyNumberFormat="1" applyFont="1" applyBorder="1" applyAlignment="1">
      <alignment horizontal="center" vertical="center" wrapText="1"/>
    </xf>
    <xf numFmtId="1" fontId="5" fillId="0" borderId="291" xfId="0" applyNumberFormat="1" applyFont="1" applyBorder="1" applyAlignment="1">
      <alignment horizontal="center" vertical="center"/>
    </xf>
    <xf numFmtId="1" fontId="5" fillId="0" borderId="299" xfId="0" applyNumberFormat="1" applyFont="1" applyBorder="1" applyAlignment="1">
      <alignment horizontal="center" vertical="center"/>
    </xf>
    <xf numFmtId="1" fontId="5" fillId="0" borderId="300" xfId="0" applyNumberFormat="1" applyFont="1" applyBorder="1" applyAlignment="1">
      <alignment horizontal="center" vertical="center"/>
    </xf>
    <xf numFmtId="1" fontId="5" fillId="0" borderId="307" xfId="0" applyNumberFormat="1" applyFont="1" applyBorder="1" applyAlignment="1">
      <alignment horizontal="center" vertical="center" wrapText="1"/>
    </xf>
    <xf numFmtId="1" fontId="5" fillId="0" borderId="247" xfId="2" applyNumberFormat="1" applyFont="1" applyBorder="1" applyAlignment="1">
      <alignment horizontal="left" vertical="center" wrapText="1"/>
    </xf>
    <xf numFmtId="1" fontId="5" fillId="0" borderId="248" xfId="2" applyNumberFormat="1" applyFont="1" applyBorder="1" applyAlignment="1">
      <alignment horizontal="center" vertical="center" wrapText="1"/>
    </xf>
    <xf numFmtId="1" fontId="5" fillId="0" borderId="250" xfId="2" applyNumberFormat="1" applyFont="1" applyBorder="1" applyAlignment="1">
      <alignment horizontal="center" vertical="center" wrapText="1"/>
    </xf>
    <xf numFmtId="1" fontId="5" fillId="0" borderId="249" xfId="3" applyNumberFormat="1" applyFont="1" applyBorder="1" applyAlignment="1">
      <alignment horizontal="center" vertical="center"/>
    </xf>
    <xf numFmtId="1" fontId="5" fillId="0" borderId="250" xfId="3" applyNumberFormat="1" applyFont="1" applyBorder="1" applyAlignment="1">
      <alignment horizontal="center" vertical="center"/>
    </xf>
    <xf numFmtId="1" fontId="5" fillId="0" borderId="280" xfId="2" quotePrefix="1" applyNumberFormat="1" applyFont="1" applyBorder="1" applyAlignment="1">
      <alignment horizontal="center" vertical="center" wrapText="1"/>
    </xf>
    <xf numFmtId="1" fontId="5" fillId="0" borderId="252" xfId="2" quotePrefix="1" applyNumberFormat="1" applyFont="1" applyBorder="1" applyAlignment="1">
      <alignment horizontal="center" vertical="center" wrapText="1"/>
    </xf>
    <xf numFmtId="1" fontId="5" fillId="0" borderId="266" xfId="2" quotePrefix="1" applyNumberFormat="1" applyFont="1" applyBorder="1" applyAlignment="1">
      <alignment horizontal="center" vertical="center" wrapText="1"/>
    </xf>
    <xf numFmtId="1" fontId="5" fillId="0" borderId="258" xfId="2" applyNumberFormat="1" applyFont="1" applyBorder="1" applyAlignment="1">
      <alignment horizontal="center" vertical="center" wrapText="1"/>
    </xf>
    <xf numFmtId="1" fontId="5" fillId="0" borderId="249" xfId="2" applyNumberFormat="1" applyFont="1" applyBorder="1" applyAlignment="1">
      <alignment horizontal="center" vertical="center" wrapText="1"/>
    </xf>
    <xf numFmtId="1" fontId="5" fillId="0" borderId="250" xfId="2" applyNumberFormat="1" applyFont="1" applyBorder="1" applyAlignment="1" applyProtection="1">
      <alignment horizontal="center" vertical="center" wrapText="1"/>
      <protection locked="0"/>
    </xf>
    <xf numFmtId="1" fontId="5" fillId="0" borderId="248" xfId="3" applyNumberFormat="1" applyFont="1" applyBorder="1" applyAlignment="1">
      <alignment horizontal="center" vertical="center"/>
    </xf>
    <xf numFmtId="1" fontId="5" fillId="0" borderId="294" xfId="2" quotePrefix="1" applyNumberFormat="1" applyFont="1" applyBorder="1" applyAlignment="1">
      <alignment horizontal="center" vertical="center" wrapText="1"/>
    </xf>
    <xf numFmtId="1" fontId="5" fillId="0" borderId="302" xfId="2" quotePrefix="1" applyNumberFormat="1" applyFont="1" applyBorder="1" applyAlignment="1">
      <alignment horizontal="center" vertical="center" wrapText="1"/>
    </xf>
    <xf numFmtId="1" fontId="5" fillId="0" borderId="269" xfId="2" applyNumberFormat="1" applyFont="1" applyBorder="1" applyAlignment="1" applyProtection="1">
      <alignment horizontal="center" vertical="center" wrapText="1"/>
      <protection locked="0"/>
    </xf>
    <xf numFmtId="1" fontId="5" fillId="0" borderId="249" xfId="2" applyNumberFormat="1" applyFont="1" applyBorder="1" applyAlignment="1" applyProtection="1">
      <alignment horizontal="center" vertical="center" wrapText="1"/>
      <protection locked="0"/>
    </xf>
    <xf numFmtId="1" fontId="5" fillId="0" borderId="255" xfId="2" applyNumberFormat="1" applyFont="1" applyBorder="1" applyAlignment="1" applyProtection="1">
      <alignment horizontal="center" vertical="center" wrapText="1"/>
      <protection locked="0"/>
    </xf>
    <xf numFmtId="1" fontId="5" fillId="0" borderId="253" xfId="2" applyNumberFormat="1" applyFont="1" applyBorder="1" applyAlignment="1" applyProtection="1">
      <alignment horizontal="center" vertical="center" wrapText="1"/>
      <protection locked="0"/>
    </xf>
    <xf numFmtId="1" fontId="5" fillId="0" borderId="270" xfId="2" applyNumberFormat="1" applyFont="1" applyBorder="1" applyAlignment="1" applyProtection="1">
      <alignment horizontal="center" vertical="center" wrapText="1"/>
      <protection locked="0"/>
    </xf>
    <xf numFmtId="1" fontId="5" fillId="0" borderId="248" xfId="2" applyNumberFormat="1" applyFont="1" applyBorder="1" applyAlignment="1" applyProtection="1">
      <alignment horizontal="center" vertical="center" wrapText="1"/>
      <protection locked="0"/>
    </xf>
    <xf numFmtId="1" fontId="5" fillId="0" borderId="255" xfId="2" applyNumberFormat="1" applyFont="1" applyBorder="1" applyAlignment="1">
      <alignment horizontal="center" vertical="center" wrapText="1"/>
    </xf>
    <xf numFmtId="0" fontId="5" fillId="0" borderId="250" xfId="0" applyFont="1" applyBorder="1" applyAlignment="1">
      <alignment horizontal="center" vertical="center" wrapText="1"/>
    </xf>
    <xf numFmtId="0" fontId="5" fillId="0" borderId="288" xfId="0" applyFont="1" applyBorder="1" applyAlignment="1">
      <alignment horizontal="left" vertical="center" wrapText="1"/>
    </xf>
    <xf numFmtId="0" fontId="5" fillId="0" borderId="304" xfId="0" applyFont="1" applyBorder="1" applyAlignment="1">
      <alignment horizontal="left" vertical="center" wrapText="1"/>
    </xf>
    <xf numFmtId="0" fontId="5" fillId="0" borderId="286" xfId="0" applyFont="1" applyBorder="1" applyAlignment="1">
      <alignment horizontal="left" vertical="center" wrapText="1"/>
    </xf>
    <xf numFmtId="1" fontId="5" fillId="0" borderId="284" xfId="2" applyNumberFormat="1" applyFont="1" applyBorder="1" applyAlignment="1">
      <alignment horizontal="left" vertical="center" wrapText="1"/>
    </xf>
    <xf numFmtId="1" fontId="5" fillId="0" borderId="287" xfId="2" applyNumberFormat="1" applyFont="1" applyBorder="1" applyAlignment="1">
      <alignment horizontal="left" vertical="center" wrapText="1"/>
    </xf>
    <xf numFmtId="0" fontId="5" fillId="0" borderId="248" xfId="0" applyFont="1" applyBorder="1" applyAlignment="1">
      <alignment horizontal="center" vertical="center" wrapText="1"/>
    </xf>
    <xf numFmtId="0" fontId="5" fillId="0" borderId="249" xfId="0" applyFont="1" applyBorder="1" applyAlignment="1">
      <alignment horizontal="center" vertical="center" wrapText="1"/>
    </xf>
    <xf numFmtId="0" fontId="5" fillId="0" borderId="262" xfId="0" applyFont="1" applyBorder="1" applyAlignment="1">
      <alignment horizontal="center" vertical="center" wrapText="1"/>
    </xf>
    <xf numFmtId="0" fontId="5" fillId="0" borderId="280" xfId="0" applyFont="1" applyBorder="1" applyAlignment="1">
      <alignment horizontal="center" vertical="center" wrapText="1"/>
    </xf>
    <xf numFmtId="0" fontId="5" fillId="0" borderId="252" xfId="0" applyFont="1" applyBorder="1" applyAlignment="1">
      <alignment horizontal="center" vertical="center" wrapText="1"/>
    </xf>
    <xf numFmtId="0" fontId="5" fillId="0" borderId="254" xfId="0" applyFont="1" applyBorder="1" applyAlignment="1">
      <alignment horizontal="center" vertical="center" wrapText="1"/>
    </xf>
    <xf numFmtId="0" fontId="5" fillId="0" borderId="294" xfId="0" applyFont="1" applyBorder="1" applyAlignment="1">
      <alignment horizontal="center" vertical="center" wrapText="1"/>
    </xf>
    <xf numFmtId="0" fontId="5" fillId="0" borderId="280" xfId="0" applyFont="1" applyBorder="1" applyAlignment="1">
      <alignment horizontal="center" wrapText="1"/>
    </xf>
    <xf numFmtId="0" fontId="5" fillId="0" borderId="266" xfId="0" applyFont="1" applyBorder="1" applyAlignment="1">
      <alignment horizontal="center" wrapText="1"/>
    </xf>
    <xf numFmtId="0" fontId="5" fillId="0" borderId="253" xfId="0" applyFont="1" applyBorder="1" applyAlignment="1">
      <alignment horizontal="center" vertical="center" wrapText="1"/>
    </xf>
    <xf numFmtId="1" fontId="5" fillId="0" borderId="288" xfId="2" applyNumberFormat="1" applyFont="1" applyBorder="1" applyAlignment="1">
      <alignment horizontal="left" vertical="center" wrapText="1"/>
    </xf>
    <xf numFmtId="1" fontId="5" fillId="0" borderId="286" xfId="2" applyNumberFormat="1" applyFont="1" applyBorder="1" applyAlignment="1">
      <alignment horizontal="left" vertical="center" wrapText="1"/>
    </xf>
    <xf numFmtId="0" fontId="5" fillId="0" borderId="247" xfId="0" applyFont="1" applyBorder="1" applyAlignment="1">
      <alignment horizontal="left" vertical="center" wrapText="1"/>
    </xf>
    <xf numFmtId="1" fontId="5" fillId="0" borderId="248" xfId="2" applyNumberFormat="1" applyFont="1" applyBorder="1" applyAlignment="1">
      <alignment horizontal="center" vertical="center"/>
    </xf>
    <xf numFmtId="0" fontId="5" fillId="0" borderId="248" xfId="0" applyFont="1" applyBorder="1" applyAlignment="1">
      <alignment horizontal="center" vertical="center"/>
    </xf>
    <xf numFmtId="0" fontId="5" fillId="0" borderId="250" xfId="0" applyFont="1" applyBorder="1" applyAlignment="1">
      <alignment horizontal="center" vertical="center"/>
    </xf>
    <xf numFmtId="1" fontId="5" fillId="0" borderId="271" xfId="2" applyNumberFormat="1" applyFont="1" applyBorder="1" applyAlignment="1">
      <alignment horizontal="center" vertical="center" wrapText="1"/>
    </xf>
    <xf numFmtId="1" fontId="5" fillId="0" borderId="250" xfId="0" applyNumberFormat="1" applyFont="1" applyBorder="1" applyAlignment="1">
      <alignment horizontal="center" vertical="center"/>
    </xf>
    <xf numFmtId="1" fontId="5" fillId="0" borderId="255" xfId="0" applyNumberFormat="1" applyFont="1" applyBorder="1" applyAlignment="1">
      <alignment horizontal="center" vertical="center" wrapText="1"/>
    </xf>
    <xf numFmtId="1" fontId="5" fillId="0" borderId="320" xfId="0" applyNumberFormat="1" applyFont="1" applyBorder="1" applyAlignment="1">
      <alignment horizontal="center" vertical="center" wrapText="1"/>
    </xf>
    <xf numFmtId="1" fontId="5" fillId="0" borderId="323" xfId="0" applyNumberFormat="1" applyFont="1" applyBorder="1" applyAlignment="1">
      <alignment horizontal="center" vertical="center" wrapText="1"/>
    </xf>
    <xf numFmtId="1" fontId="5" fillId="0" borderId="321" xfId="0" applyNumberFormat="1" applyFont="1" applyBorder="1" applyAlignment="1">
      <alignment horizontal="center" vertical="center" wrapText="1"/>
    </xf>
    <xf numFmtId="1" fontId="5" fillId="0" borderId="294" xfId="0" applyNumberFormat="1" applyFont="1" applyBorder="1" applyAlignment="1">
      <alignment horizontal="left" vertical="center" wrapText="1"/>
    </xf>
    <xf numFmtId="1" fontId="5" fillId="0" borderId="279" xfId="0" applyNumberFormat="1" applyFont="1" applyBorder="1" applyAlignment="1">
      <alignment horizontal="left" vertical="center" wrapText="1"/>
    </xf>
    <xf numFmtId="1" fontId="5" fillId="0" borderId="281" xfId="0" applyNumberFormat="1" applyFont="1" applyBorder="1" applyAlignment="1">
      <alignment horizontal="center" vertical="center" wrapText="1"/>
    </xf>
    <xf numFmtId="1" fontId="5" fillId="0" borderId="316" xfId="0" applyNumberFormat="1" applyFont="1" applyBorder="1" applyAlignment="1">
      <alignment horizontal="center" vertical="center" wrapText="1"/>
    </xf>
    <xf numFmtId="1" fontId="5" fillId="0" borderId="317" xfId="0" applyNumberFormat="1" applyFont="1" applyBorder="1" applyAlignment="1">
      <alignment horizontal="center" vertical="center" wrapText="1"/>
    </xf>
    <xf numFmtId="1" fontId="5" fillId="0" borderId="318" xfId="0" applyNumberFormat="1" applyFont="1" applyBorder="1" applyAlignment="1">
      <alignment horizontal="center" vertical="center" wrapText="1"/>
    </xf>
    <xf numFmtId="1" fontId="5" fillId="0" borderId="319" xfId="0" applyNumberFormat="1" applyFont="1" applyBorder="1" applyAlignment="1">
      <alignment horizontal="center" vertical="center" wrapText="1"/>
    </xf>
    <xf numFmtId="1" fontId="5" fillId="0" borderId="320" xfId="0" applyNumberFormat="1" applyFont="1" applyBorder="1" applyAlignment="1">
      <alignment horizontal="center" vertical="center"/>
    </xf>
    <xf numFmtId="1" fontId="5" fillId="0" borderId="321" xfId="0" applyNumberFormat="1" applyFont="1" applyBorder="1" applyAlignment="1">
      <alignment horizontal="center" vertical="center"/>
    </xf>
    <xf numFmtId="1" fontId="5" fillId="0" borderId="316" xfId="0" applyNumberFormat="1" applyFont="1" applyBorder="1" applyAlignment="1">
      <alignment horizontal="left" vertical="center" wrapText="1"/>
    </xf>
    <xf numFmtId="1" fontId="5" fillId="0" borderId="322" xfId="0" applyNumberFormat="1" applyFont="1" applyBorder="1" applyAlignment="1">
      <alignment horizontal="center" vertical="center" wrapText="1"/>
    </xf>
    <xf numFmtId="1" fontId="5" fillId="0" borderId="338" xfId="0" applyNumberFormat="1" applyFont="1" applyBorder="1" applyAlignment="1">
      <alignment horizontal="center" vertical="center" wrapText="1"/>
    </xf>
    <xf numFmtId="1" fontId="5" fillId="0" borderId="320" xfId="0" applyNumberFormat="1" applyFont="1" applyBorder="1" applyAlignment="1">
      <alignment horizontal="left" vertical="center" wrapText="1"/>
    </xf>
    <xf numFmtId="1" fontId="5" fillId="0" borderId="323" xfId="0" applyNumberFormat="1" applyFont="1" applyBorder="1" applyAlignment="1">
      <alignment horizontal="left" vertical="center" wrapText="1"/>
    </xf>
    <xf numFmtId="1" fontId="5" fillId="0" borderId="346" xfId="0" applyNumberFormat="1" applyFont="1" applyBorder="1" applyAlignment="1">
      <alignment horizontal="center" vertical="center" wrapText="1"/>
    </xf>
    <xf numFmtId="1" fontId="5" fillId="0" borderId="347" xfId="0" applyNumberFormat="1" applyFont="1" applyBorder="1" applyAlignment="1">
      <alignment horizontal="center" vertical="center" wrapText="1"/>
    </xf>
    <xf numFmtId="1" fontId="5" fillId="0" borderId="277" xfId="0" applyNumberFormat="1" applyFont="1" applyBorder="1" applyAlignment="1">
      <alignment horizontal="left" wrapText="1"/>
    </xf>
    <xf numFmtId="1" fontId="5" fillId="0" borderId="279" xfId="0" applyNumberFormat="1" applyFont="1" applyBorder="1" applyAlignment="1">
      <alignment horizontal="left" wrapText="1"/>
    </xf>
    <xf numFmtId="1" fontId="5" fillId="0" borderId="316" xfId="0" applyNumberFormat="1" applyFont="1" applyBorder="1" applyAlignment="1">
      <alignment horizontal="center" vertical="center"/>
    </xf>
    <xf numFmtId="1" fontId="5" fillId="0" borderId="343" xfId="0" applyNumberFormat="1" applyFont="1" applyBorder="1" applyAlignment="1">
      <alignment horizontal="center" vertical="center" wrapText="1"/>
    </xf>
    <xf numFmtId="1" fontId="5" fillId="0" borderId="343" xfId="0" applyNumberFormat="1" applyFont="1" applyBorder="1" applyAlignment="1">
      <alignment horizontal="left" wrapText="1"/>
    </xf>
    <xf numFmtId="1" fontId="5" fillId="0" borderId="349" xfId="0" applyNumberFormat="1" applyFont="1" applyBorder="1" applyAlignment="1">
      <alignment horizontal="center" vertical="center" wrapText="1"/>
    </xf>
    <xf numFmtId="1" fontId="5" fillId="0" borderId="351" xfId="0" applyNumberFormat="1" applyFont="1" applyBorder="1" applyAlignment="1">
      <alignment horizontal="left"/>
    </xf>
    <xf numFmtId="1" fontId="5" fillId="0" borderId="333" xfId="0" applyNumberFormat="1" applyFont="1" applyBorder="1" applyAlignment="1">
      <alignment horizontal="left"/>
    </xf>
    <xf numFmtId="1" fontId="5" fillId="0" borderId="352" xfId="0" applyNumberFormat="1" applyFont="1" applyBorder="1" applyAlignment="1">
      <alignment horizontal="left" vertical="center"/>
    </xf>
    <xf numFmtId="1" fontId="5" fillId="0" borderId="331" xfId="0" applyNumberFormat="1" applyFont="1" applyBorder="1" applyAlignment="1">
      <alignment horizontal="left" vertical="center"/>
    </xf>
    <xf numFmtId="1" fontId="5" fillId="0" borderId="353" xfId="0" applyNumberFormat="1" applyFont="1" applyBorder="1" applyAlignment="1">
      <alignment horizontal="left" vertical="center" wrapText="1"/>
    </xf>
    <xf numFmtId="1" fontId="5" fillId="0" borderId="278" xfId="0" applyNumberFormat="1" applyFont="1" applyBorder="1" applyAlignment="1">
      <alignment horizontal="center" vertical="center"/>
    </xf>
    <xf numFmtId="1" fontId="5" fillId="0" borderId="346" xfId="0" applyNumberFormat="1" applyFont="1" applyBorder="1" applyAlignment="1">
      <alignment horizontal="center" vertical="center"/>
    </xf>
    <xf numFmtId="1" fontId="5" fillId="3" borderId="320" xfId="0" applyNumberFormat="1" applyFont="1" applyFill="1" applyBorder="1" applyAlignment="1">
      <alignment horizontal="center" vertical="center" wrapText="1"/>
    </xf>
    <xf numFmtId="1" fontId="5" fillId="3" borderId="346" xfId="0" applyNumberFormat="1" applyFont="1" applyFill="1" applyBorder="1" applyAlignment="1">
      <alignment horizontal="center" vertical="center" wrapText="1"/>
    </xf>
    <xf numFmtId="1" fontId="5" fillId="0" borderId="331" xfId="0" applyNumberFormat="1" applyFont="1" applyBorder="1" applyAlignment="1">
      <alignment horizontal="left" vertical="center" wrapText="1"/>
    </xf>
    <xf numFmtId="1" fontId="5" fillId="3" borderId="322" xfId="0" applyNumberFormat="1" applyFont="1" applyFill="1" applyBorder="1" applyAlignment="1">
      <alignment horizontal="center" vertical="center" wrapText="1"/>
    </xf>
    <xf numFmtId="1" fontId="5" fillId="3" borderId="279" xfId="0" applyNumberFormat="1" applyFont="1" applyFill="1" applyBorder="1" applyAlignment="1">
      <alignment horizontal="center" vertical="center" wrapText="1"/>
    </xf>
    <xf numFmtId="1" fontId="5" fillId="8" borderId="320" xfId="0" applyNumberFormat="1" applyFont="1" applyFill="1" applyBorder="1" applyAlignment="1">
      <alignment horizontal="center" vertical="center" wrapText="1"/>
    </xf>
    <xf numFmtId="1" fontId="5" fillId="8" borderId="323" xfId="0" applyNumberFormat="1" applyFont="1" applyFill="1" applyBorder="1" applyAlignment="1">
      <alignment horizontal="center" vertical="center" wrapText="1"/>
    </xf>
    <xf numFmtId="1" fontId="5" fillId="0" borderId="326" xfId="0" applyNumberFormat="1" applyFont="1" applyBorder="1" applyAlignment="1">
      <alignment horizontal="center" vertical="center" wrapText="1"/>
    </xf>
    <xf numFmtId="1" fontId="5" fillId="0" borderId="325" xfId="0" applyNumberFormat="1" applyFont="1" applyBorder="1" applyAlignment="1">
      <alignment horizontal="center" vertical="center" wrapText="1"/>
    </xf>
    <xf numFmtId="1" fontId="5" fillId="3" borderId="321" xfId="0" applyNumberFormat="1" applyFont="1" applyFill="1" applyBorder="1" applyAlignment="1">
      <alignment horizontal="center" vertical="center" wrapText="1"/>
    </xf>
    <xf numFmtId="1" fontId="5" fillId="3" borderId="323" xfId="0" applyNumberFormat="1" applyFont="1" applyFill="1" applyBorder="1" applyAlignment="1">
      <alignment horizontal="center" vertical="center" wrapText="1"/>
    </xf>
    <xf numFmtId="1" fontId="5" fillId="0" borderId="328" xfId="0" applyNumberFormat="1" applyFont="1" applyBorder="1" applyAlignment="1">
      <alignment horizontal="center" vertical="center" wrapText="1"/>
    </xf>
    <xf numFmtId="1" fontId="5" fillId="0" borderId="279" xfId="0" applyNumberFormat="1" applyFont="1" applyBorder="1" applyAlignment="1">
      <alignment horizontal="left" vertical="center"/>
    </xf>
    <xf numFmtId="1" fontId="5" fillId="0" borderId="335" xfId="0" applyNumberFormat="1" applyFont="1" applyBorder="1" applyAlignment="1">
      <alignment horizontal="left" vertical="center" wrapText="1"/>
    </xf>
    <xf numFmtId="1" fontId="5" fillId="0" borderId="333" xfId="0" applyNumberFormat="1" applyFont="1" applyBorder="1" applyAlignment="1">
      <alignment horizontal="left" vertical="center" wrapText="1"/>
    </xf>
    <xf numFmtId="1" fontId="6" fillId="2" borderId="278" xfId="0" applyNumberFormat="1" applyFont="1" applyFill="1" applyBorder="1" applyAlignment="1">
      <alignment wrapText="1"/>
    </xf>
    <xf numFmtId="1" fontId="5" fillId="0" borderId="340" xfId="0" applyNumberFormat="1" applyFont="1" applyBorder="1" applyAlignment="1">
      <alignment horizontal="center" vertical="center" wrapText="1"/>
    </xf>
    <xf numFmtId="1" fontId="5" fillId="0" borderId="335" xfId="0" applyNumberFormat="1" applyFont="1" applyBorder="1" applyAlignment="1">
      <alignment horizontal="left" vertical="center"/>
    </xf>
    <xf numFmtId="1" fontId="5" fillId="0" borderId="333" xfId="0" applyNumberFormat="1" applyFont="1" applyBorder="1" applyAlignment="1">
      <alignment horizontal="left" vertical="center"/>
    </xf>
    <xf numFmtId="1" fontId="5" fillId="0" borderId="320" xfId="0" applyNumberFormat="1" applyFont="1" applyBorder="1" applyAlignment="1">
      <alignment horizontal="left" wrapText="1"/>
    </xf>
    <xf numFmtId="1" fontId="5" fillId="0" borderId="323" xfId="0" applyNumberFormat="1" applyFont="1" applyBorder="1" applyAlignment="1">
      <alignment horizontal="left" wrapText="1"/>
    </xf>
    <xf numFmtId="1" fontId="5" fillId="0" borderId="332" xfId="0" applyNumberFormat="1" applyFont="1" applyBorder="1" applyAlignment="1">
      <alignment horizontal="center" vertical="center" wrapText="1"/>
    </xf>
    <xf numFmtId="1" fontId="5" fillId="0" borderId="334" xfId="0" applyNumberFormat="1" applyFont="1" applyBorder="1" applyAlignment="1">
      <alignment horizontal="center" vertical="center" wrapText="1"/>
    </xf>
    <xf numFmtId="1" fontId="5" fillId="0" borderId="323" xfId="0" applyNumberFormat="1" applyFont="1" applyBorder="1" applyAlignment="1">
      <alignment horizontal="center" vertical="center"/>
    </xf>
    <xf numFmtId="1" fontId="5" fillId="0" borderId="343" xfId="2" applyNumberFormat="1" applyFont="1" applyBorder="1" applyAlignment="1">
      <alignment horizontal="center" vertical="center" wrapText="1"/>
    </xf>
    <xf numFmtId="1" fontId="5" fillId="0" borderId="348" xfId="0" applyNumberFormat="1" applyFont="1" applyBorder="1" applyAlignment="1">
      <alignment horizontal="center" vertical="center" wrapText="1"/>
    </xf>
    <xf numFmtId="1" fontId="5" fillId="0" borderId="320" xfId="0" applyNumberFormat="1" applyFont="1" applyBorder="1" applyAlignment="1">
      <alignment horizontal="center" wrapText="1"/>
    </xf>
    <xf numFmtId="1" fontId="5" fillId="0" borderId="323" xfId="0" applyNumberFormat="1" applyFont="1" applyBorder="1" applyAlignment="1">
      <alignment horizontal="center" wrapText="1"/>
    </xf>
    <xf numFmtId="1" fontId="5" fillId="0" borderId="336" xfId="0" applyNumberFormat="1" applyFont="1" applyBorder="1" applyAlignment="1">
      <alignment horizontal="center" vertical="center" wrapText="1"/>
    </xf>
    <xf numFmtId="1" fontId="5" fillId="0" borderId="326" xfId="0" applyNumberFormat="1" applyFont="1" applyBorder="1" applyAlignment="1">
      <alignment horizontal="center" vertical="center"/>
    </xf>
    <xf numFmtId="1" fontId="5" fillId="0" borderId="325" xfId="0" applyNumberFormat="1" applyFont="1" applyBorder="1" applyAlignment="1">
      <alignment horizontal="center" vertical="center"/>
    </xf>
    <xf numFmtId="1" fontId="5" fillId="0" borderId="348" xfId="0" applyNumberFormat="1" applyFont="1" applyBorder="1" applyAlignment="1">
      <alignment horizontal="center" vertical="center"/>
    </xf>
    <xf numFmtId="1" fontId="5" fillId="0" borderId="330" xfId="0" applyNumberFormat="1" applyFont="1" applyBorder="1" applyAlignment="1">
      <alignment horizontal="center" vertical="center" wrapText="1"/>
    </xf>
    <xf numFmtId="1" fontId="5" fillId="0" borderId="316" xfId="2" applyNumberFormat="1" applyFont="1" applyBorder="1" applyAlignment="1">
      <alignment horizontal="left" vertical="center" wrapText="1"/>
    </xf>
    <xf numFmtId="1" fontId="5" fillId="0" borderId="277" xfId="2" applyNumberFormat="1" applyFont="1" applyBorder="1" applyAlignment="1">
      <alignment horizontal="center" vertical="center" wrapText="1"/>
    </xf>
    <xf numFmtId="1" fontId="5" fillId="0" borderId="279" xfId="2" applyNumberFormat="1" applyFont="1" applyBorder="1" applyAlignment="1">
      <alignment horizontal="center" vertical="center" wrapText="1"/>
    </xf>
    <xf numFmtId="1" fontId="5" fillId="0" borderId="278" xfId="3" applyNumberFormat="1" applyFont="1" applyBorder="1" applyAlignment="1">
      <alignment horizontal="center" vertical="center"/>
    </xf>
    <xf numFmtId="1" fontId="5" fillId="0" borderId="279" xfId="3" applyNumberFormat="1" applyFont="1" applyBorder="1" applyAlignment="1">
      <alignment horizontal="center" vertical="center"/>
    </xf>
    <xf numFmtId="1" fontId="5" fillId="0" borderId="320" xfId="2" quotePrefix="1" applyNumberFormat="1" applyFont="1" applyBorder="1" applyAlignment="1">
      <alignment horizontal="center" vertical="center" wrapText="1"/>
    </xf>
    <xf numFmtId="1" fontId="5" fillId="0" borderId="321" xfId="2" quotePrefix="1" applyNumberFormat="1" applyFont="1" applyBorder="1" applyAlignment="1">
      <alignment horizontal="center" vertical="center" wrapText="1"/>
    </xf>
    <xf numFmtId="1" fontId="5" fillId="0" borderId="346" xfId="2" quotePrefix="1" applyNumberFormat="1" applyFont="1" applyBorder="1" applyAlignment="1">
      <alignment horizontal="center" vertical="center" wrapText="1"/>
    </xf>
    <xf numFmtId="1" fontId="5" fillId="0" borderId="327" xfId="2" applyNumberFormat="1" applyFont="1" applyBorder="1" applyAlignment="1">
      <alignment horizontal="center" vertical="center" wrapText="1"/>
    </xf>
    <xf numFmtId="1" fontId="5" fillId="0" borderId="278" xfId="2" applyNumberFormat="1" applyFont="1" applyBorder="1" applyAlignment="1">
      <alignment horizontal="center" vertical="center" wrapText="1"/>
    </xf>
    <xf numFmtId="1" fontId="5" fillId="0" borderId="279" xfId="2" applyNumberFormat="1" applyFont="1" applyBorder="1" applyAlignment="1" applyProtection="1">
      <alignment horizontal="center" vertical="center" wrapText="1"/>
      <protection locked="0"/>
    </xf>
    <xf numFmtId="1" fontId="5" fillId="0" borderId="277" xfId="3" applyNumberFormat="1" applyFont="1" applyBorder="1" applyAlignment="1">
      <alignment horizontal="center" vertical="center"/>
    </xf>
    <xf numFmtId="1" fontId="5" fillId="0" borderId="343" xfId="2" quotePrefix="1" applyNumberFormat="1" applyFont="1" applyBorder="1" applyAlignment="1">
      <alignment horizontal="center" vertical="center" wrapText="1"/>
    </xf>
    <xf numFmtId="1" fontId="5" fillId="0" borderId="349" xfId="2" quotePrefix="1" applyNumberFormat="1" applyFont="1" applyBorder="1" applyAlignment="1">
      <alignment horizontal="center" vertical="center" wrapText="1"/>
    </xf>
    <xf numFmtId="1" fontId="5" fillId="0" borderId="355" xfId="2" applyNumberFormat="1" applyFont="1" applyBorder="1" applyAlignment="1" applyProtection="1">
      <alignment horizontal="center" vertical="center" wrapText="1"/>
      <protection locked="0"/>
    </xf>
    <xf numFmtId="1" fontId="5" fillId="0" borderId="278" xfId="2" applyNumberFormat="1" applyFont="1" applyBorder="1" applyAlignment="1" applyProtection="1">
      <alignment horizontal="center" vertical="center" wrapText="1"/>
      <protection locked="0"/>
    </xf>
    <xf numFmtId="1" fontId="5" fillId="0" borderId="324" xfId="2" applyNumberFormat="1" applyFont="1" applyBorder="1" applyAlignment="1" applyProtection="1">
      <alignment horizontal="center" vertical="center" wrapText="1"/>
      <protection locked="0"/>
    </xf>
    <xf numFmtId="1" fontId="5" fillId="0" borderId="322" xfId="2" applyNumberFormat="1" applyFont="1" applyBorder="1" applyAlignment="1" applyProtection="1">
      <alignment horizontal="center" vertical="center" wrapText="1"/>
      <protection locked="0"/>
    </xf>
    <xf numFmtId="1" fontId="5" fillId="0" borderId="357" xfId="2" applyNumberFormat="1" applyFont="1" applyBorder="1" applyAlignment="1" applyProtection="1">
      <alignment horizontal="center" vertical="center" wrapText="1"/>
      <protection locked="0"/>
    </xf>
    <xf numFmtId="1" fontId="5" fillId="0" borderId="277" xfId="2" applyNumberFormat="1" applyFont="1" applyBorder="1" applyAlignment="1" applyProtection="1">
      <alignment horizontal="center" vertical="center" wrapText="1"/>
      <protection locked="0"/>
    </xf>
    <xf numFmtId="1" fontId="5" fillId="0" borderId="324" xfId="2" applyNumberFormat="1" applyFont="1" applyBorder="1" applyAlignment="1">
      <alignment horizontal="center" vertical="center" wrapText="1"/>
    </xf>
    <xf numFmtId="0" fontId="5" fillId="0" borderId="279" xfId="0" applyFont="1" applyBorder="1" applyAlignment="1">
      <alignment horizontal="center" vertical="center" wrapText="1"/>
    </xf>
    <xf numFmtId="0" fontId="5" fillId="0" borderId="335" xfId="0" applyFont="1" applyBorder="1" applyAlignment="1">
      <alignment horizontal="left" vertical="center" wrapText="1"/>
    </xf>
    <xf numFmtId="0" fontId="5" fillId="0" borderId="351" xfId="0" applyFont="1" applyBorder="1" applyAlignment="1">
      <alignment horizontal="left" vertical="center" wrapText="1"/>
    </xf>
    <xf numFmtId="0" fontId="5" fillId="0" borderId="333" xfId="0" applyFont="1" applyBorder="1" applyAlignment="1">
      <alignment horizontal="left" vertical="center" wrapText="1"/>
    </xf>
    <xf numFmtId="1" fontId="5" fillId="0" borderId="332" xfId="2" applyNumberFormat="1" applyFont="1" applyBorder="1" applyAlignment="1">
      <alignment horizontal="left" vertical="center" wrapText="1"/>
    </xf>
    <xf numFmtId="1" fontId="5" fillId="0" borderId="334" xfId="2" applyNumberFormat="1" applyFont="1" applyBorder="1" applyAlignment="1">
      <alignment horizontal="left" vertical="center" wrapText="1"/>
    </xf>
    <xf numFmtId="0" fontId="5" fillId="0" borderId="277" xfId="0" applyFont="1" applyBorder="1" applyAlignment="1">
      <alignment horizontal="center" vertical="center" wrapText="1"/>
    </xf>
    <xf numFmtId="0" fontId="5" fillId="0" borderId="278" xfId="0" applyFont="1" applyBorder="1" applyAlignment="1">
      <alignment horizontal="center" vertical="center" wrapText="1"/>
    </xf>
    <xf numFmtId="0" fontId="5" fillId="0" borderId="338" xfId="0" applyFont="1" applyBorder="1" applyAlignment="1">
      <alignment horizontal="center" vertical="center" wrapText="1"/>
    </xf>
    <xf numFmtId="0" fontId="5" fillId="0" borderId="320" xfId="0" applyFont="1" applyBorder="1" applyAlignment="1">
      <alignment horizontal="center" vertical="center" wrapText="1"/>
    </xf>
    <xf numFmtId="0" fontId="5" fillId="0" borderId="321" xfId="0" applyFont="1" applyBorder="1" applyAlignment="1">
      <alignment horizontal="center" vertical="center" wrapText="1"/>
    </xf>
    <xf numFmtId="0" fontId="5" fillId="0" borderId="323" xfId="0" applyFont="1" applyBorder="1" applyAlignment="1">
      <alignment horizontal="center" vertical="center" wrapText="1"/>
    </xf>
    <xf numFmtId="0" fontId="5" fillId="0" borderId="343" xfId="0" applyFont="1" applyBorder="1" applyAlignment="1">
      <alignment horizontal="center" vertical="center" wrapText="1"/>
    </xf>
    <xf numFmtId="0" fontId="5" fillId="0" borderId="320" xfId="0" applyFont="1" applyBorder="1" applyAlignment="1">
      <alignment horizontal="center" wrapText="1"/>
    </xf>
    <xf numFmtId="0" fontId="5" fillId="0" borderId="346" xfId="0" applyFont="1" applyBorder="1" applyAlignment="1">
      <alignment horizontal="center" wrapText="1"/>
    </xf>
    <xf numFmtId="0" fontId="5" fillId="0" borderId="322" xfId="0" applyFont="1" applyBorder="1" applyAlignment="1">
      <alignment horizontal="center" vertical="center" wrapText="1"/>
    </xf>
    <xf numFmtId="1" fontId="5" fillId="0" borderId="335" xfId="2" applyNumberFormat="1" applyFont="1" applyBorder="1" applyAlignment="1">
      <alignment horizontal="left" vertical="center" wrapText="1"/>
    </xf>
    <xf numFmtId="1" fontId="5" fillId="0" borderId="333" xfId="2" applyNumberFormat="1" applyFont="1" applyBorder="1" applyAlignment="1">
      <alignment horizontal="left" vertical="center" wrapText="1"/>
    </xf>
    <xf numFmtId="0" fontId="5" fillId="0" borderId="316" xfId="0" applyFont="1" applyBorder="1" applyAlignment="1">
      <alignment horizontal="left" vertical="center" wrapText="1"/>
    </xf>
    <xf numFmtId="1" fontId="5" fillId="0" borderId="277" xfId="2" applyNumberFormat="1" applyFont="1" applyBorder="1" applyAlignment="1">
      <alignment horizontal="center" vertical="center"/>
    </xf>
    <xf numFmtId="0" fontId="5" fillId="0" borderId="277" xfId="0" applyFont="1" applyBorder="1" applyAlignment="1">
      <alignment horizontal="center" vertical="center"/>
    </xf>
    <xf numFmtId="0" fontId="5" fillId="0" borderId="279" xfId="0" applyFont="1" applyBorder="1" applyAlignment="1">
      <alignment horizontal="center" vertical="center"/>
    </xf>
    <xf numFmtId="1" fontId="5" fillId="0" borderId="359" xfId="2" applyNumberFormat="1" applyFont="1" applyBorder="1" applyAlignment="1">
      <alignment horizontal="center" vertical="center" wrapText="1"/>
    </xf>
    <xf numFmtId="1" fontId="5" fillId="0" borderId="279" xfId="0" applyNumberFormat="1" applyFont="1" applyBorder="1" applyAlignment="1">
      <alignment horizontal="center" vertical="center"/>
    </xf>
    <xf numFmtId="1" fontId="5" fillId="0" borderId="324" xfId="0" applyNumberFormat="1" applyFont="1" applyBorder="1" applyAlignment="1">
      <alignment horizontal="center" vertical="center" wrapText="1"/>
    </xf>
    <xf numFmtId="1" fontId="5" fillId="0" borderId="343" xfId="0" applyNumberFormat="1" applyFont="1" applyBorder="1" applyAlignment="1">
      <alignment horizontal="left" vertical="center" wrapText="1"/>
    </xf>
    <xf numFmtId="1" fontId="5" fillId="0" borderId="319" xfId="0" applyNumberFormat="1" applyFont="1" applyBorder="1" applyAlignment="1">
      <alignment horizontal="left" vertical="center" wrapText="1"/>
    </xf>
    <xf numFmtId="1" fontId="5" fillId="0" borderId="317" xfId="0" applyNumberFormat="1" applyFont="1" applyBorder="1" applyAlignment="1">
      <alignment horizontal="left" wrapText="1"/>
    </xf>
    <xf numFmtId="1" fontId="5" fillId="0" borderId="319" xfId="0" applyNumberFormat="1" applyFont="1" applyBorder="1" applyAlignment="1">
      <alignment horizontal="left" wrapText="1"/>
    </xf>
    <xf numFmtId="1" fontId="5" fillId="0" borderId="318" xfId="0" applyNumberFormat="1" applyFont="1" applyBorder="1" applyAlignment="1">
      <alignment horizontal="center" vertical="center"/>
    </xf>
    <xf numFmtId="1" fontId="5" fillId="3" borderId="319" xfId="0" applyNumberFormat="1" applyFont="1" applyFill="1" applyBorder="1" applyAlignment="1">
      <alignment horizontal="center" vertical="center" wrapText="1"/>
    </xf>
    <xf numFmtId="1" fontId="5" fillId="0" borderId="319" xfId="0" applyNumberFormat="1" applyFont="1" applyBorder="1" applyAlignment="1">
      <alignment horizontal="left" vertical="center"/>
    </xf>
    <xf numFmtId="1" fontId="6" fillId="2" borderId="318" xfId="0" applyNumberFormat="1" applyFont="1" applyFill="1" applyBorder="1" applyAlignment="1">
      <alignment wrapText="1"/>
    </xf>
    <xf numFmtId="1" fontId="5" fillId="0" borderId="361" xfId="0" applyNumberFormat="1" applyFont="1" applyBorder="1" applyAlignment="1">
      <alignment horizontal="center" vertical="center" wrapText="1"/>
    </xf>
    <xf numFmtId="1" fontId="5" fillId="0" borderId="317" xfId="2" applyNumberFormat="1" applyFont="1" applyBorder="1" applyAlignment="1">
      <alignment horizontal="center" vertical="center" wrapText="1"/>
    </xf>
    <xf numFmtId="1" fontId="5" fillId="0" borderId="319" xfId="2" applyNumberFormat="1" applyFont="1" applyBorder="1" applyAlignment="1">
      <alignment horizontal="center" vertical="center" wrapText="1"/>
    </xf>
    <xf numFmtId="1" fontId="5" fillId="0" borderId="318" xfId="3" applyNumberFormat="1" applyFont="1" applyBorder="1" applyAlignment="1">
      <alignment horizontal="center" vertical="center"/>
    </xf>
    <xf numFmtId="1" fontId="5" fillId="0" borderId="319" xfId="3" applyNumberFormat="1" applyFont="1" applyBorder="1" applyAlignment="1">
      <alignment horizontal="center" vertical="center"/>
    </xf>
    <xf numFmtId="1" fontId="5" fillId="0" borderId="318" xfId="2" applyNumberFormat="1" applyFont="1" applyBorder="1" applyAlignment="1">
      <alignment horizontal="center" vertical="center" wrapText="1"/>
    </xf>
    <xf numFmtId="1" fontId="5" fillId="0" borderId="319" xfId="2" applyNumberFormat="1" applyFont="1" applyBorder="1" applyAlignment="1" applyProtection="1">
      <alignment horizontal="center" vertical="center" wrapText="1"/>
      <protection locked="0"/>
    </xf>
    <xf numFmtId="1" fontId="5" fillId="0" borderId="317" xfId="3" applyNumberFormat="1" applyFont="1" applyBorder="1" applyAlignment="1">
      <alignment horizontal="center" vertical="center"/>
    </xf>
    <xf numFmtId="1" fontId="5" fillId="0" borderId="318" xfId="2" applyNumberFormat="1" applyFont="1" applyBorder="1" applyAlignment="1" applyProtection="1">
      <alignment horizontal="center" vertical="center" wrapText="1"/>
      <protection locked="0"/>
    </xf>
    <xf numFmtId="1" fontId="5" fillId="0" borderId="317" xfId="2" applyNumberFormat="1" applyFont="1" applyBorder="1" applyAlignment="1" applyProtection="1">
      <alignment horizontal="center" vertical="center" wrapText="1"/>
      <protection locked="0"/>
    </xf>
    <xf numFmtId="0" fontId="5" fillId="0" borderId="319" xfId="0" applyFont="1" applyBorder="1" applyAlignment="1">
      <alignment horizontal="center" vertical="center" wrapText="1"/>
    </xf>
    <xf numFmtId="0" fontId="5" fillId="0" borderId="317" xfId="0" applyFont="1" applyBorder="1" applyAlignment="1">
      <alignment horizontal="center" vertical="center" wrapText="1"/>
    </xf>
    <xf numFmtId="0" fontId="5" fillId="0" borderId="318" xfId="0" applyFont="1" applyBorder="1" applyAlignment="1">
      <alignment horizontal="center" vertical="center" wrapText="1"/>
    </xf>
    <xf numFmtId="1" fontId="5" fillId="0" borderId="317" xfId="2" applyNumberFormat="1" applyFont="1" applyBorder="1" applyAlignment="1">
      <alignment horizontal="center" vertical="center"/>
    </xf>
    <xf numFmtId="0" fontId="5" fillId="0" borderId="317" xfId="0" applyFont="1" applyBorder="1" applyAlignment="1">
      <alignment horizontal="center" vertical="center"/>
    </xf>
    <xf numFmtId="0" fontId="5" fillId="0" borderId="319" xfId="0" applyFont="1" applyBorder="1" applyAlignment="1">
      <alignment horizontal="center" vertical="center"/>
    </xf>
    <xf numFmtId="1" fontId="5" fillId="0" borderId="319" xfId="0" applyNumberFormat="1" applyFont="1" applyBorder="1" applyAlignment="1">
      <alignment horizontal="center" vertical="center"/>
    </xf>
    <xf numFmtId="1" fontId="5" fillId="0" borderId="372" xfId="0" applyNumberFormat="1" applyFont="1" applyBorder="1" applyAlignment="1">
      <alignment horizontal="center" vertical="center" wrapText="1"/>
    </xf>
    <xf numFmtId="1" fontId="5" fillId="0" borderId="375" xfId="0" applyNumberFormat="1" applyFont="1" applyBorder="1" applyAlignment="1">
      <alignment horizontal="center" vertical="center" wrapText="1"/>
    </xf>
    <xf numFmtId="1" fontId="5" fillId="0" borderId="373" xfId="0" applyNumberFormat="1" applyFont="1" applyBorder="1" applyAlignment="1">
      <alignment horizontal="center" vertical="center" wrapText="1"/>
    </xf>
    <xf numFmtId="1" fontId="5" fillId="0" borderId="368" xfId="0" applyNumberFormat="1" applyFont="1" applyBorder="1" applyAlignment="1">
      <alignment horizontal="center" vertical="center" wrapText="1"/>
    </xf>
    <xf numFmtId="1" fontId="5" fillId="0" borderId="369" xfId="0" applyNumberFormat="1" applyFont="1" applyBorder="1" applyAlignment="1">
      <alignment horizontal="center" vertical="center" wrapText="1"/>
    </xf>
    <xf numFmtId="1" fontId="5" fillId="0" borderId="370" xfId="0" applyNumberFormat="1" applyFont="1" applyBorder="1" applyAlignment="1">
      <alignment horizontal="center" vertical="center" wrapText="1"/>
    </xf>
    <xf numFmtId="1" fontId="5" fillId="0" borderId="371" xfId="0" applyNumberFormat="1" applyFont="1" applyBorder="1" applyAlignment="1">
      <alignment horizontal="center" vertical="center" wrapText="1"/>
    </xf>
    <xf numFmtId="1" fontId="5" fillId="0" borderId="372" xfId="0" applyNumberFormat="1" applyFont="1" applyBorder="1" applyAlignment="1">
      <alignment horizontal="center" vertical="center"/>
    </xf>
    <xf numFmtId="1" fontId="5" fillId="0" borderId="373" xfId="0" applyNumberFormat="1" applyFont="1" applyBorder="1" applyAlignment="1">
      <alignment horizontal="center" vertical="center"/>
    </xf>
    <xf numFmtId="1" fontId="5" fillId="0" borderId="374" xfId="0" applyNumberFormat="1" applyFont="1" applyBorder="1" applyAlignment="1">
      <alignment horizontal="center" vertical="center" wrapText="1"/>
    </xf>
    <xf numFmtId="1" fontId="5" fillId="0" borderId="372" xfId="0" applyNumberFormat="1" applyFont="1" applyBorder="1" applyAlignment="1">
      <alignment horizontal="left" vertical="center" wrapText="1"/>
    </xf>
    <xf numFmtId="1" fontId="5" fillId="0" borderId="375" xfId="0" applyNumberFormat="1" applyFont="1" applyBorder="1" applyAlignment="1">
      <alignment horizontal="left" vertical="center" wrapText="1"/>
    </xf>
    <xf numFmtId="1" fontId="5" fillId="0" borderId="368" xfId="0" applyNumberFormat="1" applyFont="1" applyBorder="1" applyAlignment="1">
      <alignment horizontal="left" vertical="center" wrapText="1"/>
    </xf>
    <xf numFmtId="1" fontId="5" fillId="0" borderId="396" xfId="0" applyNumberFormat="1" applyFont="1" applyBorder="1" applyAlignment="1">
      <alignment horizontal="center" vertical="center" wrapText="1"/>
    </xf>
    <xf numFmtId="1" fontId="5" fillId="0" borderId="393" xfId="0" applyNumberFormat="1" applyFont="1" applyBorder="1" applyAlignment="1">
      <alignment horizontal="center" vertical="center" wrapText="1"/>
    </xf>
    <xf numFmtId="1" fontId="5" fillId="0" borderId="393" xfId="0" applyNumberFormat="1" applyFont="1" applyBorder="1" applyAlignment="1">
      <alignment horizontal="left" wrapText="1"/>
    </xf>
    <xf numFmtId="1" fontId="5" fillId="0" borderId="398" xfId="0" applyNumberFormat="1" applyFont="1" applyBorder="1" applyAlignment="1">
      <alignment horizontal="center" vertical="center" wrapText="1"/>
    </xf>
    <xf numFmtId="1" fontId="5" fillId="0" borderId="400" xfId="0" applyNumberFormat="1" applyFont="1" applyBorder="1" applyAlignment="1">
      <alignment horizontal="left"/>
    </xf>
    <xf numFmtId="1" fontId="5" fillId="0" borderId="385" xfId="0" applyNumberFormat="1" applyFont="1" applyBorder="1" applyAlignment="1">
      <alignment horizontal="left"/>
    </xf>
    <xf numFmtId="1" fontId="5" fillId="0" borderId="401" xfId="0" applyNumberFormat="1" applyFont="1" applyBorder="1" applyAlignment="1">
      <alignment horizontal="left" vertical="center"/>
    </xf>
    <xf numFmtId="1" fontId="5" fillId="0" borderId="383" xfId="0" applyNumberFormat="1" applyFont="1" applyBorder="1" applyAlignment="1">
      <alignment horizontal="left" vertical="center"/>
    </xf>
    <xf numFmtId="1" fontId="5" fillId="0" borderId="396" xfId="0" applyNumberFormat="1" applyFont="1" applyBorder="1" applyAlignment="1">
      <alignment horizontal="center" vertical="center"/>
    </xf>
    <xf numFmtId="1" fontId="5" fillId="3" borderId="372" xfId="0" applyNumberFormat="1" applyFont="1" applyFill="1" applyBorder="1" applyAlignment="1">
      <alignment horizontal="center" vertical="center" wrapText="1"/>
    </xf>
    <xf numFmtId="1" fontId="5" fillId="3" borderId="396" xfId="0" applyNumberFormat="1" applyFont="1" applyFill="1" applyBorder="1" applyAlignment="1">
      <alignment horizontal="center" vertical="center" wrapText="1"/>
    </xf>
    <xf numFmtId="1" fontId="5" fillId="0" borderId="383" xfId="0" applyNumberFormat="1" applyFont="1" applyBorder="1" applyAlignment="1">
      <alignment horizontal="left" vertical="center" wrapText="1"/>
    </xf>
    <xf numFmtId="1" fontId="5" fillId="8" borderId="372" xfId="0" applyNumberFormat="1" applyFont="1" applyFill="1" applyBorder="1" applyAlignment="1">
      <alignment horizontal="center" vertical="center" wrapText="1"/>
    </xf>
    <xf numFmtId="1" fontId="5" fillId="8" borderId="375" xfId="0" applyNumberFormat="1" applyFont="1" applyFill="1" applyBorder="1" applyAlignment="1">
      <alignment horizontal="center" vertical="center" wrapText="1"/>
    </xf>
    <xf numFmtId="1" fontId="5" fillId="0" borderId="378" xfId="0" applyNumberFormat="1" applyFont="1" applyBorder="1" applyAlignment="1">
      <alignment horizontal="center" vertical="center" wrapText="1"/>
    </xf>
    <xf numFmtId="1" fontId="5" fillId="0" borderId="377" xfId="0" applyNumberFormat="1" applyFont="1" applyBorder="1" applyAlignment="1">
      <alignment horizontal="center" vertical="center" wrapText="1"/>
    </xf>
    <xf numFmtId="1" fontId="5" fillId="3" borderId="375" xfId="0" applyNumberFormat="1" applyFont="1" applyFill="1" applyBorder="1" applyAlignment="1">
      <alignment horizontal="center" vertical="center" wrapText="1"/>
    </xf>
    <xf numFmtId="1" fontId="5" fillId="0" borderId="380" xfId="0" applyNumberFormat="1" applyFont="1" applyBorder="1" applyAlignment="1">
      <alignment horizontal="center" vertical="center" wrapText="1"/>
    </xf>
    <xf numFmtId="1" fontId="5" fillId="0" borderId="387" xfId="0" applyNumberFormat="1" applyFont="1" applyBorder="1" applyAlignment="1">
      <alignment horizontal="left" vertical="center" wrapText="1"/>
    </xf>
    <xf numFmtId="1" fontId="5" fillId="0" borderId="385" xfId="0" applyNumberFormat="1" applyFont="1" applyBorder="1" applyAlignment="1">
      <alignment horizontal="left" vertical="center" wrapText="1"/>
    </xf>
    <xf numFmtId="1" fontId="5" fillId="0" borderId="390" xfId="0" applyNumberFormat="1" applyFont="1" applyBorder="1" applyAlignment="1">
      <alignment horizontal="center" vertical="center" wrapText="1"/>
    </xf>
    <xf numFmtId="1" fontId="5" fillId="0" borderId="387" xfId="0" applyNumberFormat="1" applyFont="1" applyBorder="1" applyAlignment="1">
      <alignment horizontal="left" vertical="center"/>
    </xf>
    <xf numFmtId="1" fontId="5" fillId="0" borderId="385" xfId="0" applyNumberFormat="1" applyFont="1" applyBorder="1" applyAlignment="1">
      <alignment horizontal="left" vertical="center"/>
    </xf>
    <xf numFmtId="1" fontId="5" fillId="0" borderId="372" xfId="0" applyNumberFormat="1" applyFont="1" applyBorder="1" applyAlignment="1">
      <alignment horizontal="left" wrapText="1"/>
    </xf>
    <xf numFmtId="1" fontId="5" fillId="0" borderId="375" xfId="0" applyNumberFormat="1" applyFont="1" applyBorder="1" applyAlignment="1">
      <alignment horizontal="left" wrapText="1"/>
    </xf>
    <xf numFmtId="1" fontId="5" fillId="0" borderId="384" xfId="0" applyNumberFormat="1" applyFont="1" applyBorder="1" applyAlignment="1">
      <alignment horizontal="center" vertical="center" wrapText="1"/>
    </xf>
    <xf numFmtId="1" fontId="5" fillId="0" borderId="386" xfId="0" applyNumberFormat="1" applyFont="1" applyBorder="1" applyAlignment="1">
      <alignment horizontal="center" vertical="center" wrapText="1"/>
    </xf>
    <xf numFmtId="1" fontId="5" fillId="0" borderId="375" xfId="0" applyNumberFormat="1" applyFont="1" applyBorder="1" applyAlignment="1">
      <alignment horizontal="center" vertical="center"/>
    </xf>
    <xf numFmtId="1" fontId="5" fillId="0" borderId="393" xfId="2" applyNumberFormat="1" applyFont="1" applyBorder="1" applyAlignment="1">
      <alignment horizontal="center" vertical="center" wrapText="1"/>
    </xf>
    <xf numFmtId="1" fontId="5" fillId="0" borderId="397" xfId="0" applyNumberFormat="1" applyFont="1" applyBorder="1" applyAlignment="1">
      <alignment horizontal="center" vertical="center" wrapText="1"/>
    </xf>
    <xf numFmtId="1" fontId="5" fillId="0" borderId="372" xfId="0" applyNumberFormat="1" applyFont="1" applyBorder="1" applyAlignment="1">
      <alignment horizontal="center" wrapText="1"/>
    </xf>
    <xf numFmtId="1" fontId="5" fillId="0" borderId="375" xfId="0" applyNumberFormat="1" applyFont="1" applyBorder="1" applyAlignment="1">
      <alignment horizontal="center" wrapText="1"/>
    </xf>
    <xf numFmtId="1" fontId="5" fillId="0" borderId="388" xfId="0" applyNumberFormat="1" applyFont="1" applyBorder="1" applyAlignment="1">
      <alignment horizontal="center" vertical="center" wrapText="1"/>
    </xf>
    <xf numFmtId="1" fontId="5" fillId="0" borderId="378" xfId="0" applyNumberFormat="1" applyFont="1" applyBorder="1" applyAlignment="1">
      <alignment horizontal="center" vertical="center"/>
    </xf>
    <xf numFmtId="1" fontId="5" fillId="0" borderId="377" xfId="0" applyNumberFormat="1" applyFont="1" applyBorder="1" applyAlignment="1">
      <alignment horizontal="center" vertical="center"/>
    </xf>
    <xf numFmtId="1" fontId="5" fillId="0" borderId="397" xfId="0" applyNumberFormat="1" applyFont="1" applyBorder="1" applyAlignment="1">
      <alignment horizontal="center" vertical="center"/>
    </xf>
    <xf numFmtId="1" fontId="5" fillId="0" borderId="382" xfId="0" applyNumberFormat="1" applyFont="1" applyBorder="1" applyAlignment="1">
      <alignment horizontal="center" vertical="center" wrapText="1"/>
    </xf>
    <xf numFmtId="1" fontId="5" fillId="0" borderId="372" xfId="2" quotePrefix="1" applyNumberFormat="1" applyFont="1" applyBorder="1" applyAlignment="1">
      <alignment horizontal="center" vertical="center" wrapText="1"/>
    </xf>
    <xf numFmtId="1" fontId="5" fillId="0" borderId="396" xfId="2" quotePrefix="1" applyNumberFormat="1" applyFont="1" applyBorder="1" applyAlignment="1">
      <alignment horizontal="center" vertical="center" wrapText="1"/>
    </xf>
    <xf numFmtId="1" fontId="5" fillId="0" borderId="393" xfId="2" quotePrefix="1" applyNumberFormat="1" applyFont="1" applyBorder="1" applyAlignment="1">
      <alignment horizontal="center" vertical="center" wrapText="1"/>
    </xf>
    <xf numFmtId="1" fontId="5" fillId="0" borderId="398" xfId="2" quotePrefix="1" applyNumberFormat="1" applyFont="1" applyBorder="1" applyAlignment="1">
      <alignment horizontal="center" vertical="center" wrapText="1"/>
    </xf>
    <xf numFmtId="0" fontId="5" fillId="0" borderId="387" xfId="0" applyFont="1" applyBorder="1" applyAlignment="1">
      <alignment horizontal="left" vertical="center" wrapText="1"/>
    </xf>
    <xf numFmtId="0" fontId="5" fillId="0" borderId="400" xfId="0" applyFont="1" applyBorder="1" applyAlignment="1">
      <alignment horizontal="left" vertical="center" wrapText="1"/>
    </xf>
    <xf numFmtId="0" fontId="5" fillId="0" borderId="385" xfId="0" applyFont="1" applyBorder="1" applyAlignment="1">
      <alignment horizontal="left" vertical="center" wrapText="1"/>
    </xf>
    <xf numFmtId="1" fontId="5" fillId="0" borderId="384" xfId="2" applyNumberFormat="1" applyFont="1" applyBorder="1" applyAlignment="1">
      <alignment horizontal="left" vertical="center" wrapText="1"/>
    </xf>
    <xf numFmtId="1" fontId="5" fillId="0" borderId="386" xfId="2" applyNumberFormat="1" applyFont="1" applyBorder="1" applyAlignment="1">
      <alignment horizontal="left" vertical="center" wrapText="1"/>
    </xf>
    <xf numFmtId="0" fontId="5" fillId="0" borderId="372" xfId="0" applyFont="1" applyBorder="1" applyAlignment="1">
      <alignment horizontal="center" vertical="center" wrapText="1"/>
    </xf>
    <xf numFmtId="0" fontId="5" fillId="0" borderId="375" xfId="0" applyFont="1" applyBorder="1" applyAlignment="1">
      <alignment horizontal="center" vertical="center" wrapText="1"/>
    </xf>
    <xf numFmtId="0" fontId="5" fillId="0" borderId="393" xfId="0" applyFont="1" applyBorder="1" applyAlignment="1">
      <alignment horizontal="center" vertical="center" wrapText="1"/>
    </xf>
    <xf numFmtId="0" fontId="5" fillId="0" borderId="372" xfId="0" applyFont="1" applyBorder="1" applyAlignment="1">
      <alignment horizontal="center" wrapText="1"/>
    </xf>
    <xf numFmtId="0" fontId="5" fillId="0" borderId="396" xfId="0" applyFont="1" applyBorder="1" applyAlignment="1">
      <alignment horizontal="center" wrapText="1"/>
    </xf>
    <xf numFmtId="1" fontId="5" fillId="0" borderId="387" xfId="2" applyNumberFormat="1" applyFont="1" applyBorder="1" applyAlignment="1">
      <alignment horizontal="left" vertical="center" wrapText="1"/>
    </xf>
    <xf numFmtId="1" fontId="5" fillId="0" borderId="385" xfId="2" applyNumberFormat="1" applyFont="1" applyBorder="1" applyAlignment="1">
      <alignment horizontal="left" vertical="center" wrapText="1"/>
    </xf>
    <xf numFmtId="1" fontId="5" fillId="0" borderId="411" xfId="0" applyNumberFormat="1" applyFont="1" applyBorder="1" applyAlignment="1">
      <alignment horizontal="center" vertical="center" wrapText="1"/>
    </xf>
    <xf numFmtId="1" fontId="5" fillId="0" borderId="413" xfId="0" applyNumberFormat="1" applyFont="1" applyBorder="1" applyAlignment="1">
      <alignment horizontal="center" vertical="center" wrapText="1"/>
    </xf>
    <xf numFmtId="1" fontId="5" fillId="0" borderId="427" xfId="0" applyNumberFormat="1" applyFont="1" applyBorder="1" applyAlignment="1">
      <alignment horizontal="center" vertical="center" wrapText="1"/>
    </xf>
    <xf numFmtId="1" fontId="5" fillId="0" borderId="430" xfId="0" applyNumberFormat="1" applyFont="1" applyBorder="1" applyAlignment="1">
      <alignment horizontal="center" vertical="center" wrapText="1"/>
    </xf>
    <xf numFmtId="1" fontId="5" fillId="0" borderId="428" xfId="0" applyNumberFormat="1" applyFont="1" applyBorder="1" applyAlignment="1">
      <alignment horizontal="center" vertical="center" wrapText="1"/>
    </xf>
    <xf numFmtId="1" fontId="5" fillId="0" borderId="417" xfId="0" applyNumberFormat="1" applyFont="1" applyBorder="1" applyAlignment="1">
      <alignment horizontal="left" vertical="center" wrapText="1"/>
    </xf>
    <xf numFmtId="1" fontId="5" fillId="0" borderId="410" xfId="0" applyNumberFormat="1" applyFont="1" applyBorder="1" applyAlignment="1">
      <alignment horizontal="left" vertical="center" wrapText="1"/>
    </xf>
    <xf numFmtId="1" fontId="5" fillId="0" borderId="417" xfId="0" applyNumberFormat="1" applyFont="1" applyBorder="1" applyAlignment="1">
      <alignment horizontal="center" vertical="center" wrapText="1"/>
    </xf>
    <xf numFmtId="1" fontId="5" fillId="0" borderId="408" xfId="0" applyNumberFormat="1" applyFont="1" applyBorder="1" applyAlignment="1">
      <alignment horizontal="center" vertical="center" wrapText="1"/>
    </xf>
    <xf numFmtId="1" fontId="5" fillId="0" borderId="409" xfId="0" applyNumberFormat="1" applyFont="1" applyBorder="1" applyAlignment="1">
      <alignment horizontal="center" vertical="center" wrapText="1"/>
    </xf>
    <xf numFmtId="1" fontId="5" fillId="0" borderId="410" xfId="0" applyNumberFormat="1" applyFont="1" applyBorder="1" applyAlignment="1">
      <alignment horizontal="center" vertical="center" wrapText="1"/>
    </xf>
    <xf numFmtId="1" fontId="5" fillId="0" borderId="412" xfId="0" applyNumberFormat="1" applyFont="1" applyBorder="1" applyAlignment="1">
      <alignment horizontal="center" vertical="center" wrapText="1"/>
    </xf>
    <xf numFmtId="1" fontId="5" fillId="0" borderId="423" xfId="0" applyNumberFormat="1" applyFont="1" applyBorder="1" applyAlignment="1">
      <alignment horizontal="center" vertical="center" wrapText="1"/>
    </xf>
    <xf numFmtId="1" fontId="5" fillId="0" borderId="424" xfId="0" applyNumberFormat="1" applyFont="1" applyBorder="1" applyAlignment="1">
      <alignment horizontal="center" vertical="center" wrapText="1"/>
    </xf>
    <xf numFmtId="1" fontId="5" fillId="0" borderId="425" xfId="0" applyNumberFormat="1" applyFont="1" applyBorder="1" applyAlignment="1">
      <alignment horizontal="center" vertical="center" wrapText="1"/>
    </xf>
    <xf numFmtId="1" fontId="5" fillId="0" borderId="426" xfId="0" applyNumberFormat="1" applyFont="1" applyBorder="1" applyAlignment="1">
      <alignment horizontal="center" vertical="center" wrapText="1"/>
    </xf>
    <xf numFmtId="1" fontId="5" fillId="0" borderId="427" xfId="0" applyNumberFormat="1" applyFont="1" applyBorder="1" applyAlignment="1">
      <alignment horizontal="center" vertical="center"/>
    </xf>
    <xf numFmtId="1" fontId="5" fillId="0" borderId="428" xfId="0" applyNumberFormat="1" applyFont="1" applyBorder="1" applyAlignment="1">
      <alignment horizontal="center" vertical="center"/>
    </xf>
    <xf numFmtId="1" fontId="5" fillId="0" borderId="423" xfId="0" applyNumberFormat="1" applyFont="1" applyBorder="1" applyAlignment="1">
      <alignment horizontal="left" vertical="center" wrapText="1"/>
    </xf>
    <xf numFmtId="1" fontId="5" fillId="0" borderId="429" xfId="0" applyNumberFormat="1" applyFont="1" applyBorder="1" applyAlignment="1">
      <alignment horizontal="center" vertical="center" wrapText="1"/>
    </xf>
    <xf numFmtId="1" fontId="5" fillId="0" borderId="445" xfId="0" applyNumberFormat="1" applyFont="1" applyBorder="1" applyAlignment="1">
      <alignment horizontal="center" vertical="center" wrapText="1"/>
    </xf>
    <xf numFmtId="1" fontId="5" fillId="0" borderId="427" xfId="0" applyNumberFormat="1" applyFont="1" applyBorder="1" applyAlignment="1">
      <alignment horizontal="left" vertical="center" wrapText="1"/>
    </xf>
    <xf numFmtId="1" fontId="5" fillId="0" borderId="430" xfId="0" applyNumberFormat="1" applyFont="1" applyBorder="1" applyAlignment="1">
      <alignment horizontal="left" vertical="center" wrapText="1"/>
    </xf>
    <xf numFmtId="1" fontId="5" fillId="0" borderId="453" xfId="0" applyNumberFormat="1" applyFont="1" applyBorder="1" applyAlignment="1">
      <alignment horizontal="center" vertical="center" wrapText="1"/>
    </xf>
    <xf numFmtId="1" fontId="5" fillId="0" borderId="454" xfId="0" applyNumberFormat="1" applyFont="1" applyBorder="1" applyAlignment="1">
      <alignment horizontal="center" vertical="center" wrapText="1"/>
    </xf>
    <xf numFmtId="1" fontId="5" fillId="0" borderId="424" xfId="0" applyNumberFormat="1" applyFont="1" applyBorder="1" applyAlignment="1">
      <alignment horizontal="left" wrapText="1"/>
    </xf>
    <xf numFmtId="1" fontId="5" fillId="0" borderId="426" xfId="0" applyNumberFormat="1" applyFont="1" applyBorder="1" applyAlignment="1">
      <alignment horizontal="left" wrapText="1"/>
    </xf>
    <xf numFmtId="1" fontId="5" fillId="0" borderId="423" xfId="0" applyNumberFormat="1" applyFont="1" applyBorder="1" applyAlignment="1">
      <alignment horizontal="center" vertical="center"/>
    </xf>
    <xf numFmtId="1" fontId="5" fillId="0" borderId="450" xfId="0" applyNumberFormat="1" applyFont="1" applyBorder="1" applyAlignment="1">
      <alignment horizontal="center" vertical="center" wrapText="1"/>
    </xf>
    <xf numFmtId="1" fontId="5" fillId="0" borderId="450" xfId="0" applyNumberFormat="1" applyFont="1" applyBorder="1" applyAlignment="1">
      <alignment horizontal="left" wrapText="1"/>
    </xf>
    <xf numFmtId="1" fontId="5" fillId="0" borderId="426" xfId="0" applyNumberFormat="1" applyFont="1" applyBorder="1" applyAlignment="1">
      <alignment horizontal="left" vertical="center" wrapText="1"/>
    </xf>
    <xf numFmtId="1" fontId="5" fillId="0" borderId="456" xfId="0" applyNumberFormat="1" applyFont="1" applyBorder="1" applyAlignment="1">
      <alignment horizontal="center" vertical="center" wrapText="1"/>
    </xf>
    <xf numFmtId="1" fontId="5" fillId="0" borderId="458" xfId="0" applyNumberFormat="1" applyFont="1" applyBorder="1" applyAlignment="1">
      <alignment horizontal="left"/>
    </xf>
    <xf numFmtId="1" fontId="5" fillId="0" borderId="440" xfId="0" applyNumberFormat="1" applyFont="1" applyBorder="1" applyAlignment="1">
      <alignment horizontal="left"/>
    </xf>
    <xf numFmtId="1" fontId="5" fillId="0" borderId="459" xfId="0" applyNumberFormat="1" applyFont="1" applyBorder="1" applyAlignment="1">
      <alignment horizontal="left" vertical="center"/>
    </xf>
    <xf numFmtId="1" fontId="5" fillId="0" borderId="438" xfId="0" applyNumberFormat="1" applyFont="1" applyBorder="1" applyAlignment="1">
      <alignment horizontal="left" vertical="center"/>
    </xf>
    <xf numFmtId="1" fontId="5" fillId="0" borderId="460" xfId="0" applyNumberFormat="1" applyFont="1" applyBorder="1" applyAlignment="1">
      <alignment horizontal="left" vertical="center" wrapText="1"/>
    </xf>
    <xf numFmtId="1" fontId="5" fillId="0" borderId="425" xfId="0" applyNumberFormat="1" applyFont="1" applyBorder="1" applyAlignment="1">
      <alignment horizontal="center" vertical="center"/>
    </xf>
    <xf numFmtId="1" fontId="5" fillId="0" borderId="453" xfId="0" applyNumberFormat="1" applyFont="1" applyBorder="1" applyAlignment="1">
      <alignment horizontal="center" vertical="center"/>
    </xf>
    <xf numFmtId="1" fontId="5" fillId="3" borderId="427" xfId="0" applyNumberFormat="1" applyFont="1" applyFill="1" applyBorder="1" applyAlignment="1">
      <alignment horizontal="center" vertical="center" wrapText="1"/>
    </xf>
    <xf numFmtId="1" fontId="5" fillId="3" borderId="453" xfId="0" applyNumberFormat="1" applyFont="1" applyFill="1" applyBorder="1" applyAlignment="1">
      <alignment horizontal="center" vertical="center" wrapText="1"/>
    </xf>
    <xf numFmtId="1" fontId="5" fillId="0" borderId="438" xfId="0" applyNumberFormat="1" applyFont="1" applyBorder="1" applyAlignment="1">
      <alignment horizontal="left" vertical="center" wrapText="1"/>
    </xf>
    <xf numFmtId="1" fontId="5" fillId="3" borderId="429" xfId="0" applyNumberFormat="1" applyFont="1" applyFill="1" applyBorder="1" applyAlignment="1">
      <alignment horizontal="center" vertical="center" wrapText="1"/>
    </xf>
    <xf numFmtId="1" fontId="5" fillId="3" borderId="426" xfId="0" applyNumberFormat="1" applyFont="1" applyFill="1" applyBorder="1" applyAlignment="1">
      <alignment horizontal="center" vertical="center" wrapText="1"/>
    </xf>
    <xf numFmtId="1" fontId="5" fillId="8" borderId="427" xfId="0" applyNumberFormat="1" applyFont="1" applyFill="1" applyBorder="1" applyAlignment="1">
      <alignment horizontal="center" vertical="center" wrapText="1"/>
    </xf>
    <xf numFmtId="1" fontId="5" fillId="8" borderId="430" xfId="0" applyNumberFormat="1" applyFont="1" applyFill="1" applyBorder="1" applyAlignment="1">
      <alignment horizontal="center" vertical="center" wrapText="1"/>
    </xf>
    <xf numFmtId="1" fontId="5" fillId="0" borderId="433" xfId="0" applyNumberFormat="1" applyFont="1" applyBorder="1" applyAlignment="1">
      <alignment horizontal="center" vertical="center" wrapText="1"/>
    </xf>
    <xf numFmtId="1" fontId="5" fillId="0" borderId="432" xfId="0" applyNumberFormat="1" applyFont="1" applyBorder="1" applyAlignment="1">
      <alignment horizontal="center" vertical="center" wrapText="1"/>
    </xf>
    <xf numFmtId="1" fontId="5" fillId="3" borderId="428" xfId="0" applyNumberFormat="1" applyFont="1" applyFill="1" applyBorder="1" applyAlignment="1">
      <alignment horizontal="center" vertical="center" wrapText="1"/>
    </xf>
    <xf numFmtId="1" fontId="5" fillId="3" borderId="430" xfId="0" applyNumberFormat="1" applyFont="1" applyFill="1" applyBorder="1" applyAlignment="1">
      <alignment horizontal="center" vertical="center" wrapText="1"/>
    </xf>
    <xf numFmtId="1" fontId="5" fillId="0" borderId="435" xfId="0" applyNumberFormat="1" applyFont="1" applyBorder="1" applyAlignment="1">
      <alignment horizontal="center" vertical="center" wrapText="1"/>
    </xf>
    <xf numFmtId="1" fontId="5" fillId="0" borderId="426" xfId="0" applyNumberFormat="1" applyFont="1" applyBorder="1" applyAlignment="1">
      <alignment horizontal="left" vertical="center"/>
    </xf>
    <xf numFmtId="1" fontId="5" fillId="0" borderId="442" xfId="0" applyNumberFormat="1" applyFont="1" applyBorder="1" applyAlignment="1">
      <alignment horizontal="left" vertical="center" wrapText="1"/>
    </xf>
    <xf numFmtId="1" fontId="5" fillId="0" borderId="440" xfId="0" applyNumberFormat="1" applyFont="1" applyBorder="1" applyAlignment="1">
      <alignment horizontal="left" vertical="center" wrapText="1"/>
    </xf>
    <xf numFmtId="1" fontId="6" fillId="2" borderId="425" xfId="0" applyNumberFormat="1" applyFont="1" applyFill="1" applyBorder="1" applyAlignment="1">
      <alignment wrapText="1"/>
    </xf>
    <xf numFmtId="1" fontId="5" fillId="0" borderId="447" xfId="0" applyNumberFormat="1" applyFont="1" applyBorder="1" applyAlignment="1">
      <alignment horizontal="center" vertical="center" wrapText="1"/>
    </xf>
    <xf numFmtId="1" fontId="5" fillId="0" borderId="442" xfId="0" applyNumberFormat="1" applyFont="1" applyBorder="1" applyAlignment="1">
      <alignment horizontal="left" vertical="center"/>
    </xf>
    <xf numFmtId="1" fontId="5" fillId="0" borderId="440" xfId="0" applyNumberFormat="1" applyFont="1" applyBorder="1" applyAlignment="1">
      <alignment horizontal="left" vertical="center"/>
    </xf>
    <xf numFmtId="1" fontId="5" fillId="0" borderId="427" xfId="0" applyNumberFormat="1" applyFont="1" applyBorder="1" applyAlignment="1">
      <alignment horizontal="left" wrapText="1"/>
    </xf>
    <xf numFmtId="1" fontId="5" fillId="0" borderId="430" xfId="0" applyNumberFormat="1" applyFont="1" applyBorder="1" applyAlignment="1">
      <alignment horizontal="left" wrapText="1"/>
    </xf>
    <xf numFmtId="1" fontId="5" fillId="0" borderId="439" xfId="0" applyNumberFormat="1" applyFont="1" applyBorder="1" applyAlignment="1">
      <alignment horizontal="center" vertical="center" wrapText="1"/>
    </xf>
    <xf numFmtId="1" fontId="5" fillId="0" borderId="441" xfId="0" applyNumberFormat="1" applyFont="1" applyBorder="1" applyAlignment="1">
      <alignment horizontal="center" vertical="center" wrapText="1"/>
    </xf>
    <xf numFmtId="1" fontId="5" fillId="0" borderId="430" xfId="0" applyNumberFormat="1" applyFont="1" applyBorder="1" applyAlignment="1">
      <alignment horizontal="center" vertical="center"/>
    </xf>
    <xf numFmtId="1" fontId="5" fillId="0" borderId="450" xfId="2" applyNumberFormat="1" applyFont="1" applyBorder="1" applyAlignment="1">
      <alignment horizontal="center" vertical="center" wrapText="1"/>
    </xf>
    <xf numFmtId="1" fontId="5" fillId="0" borderId="455" xfId="0" applyNumberFormat="1" applyFont="1" applyBorder="1" applyAlignment="1">
      <alignment horizontal="center" vertical="center" wrapText="1"/>
    </xf>
    <xf numFmtId="1" fontId="5" fillId="0" borderId="427" xfId="0" applyNumberFormat="1" applyFont="1" applyBorder="1" applyAlignment="1">
      <alignment horizontal="center" wrapText="1"/>
    </xf>
    <xf numFmtId="1" fontId="5" fillId="0" borderId="430" xfId="0" applyNumberFormat="1" applyFont="1" applyBorder="1" applyAlignment="1">
      <alignment horizontal="center" wrapText="1"/>
    </xf>
    <xf numFmtId="1" fontId="5" fillId="0" borderId="443" xfId="0" applyNumberFormat="1" applyFont="1" applyBorder="1" applyAlignment="1">
      <alignment horizontal="center" vertical="center" wrapText="1"/>
    </xf>
    <xf numFmtId="1" fontId="5" fillId="0" borderId="433" xfId="0" applyNumberFormat="1" applyFont="1" applyBorder="1" applyAlignment="1">
      <alignment horizontal="center" vertical="center"/>
    </xf>
    <xf numFmtId="1" fontId="5" fillId="0" borderId="432" xfId="0" applyNumberFormat="1" applyFont="1" applyBorder="1" applyAlignment="1">
      <alignment horizontal="center" vertical="center"/>
    </xf>
    <xf numFmtId="1" fontId="5" fillId="0" borderId="455" xfId="0" applyNumberFormat="1" applyFont="1" applyBorder="1" applyAlignment="1">
      <alignment horizontal="center" vertical="center"/>
    </xf>
    <xf numFmtId="1" fontId="5" fillId="0" borderId="437" xfId="0" applyNumberFormat="1" applyFont="1" applyBorder="1" applyAlignment="1">
      <alignment horizontal="center" vertical="center" wrapText="1"/>
    </xf>
    <xf numFmtId="1" fontId="5" fillId="0" borderId="423" xfId="2" applyNumberFormat="1" applyFont="1" applyBorder="1" applyAlignment="1">
      <alignment horizontal="left" vertical="center" wrapText="1"/>
    </xf>
    <xf numFmtId="1" fontId="5" fillId="0" borderId="424" xfId="2" applyNumberFormat="1" applyFont="1" applyBorder="1" applyAlignment="1">
      <alignment horizontal="center" vertical="center" wrapText="1"/>
    </xf>
    <xf numFmtId="1" fontId="5" fillId="0" borderId="426" xfId="2" applyNumberFormat="1" applyFont="1" applyBorder="1" applyAlignment="1">
      <alignment horizontal="center" vertical="center" wrapText="1"/>
    </xf>
    <xf numFmtId="1" fontId="5" fillId="0" borderId="425" xfId="3" applyNumberFormat="1" applyFont="1" applyBorder="1" applyAlignment="1">
      <alignment horizontal="center" vertical="center"/>
    </xf>
    <xf numFmtId="1" fontId="5" fillId="0" borderId="426" xfId="3" applyNumberFormat="1" applyFont="1" applyBorder="1" applyAlignment="1">
      <alignment horizontal="center" vertical="center"/>
    </xf>
    <xf numFmtId="1" fontId="5" fillId="0" borderId="427" xfId="2" quotePrefix="1" applyNumberFormat="1" applyFont="1" applyBorder="1" applyAlignment="1">
      <alignment horizontal="center" vertical="center" wrapText="1"/>
    </xf>
    <xf numFmtId="1" fontId="5" fillId="0" borderId="428" xfId="2" quotePrefix="1" applyNumberFormat="1" applyFont="1" applyBorder="1" applyAlignment="1">
      <alignment horizontal="center" vertical="center" wrapText="1"/>
    </xf>
    <xf numFmtId="1" fontId="5" fillId="0" borderId="453" xfId="2" quotePrefix="1" applyNumberFormat="1" applyFont="1" applyBorder="1" applyAlignment="1">
      <alignment horizontal="center" vertical="center" wrapText="1"/>
    </xf>
    <xf numFmtId="1" fontId="5" fillId="0" borderId="434" xfId="2" applyNumberFormat="1" applyFont="1" applyBorder="1" applyAlignment="1">
      <alignment horizontal="center" vertical="center" wrapText="1"/>
    </xf>
    <xf numFmtId="1" fontId="5" fillId="0" borderId="425" xfId="2" applyNumberFormat="1" applyFont="1" applyBorder="1" applyAlignment="1">
      <alignment horizontal="center" vertical="center" wrapText="1"/>
    </xf>
    <xf numFmtId="1" fontId="5" fillId="0" borderId="426" xfId="2" applyNumberFormat="1" applyFont="1" applyBorder="1" applyAlignment="1" applyProtection="1">
      <alignment horizontal="center" vertical="center" wrapText="1"/>
      <protection locked="0"/>
    </xf>
    <xf numFmtId="1" fontId="5" fillId="0" borderId="424" xfId="3" applyNumberFormat="1" applyFont="1" applyBorder="1" applyAlignment="1">
      <alignment horizontal="center" vertical="center"/>
    </xf>
    <xf numFmtId="1" fontId="5" fillId="0" borderId="450" xfId="2" quotePrefix="1" applyNumberFormat="1" applyFont="1" applyBorder="1" applyAlignment="1">
      <alignment horizontal="center" vertical="center" wrapText="1"/>
    </xf>
    <xf numFmtId="1" fontId="5" fillId="0" borderId="456" xfId="2" quotePrefix="1" applyNumberFormat="1" applyFont="1" applyBorder="1" applyAlignment="1">
      <alignment horizontal="center" vertical="center" wrapText="1"/>
    </xf>
    <xf numFmtId="1" fontId="5" fillId="0" borderId="462" xfId="2" applyNumberFormat="1" applyFont="1" applyBorder="1" applyAlignment="1" applyProtection="1">
      <alignment horizontal="center" vertical="center" wrapText="1"/>
      <protection locked="0"/>
    </xf>
    <xf numFmtId="1" fontId="5" fillId="0" borderId="425" xfId="2" applyNumberFormat="1" applyFont="1" applyBorder="1" applyAlignment="1" applyProtection="1">
      <alignment horizontal="center" vertical="center" wrapText="1"/>
      <protection locked="0"/>
    </xf>
    <xf numFmtId="1" fontId="5" fillId="0" borderId="431" xfId="2" applyNumberFormat="1" applyFont="1" applyBorder="1" applyAlignment="1" applyProtection="1">
      <alignment horizontal="center" vertical="center" wrapText="1"/>
      <protection locked="0"/>
    </xf>
    <xf numFmtId="1" fontId="5" fillId="0" borderId="429" xfId="2" applyNumberFormat="1" applyFont="1" applyBorder="1" applyAlignment="1" applyProtection="1">
      <alignment horizontal="center" vertical="center" wrapText="1"/>
      <protection locked="0"/>
    </xf>
    <xf numFmtId="1" fontId="5" fillId="0" borderId="464" xfId="2" applyNumberFormat="1" applyFont="1" applyBorder="1" applyAlignment="1" applyProtection="1">
      <alignment horizontal="center" vertical="center" wrapText="1"/>
      <protection locked="0"/>
    </xf>
    <xf numFmtId="1" fontId="5" fillId="0" borderId="424" xfId="2" applyNumberFormat="1" applyFont="1" applyBorder="1" applyAlignment="1" applyProtection="1">
      <alignment horizontal="center" vertical="center" wrapText="1"/>
      <protection locked="0"/>
    </xf>
    <xf numFmtId="1" fontId="5" fillId="0" borderId="431" xfId="2" applyNumberFormat="1" applyFont="1" applyBorder="1" applyAlignment="1">
      <alignment horizontal="center" vertical="center" wrapText="1"/>
    </xf>
    <xf numFmtId="0" fontId="5" fillId="0" borderId="426" xfId="0" applyFont="1" applyBorder="1" applyAlignment="1">
      <alignment horizontal="center" vertical="center" wrapText="1"/>
    </xf>
    <xf numFmtId="0" fontId="5" fillId="0" borderId="442" xfId="0" applyFont="1" applyBorder="1" applyAlignment="1">
      <alignment horizontal="left" vertical="center" wrapText="1"/>
    </xf>
    <xf numFmtId="0" fontId="5" fillId="0" borderId="458" xfId="0" applyFont="1" applyBorder="1" applyAlignment="1">
      <alignment horizontal="left" vertical="center" wrapText="1"/>
    </xf>
    <xf numFmtId="0" fontId="5" fillId="0" borderId="440" xfId="0" applyFont="1" applyBorder="1" applyAlignment="1">
      <alignment horizontal="left" vertical="center" wrapText="1"/>
    </xf>
    <xf numFmtId="1" fontId="5" fillId="0" borderId="439" xfId="2" applyNumberFormat="1" applyFont="1" applyBorder="1" applyAlignment="1">
      <alignment horizontal="left" vertical="center" wrapText="1"/>
    </xf>
    <xf numFmtId="1" fontId="5" fillId="0" borderId="441" xfId="2" applyNumberFormat="1" applyFont="1" applyBorder="1" applyAlignment="1">
      <alignment horizontal="left" vertical="center" wrapText="1"/>
    </xf>
    <xf numFmtId="0" fontId="5" fillId="0" borderId="424" xfId="0" applyFont="1" applyBorder="1" applyAlignment="1">
      <alignment horizontal="center" vertical="center" wrapText="1"/>
    </xf>
    <xf numFmtId="0" fontId="5" fillId="0" borderId="425" xfId="0" applyFont="1" applyBorder="1" applyAlignment="1">
      <alignment horizontal="center" vertical="center" wrapText="1"/>
    </xf>
    <xf numFmtId="0" fontId="5" fillId="0" borderId="445" xfId="0" applyFont="1" applyBorder="1" applyAlignment="1">
      <alignment horizontal="center" vertical="center" wrapText="1"/>
    </xf>
    <xf numFmtId="0" fontId="5" fillId="0" borderId="427" xfId="0" applyFont="1" applyBorder="1" applyAlignment="1">
      <alignment horizontal="center" vertical="center" wrapText="1"/>
    </xf>
    <xf numFmtId="0" fontId="5" fillId="0" borderId="428" xfId="0" applyFont="1" applyBorder="1" applyAlignment="1">
      <alignment horizontal="center" vertical="center" wrapText="1"/>
    </xf>
    <xf numFmtId="0" fontId="5" fillId="0" borderId="430" xfId="0" applyFont="1" applyBorder="1" applyAlignment="1">
      <alignment horizontal="center" vertical="center" wrapText="1"/>
    </xf>
    <xf numFmtId="0" fontId="5" fillId="0" borderId="450" xfId="0" applyFont="1" applyBorder="1" applyAlignment="1">
      <alignment horizontal="center" vertical="center" wrapText="1"/>
    </xf>
    <xf numFmtId="0" fontId="5" fillId="0" borderId="427" xfId="0" applyFont="1" applyBorder="1" applyAlignment="1">
      <alignment horizontal="center" wrapText="1"/>
    </xf>
    <xf numFmtId="0" fontId="5" fillId="0" borderId="453" xfId="0" applyFont="1" applyBorder="1" applyAlignment="1">
      <alignment horizontal="center" wrapText="1"/>
    </xf>
    <xf numFmtId="0" fontId="5" fillId="0" borderId="429" xfId="0" applyFont="1" applyBorder="1" applyAlignment="1">
      <alignment horizontal="center" vertical="center" wrapText="1"/>
    </xf>
    <xf numFmtId="1" fontId="5" fillId="0" borderId="442" xfId="2" applyNumberFormat="1" applyFont="1" applyBorder="1" applyAlignment="1">
      <alignment horizontal="left" vertical="center" wrapText="1"/>
    </xf>
    <xf numFmtId="1" fontId="5" fillId="0" borderId="440" xfId="2" applyNumberFormat="1" applyFont="1" applyBorder="1" applyAlignment="1">
      <alignment horizontal="left" vertical="center" wrapText="1"/>
    </xf>
    <xf numFmtId="0" fontId="5" fillId="0" borderId="423" xfId="0" applyFont="1" applyBorder="1" applyAlignment="1">
      <alignment horizontal="left" vertical="center" wrapText="1"/>
    </xf>
    <xf numFmtId="1" fontId="5" fillId="0" borderId="424" xfId="2" applyNumberFormat="1" applyFont="1" applyBorder="1" applyAlignment="1">
      <alignment horizontal="center" vertical="center"/>
    </xf>
    <xf numFmtId="0" fontId="5" fillId="0" borderId="424" xfId="0" applyFont="1" applyBorder="1" applyAlignment="1">
      <alignment horizontal="center" vertical="center"/>
    </xf>
    <xf numFmtId="0" fontId="5" fillId="0" borderId="426" xfId="0" applyFont="1" applyBorder="1" applyAlignment="1">
      <alignment horizontal="center" vertical="center"/>
    </xf>
    <xf numFmtId="1" fontId="5" fillId="0" borderId="466" xfId="2" applyNumberFormat="1" applyFont="1" applyBorder="1" applyAlignment="1">
      <alignment horizontal="center" vertical="center" wrapText="1"/>
    </xf>
    <xf numFmtId="1" fontId="5" fillId="0" borderId="426" xfId="0" applyNumberFormat="1" applyFont="1" applyBorder="1" applyAlignment="1">
      <alignment horizontal="center" vertical="center"/>
    </xf>
    <xf numFmtId="1" fontId="5" fillId="0" borderId="431" xfId="0" applyNumberFormat="1" applyFont="1" applyBorder="1" applyAlignment="1">
      <alignment horizontal="center" vertical="center" wrapText="1"/>
    </xf>
    <xf numFmtId="1" fontId="5" fillId="0" borderId="476" xfId="0" applyNumberFormat="1" applyFont="1" applyBorder="1" applyAlignment="1">
      <alignment horizontal="center" vertical="center" wrapText="1"/>
    </xf>
    <xf numFmtId="1" fontId="5" fillId="0" borderId="479" xfId="0" applyNumberFormat="1" applyFont="1" applyBorder="1" applyAlignment="1">
      <alignment horizontal="center" vertical="center" wrapText="1"/>
    </xf>
    <xf numFmtId="1" fontId="5" fillId="0" borderId="477" xfId="0" applyNumberFormat="1" applyFont="1" applyBorder="1" applyAlignment="1">
      <alignment horizontal="center" vertical="center" wrapText="1"/>
    </xf>
    <xf numFmtId="1" fontId="5" fillId="0" borderId="450" xfId="0" applyNumberFormat="1" applyFont="1" applyBorder="1" applyAlignment="1">
      <alignment horizontal="left" vertical="center" wrapText="1"/>
    </xf>
    <xf numFmtId="1" fontId="5" fillId="0" borderId="472" xfId="0" applyNumberFormat="1" applyFont="1" applyBorder="1" applyAlignment="1">
      <alignment horizontal="center" vertical="center" wrapText="1"/>
    </xf>
    <xf numFmtId="1" fontId="5" fillId="0" borderId="473" xfId="0" applyNumberFormat="1" applyFont="1" applyBorder="1" applyAlignment="1">
      <alignment horizontal="center" vertical="center" wrapText="1"/>
    </xf>
    <xf numFmtId="1" fontId="5" fillId="0" borderId="474" xfId="0" applyNumberFormat="1" applyFont="1" applyBorder="1" applyAlignment="1">
      <alignment horizontal="center" vertical="center" wrapText="1"/>
    </xf>
    <xf numFmtId="1" fontId="5" fillId="0" borderId="475" xfId="0" applyNumberFormat="1" applyFont="1" applyBorder="1" applyAlignment="1">
      <alignment horizontal="center" vertical="center" wrapText="1"/>
    </xf>
    <xf numFmtId="1" fontId="5" fillId="0" borderId="476" xfId="0" applyNumberFormat="1" applyFont="1" applyBorder="1" applyAlignment="1">
      <alignment horizontal="center" vertical="center"/>
    </xf>
    <xf numFmtId="1" fontId="5" fillId="0" borderId="477" xfId="0" applyNumberFormat="1" applyFont="1" applyBorder="1" applyAlignment="1">
      <alignment horizontal="center" vertical="center"/>
    </xf>
    <xf numFmtId="1" fontId="5" fillId="0" borderId="472" xfId="0" applyNumberFormat="1" applyFont="1" applyBorder="1" applyAlignment="1">
      <alignment horizontal="left" vertical="center" wrapText="1"/>
    </xf>
    <xf numFmtId="1" fontId="5" fillId="0" borderId="478" xfId="0" applyNumberFormat="1" applyFont="1" applyBorder="1" applyAlignment="1">
      <alignment horizontal="center" vertical="center" wrapText="1"/>
    </xf>
    <xf numFmtId="1" fontId="5" fillId="0" borderId="494" xfId="0" applyNumberFormat="1" applyFont="1" applyBorder="1" applyAlignment="1">
      <alignment horizontal="center" vertical="center" wrapText="1"/>
    </xf>
    <xf numFmtId="1" fontId="5" fillId="0" borderId="476" xfId="0" applyNumberFormat="1" applyFont="1" applyBorder="1" applyAlignment="1">
      <alignment horizontal="left" vertical="center" wrapText="1"/>
    </xf>
    <xf numFmtId="1" fontId="5" fillId="0" borderId="479" xfId="0" applyNumberFormat="1" applyFont="1" applyBorder="1" applyAlignment="1">
      <alignment horizontal="left" vertical="center" wrapText="1"/>
    </xf>
    <xf numFmtId="1" fontId="5" fillId="0" borderId="502" xfId="0" applyNumberFormat="1" applyFont="1" applyBorder="1" applyAlignment="1">
      <alignment horizontal="center" vertical="center" wrapText="1"/>
    </xf>
    <xf numFmtId="1" fontId="5" fillId="0" borderId="503" xfId="0" applyNumberFormat="1" applyFont="1" applyBorder="1" applyAlignment="1">
      <alignment horizontal="center" vertical="center" wrapText="1"/>
    </xf>
    <xf numFmtId="1" fontId="5" fillId="0" borderId="473" xfId="0" applyNumberFormat="1" applyFont="1" applyBorder="1" applyAlignment="1">
      <alignment horizontal="left" wrapText="1"/>
    </xf>
    <xf numFmtId="1" fontId="5" fillId="0" borderId="475" xfId="0" applyNumberFormat="1" applyFont="1" applyBorder="1" applyAlignment="1">
      <alignment horizontal="left" wrapText="1"/>
    </xf>
    <xf numFmtId="1" fontId="5" fillId="0" borderId="472" xfId="0" applyNumberFormat="1" applyFont="1" applyBorder="1" applyAlignment="1">
      <alignment horizontal="center" vertical="center"/>
    </xf>
    <xf numFmtId="1" fontId="5" fillId="0" borderId="499" xfId="0" applyNumberFormat="1" applyFont="1" applyBorder="1" applyAlignment="1">
      <alignment horizontal="center" vertical="center" wrapText="1"/>
    </xf>
    <xf numFmtId="1" fontId="5" fillId="0" borderId="499" xfId="0" applyNumberFormat="1" applyFont="1" applyBorder="1" applyAlignment="1">
      <alignment horizontal="left" wrapText="1"/>
    </xf>
    <xf numFmtId="1" fontId="5" fillId="0" borderId="475" xfId="0" applyNumberFormat="1" applyFont="1" applyBorder="1" applyAlignment="1">
      <alignment horizontal="left" vertical="center" wrapText="1"/>
    </xf>
    <xf numFmtId="1" fontId="5" fillId="0" borderId="505" xfId="0" applyNumberFormat="1" applyFont="1" applyBorder="1" applyAlignment="1">
      <alignment horizontal="center" vertical="center" wrapText="1"/>
    </xf>
    <xf numFmtId="1" fontId="5" fillId="0" borderId="507" xfId="0" applyNumberFormat="1" applyFont="1" applyBorder="1" applyAlignment="1">
      <alignment horizontal="left"/>
    </xf>
    <xf numFmtId="1" fontId="5" fillId="0" borderId="489" xfId="0" applyNumberFormat="1" applyFont="1" applyBorder="1" applyAlignment="1">
      <alignment horizontal="left"/>
    </xf>
    <xf numFmtId="1" fontId="5" fillId="0" borderId="508" xfId="0" applyNumberFormat="1" applyFont="1" applyBorder="1" applyAlignment="1">
      <alignment horizontal="left" vertical="center"/>
    </xf>
    <xf numFmtId="1" fontId="5" fillId="0" borderId="487" xfId="0" applyNumberFormat="1" applyFont="1" applyBorder="1" applyAlignment="1">
      <alignment horizontal="left" vertical="center"/>
    </xf>
    <xf numFmtId="1" fontId="5" fillId="0" borderId="509" xfId="0" applyNumberFormat="1" applyFont="1" applyBorder="1" applyAlignment="1">
      <alignment horizontal="left" vertical="center" wrapText="1"/>
    </xf>
    <xf numFmtId="1" fontId="5" fillId="0" borderId="474" xfId="0" applyNumberFormat="1" applyFont="1" applyBorder="1" applyAlignment="1">
      <alignment horizontal="center" vertical="center"/>
    </xf>
    <xf numFmtId="1" fontId="5" fillId="0" borderId="502" xfId="0" applyNumberFormat="1" applyFont="1" applyBorder="1" applyAlignment="1">
      <alignment horizontal="center" vertical="center"/>
    </xf>
    <xf numFmtId="1" fontId="5" fillId="3" borderId="476" xfId="0" applyNumberFormat="1" applyFont="1" applyFill="1" applyBorder="1" applyAlignment="1">
      <alignment horizontal="center" vertical="center" wrapText="1"/>
    </xf>
    <xf numFmtId="1" fontId="5" fillId="3" borderId="502" xfId="0" applyNumberFormat="1" applyFont="1" applyFill="1" applyBorder="1" applyAlignment="1">
      <alignment horizontal="center" vertical="center" wrapText="1"/>
    </xf>
    <xf numFmtId="1" fontId="5" fillId="0" borderId="487" xfId="0" applyNumberFormat="1" applyFont="1" applyBorder="1" applyAlignment="1">
      <alignment horizontal="left" vertical="center" wrapText="1"/>
    </xf>
    <xf numFmtId="1" fontId="5" fillId="3" borderId="478" xfId="0" applyNumberFormat="1" applyFont="1" applyFill="1" applyBorder="1" applyAlignment="1">
      <alignment horizontal="center" vertical="center" wrapText="1"/>
    </xf>
    <xf numFmtId="1" fontId="5" fillId="3" borderId="475" xfId="0" applyNumberFormat="1" applyFont="1" applyFill="1" applyBorder="1" applyAlignment="1">
      <alignment horizontal="center" vertical="center" wrapText="1"/>
    </xf>
    <xf numFmtId="1" fontId="5" fillId="8" borderId="476" xfId="0" applyNumberFormat="1" applyFont="1" applyFill="1" applyBorder="1" applyAlignment="1">
      <alignment horizontal="center" vertical="center" wrapText="1"/>
    </xf>
    <xf numFmtId="1" fontId="5" fillId="8" borderId="479" xfId="0" applyNumberFormat="1" applyFont="1" applyFill="1" applyBorder="1" applyAlignment="1">
      <alignment horizontal="center" vertical="center" wrapText="1"/>
    </xf>
    <xf numFmtId="1" fontId="5" fillId="0" borderId="482" xfId="0" applyNumberFormat="1" applyFont="1" applyBorder="1" applyAlignment="1">
      <alignment horizontal="center" vertical="center" wrapText="1"/>
    </xf>
    <xf numFmtId="1" fontId="5" fillId="0" borderId="481" xfId="0" applyNumberFormat="1" applyFont="1" applyBorder="1" applyAlignment="1">
      <alignment horizontal="center" vertical="center" wrapText="1"/>
    </xf>
    <xf numFmtId="1" fontId="5" fillId="3" borderId="477" xfId="0" applyNumberFormat="1" applyFont="1" applyFill="1" applyBorder="1" applyAlignment="1">
      <alignment horizontal="center" vertical="center" wrapText="1"/>
    </xf>
    <xf numFmtId="1" fontId="5" fillId="3" borderId="479" xfId="0" applyNumberFormat="1" applyFont="1" applyFill="1" applyBorder="1" applyAlignment="1">
      <alignment horizontal="center" vertical="center" wrapText="1"/>
    </xf>
    <xf numFmtId="1" fontId="5" fillId="0" borderId="484" xfId="0" applyNumberFormat="1" applyFont="1" applyBorder="1" applyAlignment="1">
      <alignment horizontal="center" vertical="center" wrapText="1"/>
    </xf>
    <xf numFmtId="1" fontId="5" fillId="0" borderId="475" xfId="0" applyNumberFormat="1" applyFont="1" applyBorder="1" applyAlignment="1">
      <alignment horizontal="left" vertical="center"/>
    </xf>
    <xf numFmtId="1" fontId="5" fillId="0" borderId="491" xfId="0" applyNumberFormat="1" applyFont="1" applyBorder="1" applyAlignment="1">
      <alignment horizontal="left" vertical="center" wrapText="1"/>
    </xf>
    <xf numFmtId="1" fontId="5" fillId="0" borderId="489" xfId="0" applyNumberFormat="1" applyFont="1" applyBorder="1" applyAlignment="1">
      <alignment horizontal="left" vertical="center" wrapText="1"/>
    </xf>
    <xf numFmtId="1" fontId="6" fillId="2" borderId="474" xfId="0" applyNumberFormat="1" applyFont="1" applyFill="1" applyBorder="1" applyAlignment="1">
      <alignment wrapText="1"/>
    </xf>
    <xf numFmtId="1" fontId="5" fillId="0" borderId="496" xfId="0" applyNumberFormat="1" applyFont="1" applyBorder="1" applyAlignment="1">
      <alignment horizontal="center" vertical="center" wrapText="1"/>
    </xf>
    <xf numFmtId="1" fontId="5" fillId="0" borderId="491" xfId="0" applyNumberFormat="1" applyFont="1" applyBorder="1" applyAlignment="1">
      <alignment horizontal="left" vertical="center"/>
    </xf>
    <xf numFmtId="1" fontId="5" fillId="0" borderId="489" xfId="0" applyNumberFormat="1" applyFont="1" applyBorder="1" applyAlignment="1">
      <alignment horizontal="left" vertical="center"/>
    </xf>
    <xf numFmtId="1" fontId="5" fillId="0" borderId="476" xfId="0" applyNumberFormat="1" applyFont="1" applyBorder="1" applyAlignment="1">
      <alignment horizontal="left" wrapText="1"/>
    </xf>
    <xf numFmtId="1" fontId="5" fillId="0" borderId="479" xfId="0" applyNumberFormat="1" applyFont="1" applyBorder="1" applyAlignment="1">
      <alignment horizontal="left" wrapText="1"/>
    </xf>
    <xf numFmtId="1" fontId="5" fillId="0" borderId="488" xfId="0" applyNumberFormat="1" applyFont="1" applyBorder="1" applyAlignment="1">
      <alignment horizontal="center" vertical="center" wrapText="1"/>
    </xf>
    <xf numFmtId="1" fontId="5" fillId="0" borderId="490" xfId="0" applyNumberFormat="1" applyFont="1" applyBorder="1" applyAlignment="1">
      <alignment horizontal="center" vertical="center" wrapText="1"/>
    </xf>
    <xf numFmtId="1" fontId="5" fillId="0" borderId="479" xfId="0" applyNumberFormat="1" applyFont="1" applyBorder="1" applyAlignment="1">
      <alignment horizontal="center" vertical="center"/>
    </xf>
    <xf numFmtId="1" fontId="5" fillId="0" borderId="499" xfId="2" applyNumberFormat="1" applyFont="1" applyBorder="1" applyAlignment="1">
      <alignment horizontal="center" vertical="center" wrapText="1"/>
    </xf>
    <xf numFmtId="1" fontId="5" fillId="0" borderId="504" xfId="0" applyNumberFormat="1" applyFont="1" applyBorder="1" applyAlignment="1">
      <alignment horizontal="center" vertical="center" wrapText="1"/>
    </xf>
    <xf numFmtId="1" fontId="5" fillId="0" borderId="476" xfId="0" applyNumberFormat="1" applyFont="1" applyBorder="1" applyAlignment="1">
      <alignment horizontal="center" wrapText="1"/>
    </xf>
    <xf numFmtId="1" fontId="5" fillId="0" borderId="479" xfId="0" applyNumberFormat="1" applyFont="1" applyBorder="1" applyAlignment="1">
      <alignment horizontal="center" wrapText="1"/>
    </xf>
    <xf numFmtId="1" fontId="5" fillId="0" borderId="492" xfId="0" applyNumberFormat="1" applyFont="1" applyBorder="1" applyAlignment="1">
      <alignment horizontal="center" vertical="center" wrapText="1"/>
    </xf>
    <xf numFmtId="1" fontId="5" fillId="0" borderId="482" xfId="0" applyNumberFormat="1" applyFont="1" applyBorder="1" applyAlignment="1">
      <alignment horizontal="center" vertical="center"/>
    </xf>
    <xf numFmtId="1" fontId="5" fillId="0" borderId="481" xfId="0" applyNumberFormat="1" applyFont="1" applyBorder="1" applyAlignment="1">
      <alignment horizontal="center" vertical="center"/>
    </xf>
    <xf numFmtId="1" fontId="5" fillId="0" borderId="504" xfId="0" applyNumberFormat="1" applyFont="1" applyBorder="1" applyAlignment="1">
      <alignment horizontal="center" vertical="center"/>
    </xf>
    <xf numFmtId="1" fontId="5" fillId="0" borderId="486" xfId="0" applyNumberFormat="1" applyFont="1" applyBorder="1" applyAlignment="1">
      <alignment horizontal="center" vertical="center" wrapText="1"/>
    </xf>
    <xf numFmtId="1" fontId="5" fillId="0" borderId="472" xfId="2" applyNumberFormat="1" applyFont="1" applyBorder="1" applyAlignment="1">
      <alignment horizontal="left" vertical="center" wrapText="1"/>
    </xf>
    <xf numFmtId="1" fontId="5" fillId="0" borderId="473" xfId="2" applyNumberFormat="1" applyFont="1" applyBorder="1" applyAlignment="1">
      <alignment horizontal="center" vertical="center" wrapText="1"/>
    </xf>
    <xf numFmtId="1" fontId="5" fillId="0" borderId="475" xfId="2" applyNumberFormat="1" applyFont="1" applyBorder="1" applyAlignment="1">
      <alignment horizontal="center" vertical="center" wrapText="1"/>
    </xf>
    <xf numFmtId="1" fontId="5" fillId="0" borderId="474" xfId="3" applyNumberFormat="1" applyFont="1" applyBorder="1" applyAlignment="1">
      <alignment horizontal="center" vertical="center"/>
    </xf>
    <xf numFmtId="1" fontId="5" fillId="0" borderId="475" xfId="3" applyNumberFormat="1" applyFont="1" applyBorder="1" applyAlignment="1">
      <alignment horizontal="center" vertical="center"/>
    </xf>
    <xf numFmtId="1" fontId="5" fillId="0" borderId="476" xfId="2" quotePrefix="1" applyNumberFormat="1" applyFont="1" applyBorder="1" applyAlignment="1">
      <alignment horizontal="center" vertical="center" wrapText="1"/>
    </xf>
    <xf numFmtId="1" fontId="5" fillId="0" borderId="477" xfId="2" quotePrefix="1" applyNumberFormat="1" applyFont="1" applyBorder="1" applyAlignment="1">
      <alignment horizontal="center" vertical="center" wrapText="1"/>
    </xf>
    <xf numFmtId="1" fontId="5" fillId="0" borderId="502" xfId="2" quotePrefix="1" applyNumberFormat="1" applyFont="1" applyBorder="1" applyAlignment="1">
      <alignment horizontal="center" vertical="center" wrapText="1"/>
    </xf>
    <xf numFmtId="1" fontId="5" fillId="0" borderId="483" xfId="2" applyNumberFormat="1" applyFont="1" applyBorder="1" applyAlignment="1">
      <alignment horizontal="center" vertical="center" wrapText="1"/>
    </xf>
    <xf numFmtId="1" fontId="5" fillId="0" borderId="474" xfId="2" applyNumberFormat="1" applyFont="1" applyBorder="1" applyAlignment="1">
      <alignment horizontal="center" vertical="center" wrapText="1"/>
    </xf>
    <xf numFmtId="1" fontId="5" fillId="0" borderId="475" xfId="2" applyNumberFormat="1" applyFont="1" applyBorder="1" applyAlignment="1" applyProtection="1">
      <alignment horizontal="center" vertical="center" wrapText="1"/>
      <protection locked="0"/>
    </xf>
    <xf numFmtId="1" fontId="5" fillId="0" borderId="473" xfId="3" applyNumberFormat="1" applyFont="1" applyBorder="1" applyAlignment="1">
      <alignment horizontal="center" vertical="center"/>
    </xf>
    <xf numFmtId="1" fontId="5" fillId="0" borderId="499" xfId="2" quotePrefix="1" applyNumberFormat="1" applyFont="1" applyBorder="1" applyAlignment="1">
      <alignment horizontal="center" vertical="center" wrapText="1"/>
    </xf>
    <xf numFmtId="1" fontId="5" fillId="0" borderId="505" xfId="2" quotePrefix="1" applyNumberFormat="1" applyFont="1" applyBorder="1" applyAlignment="1">
      <alignment horizontal="center" vertical="center" wrapText="1"/>
    </xf>
    <xf numFmtId="1" fontId="5" fillId="0" borderId="511" xfId="2" applyNumberFormat="1" applyFont="1" applyBorder="1" applyAlignment="1" applyProtection="1">
      <alignment horizontal="center" vertical="center" wrapText="1"/>
      <protection locked="0"/>
    </xf>
    <xf numFmtId="1" fontId="5" fillId="0" borderId="474" xfId="2" applyNumberFormat="1" applyFont="1" applyBorder="1" applyAlignment="1" applyProtection="1">
      <alignment horizontal="center" vertical="center" wrapText="1"/>
      <protection locked="0"/>
    </xf>
    <xf numFmtId="1" fontId="5" fillId="0" borderId="480" xfId="2" applyNumberFormat="1" applyFont="1" applyBorder="1" applyAlignment="1" applyProtection="1">
      <alignment horizontal="center" vertical="center" wrapText="1"/>
      <protection locked="0"/>
    </xf>
    <xf numFmtId="1" fontId="5" fillId="0" borderId="478" xfId="2" applyNumberFormat="1" applyFont="1" applyBorder="1" applyAlignment="1" applyProtection="1">
      <alignment horizontal="center" vertical="center" wrapText="1"/>
      <protection locked="0"/>
    </xf>
    <xf numFmtId="1" fontId="5" fillId="0" borderId="513" xfId="2" applyNumberFormat="1" applyFont="1" applyBorder="1" applyAlignment="1" applyProtection="1">
      <alignment horizontal="center" vertical="center" wrapText="1"/>
      <protection locked="0"/>
    </xf>
    <xf numFmtId="1" fontId="5" fillId="0" borderId="473" xfId="2" applyNumberFormat="1" applyFont="1" applyBorder="1" applyAlignment="1" applyProtection="1">
      <alignment horizontal="center" vertical="center" wrapText="1"/>
      <protection locked="0"/>
    </xf>
    <xf numFmtId="1" fontId="5" fillId="0" borderId="480" xfId="2" applyNumberFormat="1" applyFont="1" applyBorder="1" applyAlignment="1">
      <alignment horizontal="center" vertical="center" wrapText="1"/>
    </xf>
    <xf numFmtId="0" fontId="5" fillId="0" borderId="475" xfId="0" applyFont="1" applyBorder="1" applyAlignment="1">
      <alignment horizontal="center" vertical="center" wrapText="1"/>
    </xf>
    <xf numFmtId="0" fontId="5" fillId="0" borderId="491" xfId="0" applyFont="1" applyBorder="1" applyAlignment="1">
      <alignment horizontal="left" vertical="center" wrapText="1"/>
    </xf>
    <xf numFmtId="0" fontId="5" fillId="0" borderId="507" xfId="0" applyFont="1" applyBorder="1" applyAlignment="1">
      <alignment horizontal="left" vertical="center" wrapText="1"/>
    </xf>
    <xf numFmtId="0" fontId="5" fillId="0" borderId="489" xfId="0" applyFont="1" applyBorder="1" applyAlignment="1">
      <alignment horizontal="left" vertical="center" wrapText="1"/>
    </xf>
    <xf numFmtId="1" fontId="5" fillId="0" borderId="488" xfId="2" applyNumberFormat="1" applyFont="1" applyBorder="1" applyAlignment="1">
      <alignment horizontal="left" vertical="center" wrapText="1"/>
    </xf>
    <xf numFmtId="1" fontId="5" fillId="0" borderId="490" xfId="2" applyNumberFormat="1" applyFont="1" applyBorder="1" applyAlignment="1">
      <alignment horizontal="left" vertical="center" wrapText="1"/>
    </xf>
    <xf numFmtId="0" fontId="5" fillId="0" borderId="473" xfId="0" applyFont="1" applyBorder="1" applyAlignment="1">
      <alignment horizontal="center" vertical="center" wrapText="1"/>
    </xf>
    <xf numFmtId="0" fontId="5" fillId="0" borderId="474" xfId="0" applyFont="1" applyBorder="1" applyAlignment="1">
      <alignment horizontal="center" vertical="center" wrapText="1"/>
    </xf>
    <xf numFmtId="0" fontId="5" fillId="0" borderId="494" xfId="0" applyFont="1" applyBorder="1" applyAlignment="1">
      <alignment horizontal="center" vertical="center" wrapText="1"/>
    </xf>
    <xf numFmtId="0" fontId="5" fillId="0" borderId="476" xfId="0" applyFont="1" applyBorder="1" applyAlignment="1">
      <alignment horizontal="center" vertical="center" wrapText="1"/>
    </xf>
    <xf numFmtId="0" fontId="5" fillId="0" borderId="477" xfId="0" applyFont="1" applyBorder="1" applyAlignment="1">
      <alignment horizontal="center" vertical="center" wrapText="1"/>
    </xf>
    <xf numFmtId="0" fontId="5" fillId="0" borderId="479" xfId="0" applyFont="1" applyBorder="1" applyAlignment="1">
      <alignment horizontal="center" vertical="center" wrapText="1"/>
    </xf>
    <xf numFmtId="0" fontId="5" fillId="0" borderId="499" xfId="0" applyFont="1" applyBorder="1" applyAlignment="1">
      <alignment horizontal="center" vertical="center" wrapText="1"/>
    </xf>
    <xf numFmtId="0" fontId="5" fillId="0" borderId="476" xfId="0" applyFont="1" applyBorder="1" applyAlignment="1">
      <alignment horizontal="center" wrapText="1"/>
    </xf>
    <xf numFmtId="0" fontId="5" fillId="0" borderId="502" xfId="0" applyFont="1" applyBorder="1" applyAlignment="1">
      <alignment horizontal="center" wrapText="1"/>
    </xf>
    <xf numFmtId="0" fontId="5" fillId="0" borderId="478" xfId="0" applyFont="1" applyBorder="1" applyAlignment="1">
      <alignment horizontal="center" vertical="center" wrapText="1"/>
    </xf>
    <xf numFmtId="1" fontId="5" fillId="0" borderId="491" xfId="2" applyNumberFormat="1" applyFont="1" applyBorder="1" applyAlignment="1">
      <alignment horizontal="left" vertical="center" wrapText="1"/>
    </xf>
    <xf numFmtId="1" fontId="5" fillId="0" borderId="489" xfId="2" applyNumberFormat="1" applyFont="1" applyBorder="1" applyAlignment="1">
      <alignment horizontal="left" vertical="center" wrapText="1"/>
    </xf>
    <xf numFmtId="0" fontId="5" fillId="0" borderId="472" xfId="0" applyFont="1" applyBorder="1" applyAlignment="1">
      <alignment horizontal="left" vertical="center" wrapText="1"/>
    </xf>
    <xf numFmtId="1" fontId="5" fillId="0" borderId="473" xfId="2" applyNumberFormat="1" applyFont="1" applyBorder="1" applyAlignment="1">
      <alignment horizontal="center" vertical="center"/>
    </xf>
    <xf numFmtId="0" fontId="5" fillId="0" borderId="473" xfId="0" applyFont="1" applyBorder="1" applyAlignment="1">
      <alignment horizontal="center" vertical="center"/>
    </xf>
    <xf numFmtId="0" fontId="5" fillId="0" borderId="475" xfId="0" applyFont="1" applyBorder="1" applyAlignment="1">
      <alignment horizontal="center" vertical="center"/>
    </xf>
    <xf numFmtId="1" fontId="5" fillId="0" borderId="515" xfId="2" applyNumberFormat="1" applyFont="1" applyBorder="1" applyAlignment="1">
      <alignment horizontal="center" vertical="center" wrapText="1"/>
    </xf>
    <xf numFmtId="1" fontId="5" fillId="0" borderId="475" xfId="0" applyNumberFormat="1" applyFont="1" applyBorder="1" applyAlignment="1">
      <alignment horizontal="center" vertical="center"/>
    </xf>
    <xf numFmtId="1" fontId="5" fillId="0" borderId="480" xfId="0" applyNumberFormat="1" applyFont="1" applyBorder="1" applyAlignment="1">
      <alignment horizontal="center" vertical="center" wrapText="1"/>
    </xf>
    <xf numFmtId="1" fontId="5" fillId="0" borderId="523" xfId="0" applyNumberFormat="1" applyFont="1" applyBorder="1" applyAlignment="1">
      <alignment horizontal="center" vertical="center" wrapText="1"/>
    </xf>
    <xf numFmtId="1" fontId="5" fillId="0" borderId="525" xfId="0" applyNumberFormat="1" applyFont="1" applyBorder="1" applyAlignment="1">
      <alignment horizontal="center" vertical="center" wrapText="1"/>
    </xf>
    <xf numFmtId="1" fontId="5" fillId="0" borderId="539" xfId="0" applyNumberFormat="1" applyFont="1" applyBorder="1" applyAlignment="1">
      <alignment horizontal="center" vertical="center" wrapText="1"/>
    </xf>
    <xf numFmtId="1" fontId="5" fillId="0" borderId="542" xfId="0" applyNumberFormat="1" applyFont="1" applyBorder="1" applyAlignment="1">
      <alignment horizontal="center" vertical="center" wrapText="1"/>
    </xf>
    <xf numFmtId="1" fontId="5" fillId="0" borderId="540" xfId="0" applyNumberFormat="1" applyFont="1" applyBorder="1" applyAlignment="1">
      <alignment horizontal="center" vertical="center" wrapText="1"/>
    </xf>
    <xf numFmtId="1" fontId="5" fillId="0" borderId="519" xfId="0" applyNumberFormat="1" applyFont="1" applyBorder="1" applyAlignment="1">
      <alignment horizontal="left" vertical="center" wrapText="1"/>
    </xf>
    <xf numFmtId="1" fontId="5" fillId="0" borderId="522" xfId="0" applyNumberFormat="1" applyFont="1" applyBorder="1" applyAlignment="1">
      <alignment horizontal="left" vertical="center" wrapText="1"/>
    </xf>
    <xf numFmtId="1" fontId="5" fillId="0" borderId="519" xfId="0" applyNumberFormat="1" applyFont="1" applyBorder="1" applyAlignment="1">
      <alignment horizontal="center" vertical="center" wrapText="1"/>
    </xf>
    <xf numFmtId="1" fontId="5" fillId="0" borderId="520" xfId="0" applyNumberFormat="1" applyFont="1" applyBorder="1" applyAlignment="1">
      <alignment horizontal="center" vertical="center" wrapText="1"/>
    </xf>
    <xf numFmtId="1" fontId="5" fillId="0" borderId="521" xfId="0" applyNumberFormat="1" applyFont="1" applyBorder="1" applyAlignment="1">
      <alignment horizontal="center" vertical="center" wrapText="1"/>
    </xf>
    <xf numFmtId="1" fontId="5" fillId="0" borderId="522" xfId="0" applyNumberFormat="1" applyFont="1" applyBorder="1" applyAlignment="1">
      <alignment horizontal="center" vertical="center" wrapText="1"/>
    </xf>
    <xf numFmtId="1" fontId="5" fillId="0" borderId="524" xfId="0" applyNumberFormat="1" applyFont="1" applyBorder="1" applyAlignment="1">
      <alignment horizontal="center" vertical="center" wrapText="1"/>
    </xf>
    <xf numFmtId="1" fontId="5" fillId="0" borderId="535" xfId="0" applyNumberFormat="1" applyFont="1" applyBorder="1" applyAlignment="1">
      <alignment horizontal="center" vertical="center" wrapText="1"/>
    </xf>
    <xf numFmtId="1" fontId="5" fillId="0" borderId="536" xfId="0" applyNumberFormat="1" applyFont="1" applyBorder="1" applyAlignment="1">
      <alignment horizontal="center" vertical="center" wrapText="1"/>
    </xf>
    <xf numFmtId="1" fontId="5" fillId="0" borderId="537" xfId="0" applyNumberFormat="1" applyFont="1" applyBorder="1" applyAlignment="1">
      <alignment horizontal="center" vertical="center" wrapText="1"/>
    </xf>
    <xf numFmtId="1" fontId="5" fillId="0" borderId="538" xfId="0" applyNumberFormat="1" applyFont="1" applyBorder="1" applyAlignment="1">
      <alignment horizontal="center" vertical="center" wrapText="1"/>
    </xf>
    <xf numFmtId="1" fontId="5" fillId="0" borderId="539" xfId="0" applyNumberFormat="1" applyFont="1" applyBorder="1" applyAlignment="1">
      <alignment horizontal="center" vertical="center"/>
    </xf>
    <xf numFmtId="1" fontId="5" fillId="0" borderId="540" xfId="0" applyNumberFormat="1" applyFont="1" applyBorder="1" applyAlignment="1">
      <alignment horizontal="center" vertical="center"/>
    </xf>
    <xf numFmtId="1" fontId="5" fillId="0" borderId="535" xfId="0" applyNumberFormat="1" applyFont="1" applyBorder="1" applyAlignment="1">
      <alignment horizontal="left" vertical="center" wrapText="1"/>
    </xf>
    <xf numFmtId="1" fontId="5" fillId="0" borderId="541" xfId="0" applyNumberFormat="1" applyFont="1" applyBorder="1" applyAlignment="1">
      <alignment horizontal="center" vertical="center" wrapText="1"/>
    </xf>
    <xf numFmtId="1" fontId="5" fillId="0" borderId="554" xfId="0" applyNumberFormat="1" applyFont="1" applyBorder="1" applyAlignment="1">
      <alignment horizontal="center" vertical="center" wrapText="1"/>
    </xf>
    <xf numFmtId="1" fontId="5" fillId="0" borderId="539" xfId="0" applyNumberFormat="1" applyFont="1" applyBorder="1" applyAlignment="1">
      <alignment horizontal="left" vertical="center" wrapText="1"/>
    </xf>
    <xf numFmtId="1" fontId="5" fillId="0" borderId="542" xfId="0" applyNumberFormat="1" applyFont="1" applyBorder="1" applyAlignment="1">
      <alignment horizontal="left" vertical="center" wrapText="1"/>
    </xf>
    <xf numFmtId="1" fontId="5" fillId="0" borderId="562" xfId="0" applyNumberFormat="1" applyFont="1" applyBorder="1" applyAlignment="1">
      <alignment horizontal="center" vertical="center" wrapText="1"/>
    </xf>
    <xf numFmtId="1" fontId="5" fillId="0" borderId="563" xfId="0" applyNumberFormat="1" applyFont="1" applyBorder="1" applyAlignment="1">
      <alignment horizontal="center" vertical="center" wrapText="1"/>
    </xf>
    <xf numFmtId="1" fontId="5" fillId="0" borderId="536" xfId="0" applyNumberFormat="1" applyFont="1" applyBorder="1" applyAlignment="1">
      <alignment horizontal="left" wrapText="1"/>
    </xf>
    <xf numFmtId="1" fontId="5" fillId="0" borderId="538" xfId="0" applyNumberFormat="1" applyFont="1" applyBorder="1" applyAlignment="1">
      <alignment horizontal="left" wrapText="1"/>
    </xf>
    <xf numFmtId="1" fontId="5" fillId="0" borderId="535" xfId="0" applyNumberFormat="1" applyFont="1" applyBorder="1" applyAlignment="1">
      <alignment horizontal="center" vertical="center"/>
    </xf>
    <xf numFmtId="1" fontId="5" fillId="0" borderId="559" xfId="0" applyNumberFormat="1" applyFont="1" applyBorder="1" applyAlignment="1">
      <alignment horizontal="center" vertical="center" wrapText="1"/>
    </xf>
    <xf numFmtId="1" fontId="5" fillId="0" borderId="559" xfId="0" applyNumberFormat="1" applyFont="1" applyBorder="1" applyAlignment="1">
      <alignment horizontal="left" wrapText="1"/>
    </xf>
    <xf numFmtId="1" fontId="5" fillId="0" borderId="538" xfId="0" applyNumberFormat="1" applyFont="1" applyBorder="1" applyAlignment="1">
      <alignment horizontal="left" vertical="center" wrapText="1"/>
    </xf>
    <xf numFmtId="1" fontId="5" fillId="0" borderId="565" xfId="0" applyNumberFormat="1" applyFont="1" applyBorder="1" applyAlignment="1">
      <alignment horizontal="center" vertical="center" wrapText="1"/>
    </xf>
    <xf numFmtId="1" fontId="5" fillId="0" borderId="567" xfId="0" applyNumberFormat="1" applyFont="1" applyBorder="1" applyAlignment="1">
      <alignment horizontal="left"/>
    </xf>
    <xf numFmtId="1" fontId="5" fillId="0" borderId="531" xfId="0" applyNumberFormat="1" applyFont="1" applyBorder="1" applyAlignment="1">
      <alignment horizontal="left"/>
    </xf>
    <xf numFmtId="1" fontId="5" fillId="0" borderId="568" xfId="0" applyNumberFormat="1" applyFont="1" applyBorder="1" applyAlignment="1">
      <alignment horizontal="left" vertical="center"/>
    </xf>
    <xf numFmtId="1" fontId="5" fillId="0" borderId="529" xfId="0" applyNumberFormat="1" applyFont="1" applyBorder="1" applyAlignment="1">
      <alignment horizontal="left" vertical="center"/>
    </xf>
    <xf numFmtId="1" fontId="5" fillId="0" borderId="569" xfId="0" applyNumberFormat="1" applyFont="1" applyBorder="1" applyAlignment="1">
      <alignment horizontal="left" vertical="center" wrapText="1"/>
    </xf>
    <xf numFmtId="1" fontId="5" fillId="0" borderId="537" xfId="0" applyNumberFormat="1" applyFont="1" applyBorder="1" applyAlignment="1">
      <alignment horizontal="center" vertical="center"/>
    </xf>
    <xf numFmtId="1" fontId="5" fillId="0" borderId="562" xfId="0" applyNumberFormat="1" applyFont="1" applyBorder="1" applyAlignment="1">
      <alignment horizontal="center" vertical="center"/>
    </xf>
    <xf numFmtId="1" fontId="5" fillId="3" borderId="539" xfId="0" applyNumberFormat="1" applyFont="1" applyFill="1" applyBorder="1" applyAlignment="1">
      <alignment horizontal="center" vertical="center" wrapText="1"/>
    </xf>
    <xf numFmtId="1" fontId="5" fillId="3" borderId="562" xfId="0" applyNumberFormat="1" applyFont="1" applyFill="1" applyBorder="1" applyAlignment="1">
      <alignment horizontal="center" vertical="center" wrapText="1"/>
    </xf>
    <xf numFmtId="1" fontId="5" fillId="0" borderId="529" xfId="0" applyNumberFormat="1" applyFont="1" applyBorder="1" applyAlignment="1">
      <alignment horizontal="left" vertical="center" wrapText="1"/>
    </xf>
    <xf numFmtId="1" fontId="5" fillId="3" borderId="541" xfId="0" applyNumberFormat="1" applyFont="1" applyFill="1" applyBorder="1" applyAlignment="1">
      <alignment horizontal="center" vertical="center" wrapText="1"/>
    </xf>
    <xf numFmtId="1" fontId="5" fillId="3" borderId="538" xfId="0" applyNumberFormat="1" applyFont="1" applyFill="1" applyBorder="1" applyAlignment="1">
      <alignment horizontal="center" vertical="center" wrapText="1"/>
    </xf>
    <xf numFmtId="1" fontId="5" fillId="8" borderId="539" xfId="0" applyNumberFormat="1" applyFont="1" applyFill="1" applyBorder="1" applyAlignment="1">
      <alignment horizontal="center" vertical="center" wrapText="1"/>
    </xf>
    <xf numFmtId="1" fontId="5" fillId="8" borderId="542" xfId="0" applyNumberFormat="1" applyFont="1" applyFill="1" applyBorder="1" applyAlignment="1">
      <alignment horizontal="center" vertical="center" wrapText="1"/>
    </xf>
    <xf numFmtId="1" fontId="5" fillId="0" borderId="545" xfId="0" applyNumberFormat="1" applyFont="1" applyBorder="1" applyAlignment="1">
      <alignment horizontal="center" vertical="center" wrapText="1"/>
    </xf>
    <xf numFmtId="1" fontId="5" fillId="0" borderId="544" xfId="0" applyNumberFormat="1" applyFont="1" applyBorder="1" applyAlignment="1">
      <alignment horizontal="center" vertical="center" wrapText="1"/>
    </xf>
    <xf numFmtId="1" fontId="5" fillId="3" borderId="540" xfId="0" applyNumberFormat="1" applyFont="1" applyFill="1" applyBorder="1" applyAlignment="1">
      <alignment horizontal="center" vertical="center" wrapText="1"/>
    </xf>
    <xf numFmtId="1" fontId="5" fillId="3" borderId="542" xfId="0" applyNumberFormat="1" applyFont="1" applyFill="1" applyBorder="1" applyAlignment="1">
      <alignment horizontal="center" vertical="center" wrapText="1"/>
    </xf>
    <xf numFmtId="1" fontId="5" fillId="0" borderId="547" xfId="0" applyNumberFormat="1" applyFont="1" applyBorder="1" applyAlignment="1">
      <alignment horizontal="center" vertical="center" wrapText="1"/>
    </xf>
    <xf numFmtId="1" fontId="5" fillId="0" borderId="538" xfId="0" applyNumberFormat="1" applyFont="1" applyBorder="1" applyAlignment="1">
      <alignment horizontal="left" vertical="center"/>
    </xf>
    <xf numFmtId="1" fontId="5" fillId="0" borderId="551" xfId="0" applyNumberFormat="1" applyFont="1" applyBorder="1" applyAlignment="1">
      <alignment horizontal="left" vertical="center" wrapText="1"/>
    </xf>
    <xf numFmtId="1" fontId="5" fillId="0" borderId="531" xfId="0" applyNumberFormat="1" applyFont="1" applyBorder="1" applyAlignment="1">
      <alignment horizontal="left" vertical="center" wrapText="1"/>
    </xf>
    <xf numFmtId="1" fontId="6" fillId="2" borderId="537" xfId="0" applyNumberFormat="1" applyFont="1" applyFill="1" applyBorder="1" applyAlignment="1">
      <alignment wrapText="1"/>
    </xf>
    <xf numFmtId="1" fontId="5" fillId="0" borderId="556" xfId="0" applyNumberFormat="1" applyFont="1" applyBorder="1" applyAlignment="1">
      <alignment horizontal="center" vertical="center" wrapText="1"/>
    </xf>
    <xf numFmtId="1" fontId="5" fillId="0" borderId="551" xfId="0" applyNumberFormat="1" applyFont="1" applyBorder="1" applyAlignment="1">
      <alignment horizontal="left" vertical="center"/>
    </xf>
    <xf numFmtId="1" fontId="5" fillId="0" borderId="531" xfId="0" applyNumberFormat="1" applyFont="1" applyBorder="1" applyAlignment="1">
      <alignment horizontal="left" vertical="center"/>
    </xf>
    <xf numFmtId="1" fontId="5" fillId="0" borderId="539" xfId="0" applyNumberFormat="1" applyFont="1" applyBorder="1" applyAlignment="1">
      <alignment horizontal="left" wrapText="1"/>
    </xf>
    <xf numFmtId="1" fontId="5" fillId="0" borderId="542" xfId="0" applyNumberFormat="1" applyFont="1" applyBorder="1" applyAlignment="1">
      <alignment horizontal="left" wrapText="1"/>
    </xf>
    <xf numFmtId="1" fontId="5" fillId="0" borderId="530" xfId="0" applyNumberFormat="1" applyFont="1" applyBorder="1" applyAlignment="1">
      <alignment horizontal="center" vertical="center" wrapText="1"/>
    </xf>
    <xf numFmtId="1" fontId="5" fillId="0" borderId="516" xfId="0" applyNumberFormat="1" applyFont="1" applyBorder="1" applyAlignment="1">
      <alignment horizontal="center" vertical="center" wrapText="1"/>
    </xf>
    <xf numFmtId="1" fontId="5" fillId="0" borderId="550" xfId="0" applyNumberFormat="1" applyFont="1" applyBorder="1" applyAlignment="1">
      <alignment horizontal="center" vertical="center" wrapText="1"/>
    </xf>
    <xf numFmtId="1" fontId="5" fillId="0" borderId="542" xfId="0" applyNumberFormat="1" applyFont="1" applyBorder="1" applyAlignment="1">
      <alignment horizontal="center" vertical="center"/>
    </xf>
    <xf numFmtId="1" fontId="5" fillId="0" borderId="559" xfId="2" applyNumberFormat="1" applyFont="1" applyBorder="1" applyAlignment="1">
      <alignment horizontal="center" vertical="center" wrapText="1"/>
    </xf>
    <xf numFmtId="1" fontId="5" fillId="0" borderId="564" xfId="0" applyNumberFormat="1" applyFont="1" applyBorder="1" applyAlignment="1">
      <alignment horizontal="center" vertical="center" wrapText="1"/>
    </xf>
    <xf numFmtId="1" fontId="5" fillId="0" borderId="539" xfId="0" applyNumberFormat="1" applyFont="1" applyBorder="1" applyAlignment="1">
      <alignment horizontal="center" wrapText="1"/>
    </xf>
    <xf numFmtId="1" fontId="5" fillId="0" borderId="542" xfId="0" applyNumberFormat="1" applyFont="1" applyBorder="1" applyAlignment="1">
      <alignment horizontal="center" wrapText="1"/>
    </xf>
    <xf numFmtId="1" fontId="5" fillId="0" borderId="552" xfId="0" applyNumberFormat="1" applyFont="1" applyBorder="1" applyAlignment="1">
      <alignment horizontal="center" vertical="center" wrapText="1"/>
    </xf>
    <xf numFmtId="1" fontId="5" fillId="0" borderId="545" xfId="0" applyNumberFormat="1" applyFont="1" applyBorder="1" applyAlignment="1">
      <alignment horizontal="center" vertical="center"/>
    </xf>
    <xf numFmtId="1" fontId="5" fillId="0" borderId="544" xfId="0" applyNumberFormat="1" applyFont="1" applyBorder="1" applyAlignment="1">
      <alignment horizontal="center" vertical="center"/>
    </xf>
    <xf numFmtId="1" fontId="5" fillId="0" borderId="564" xfId="0" applyNumberFormat="1" applyFont="1" applyBorder="1" applyAlignment="1">
      <alignment horizontal="center" vertical="center"/>
    </xf>
    <xf numFmtId="1" fontId="5" fillId="0" borderId="549" xfId="0" applyNumberFormat="1" applyFont="1" applyBorder="1" applyAlignment="1">
      <alignment horizontal="center" vertical="center" wrapText="1"/>
    </xf>
    <xf numFmtId="1" fontId="5" fillId="0" borderId="535" xfId="2" applyNumberFormat="1" applyFont="1" applyBorder="1" applyAlignment="1">
      <alignment horizontal="left" vertical="center" wrapText="1"/>
    </xf>
    <xf numFmtId="1" fontId="5" fillId="0" borderId="536" xfId="2" applyNumberFormat="1" applyFont="1" applyBorder="1" applyAlignment="1">
      <alignment horizontal="center" vertical="center" wrapText="1"/>
    </xf>
    <xf numFmtId="1" fontId="5" fillId="0" borderId="538" xfId="2" applyNumberFormat="1" applyFont="1" applyBorder="1" applyAlignment="1">
      <alignment horizontal="center" vertical="center" wrapText="1"/>
    </xf>
    <xf numFmtId="1" fontId="5" fillId="0" borderId="537" xfId="3" applyNumberFormat="1" applyFont="1" applyBorder="1" applyAlignment="1">
      <alignment horizontal="center" vertical="center"/>
    </xf>
    <xf numFmtId="1" fontId="5" fillId="0" borderId="538" xfId="3" applyNumberFormat="1" applyFont="1" applyBorder="1" applyAlignment="1">
      <alignment horizontal="center" vertical="center"/>
    </xf>
    <xf numFmtId="1" fontId="5" fillId="0" borderId="539" xfId="2" quotePrefix="1" applyNumberFormat="1" applyFont="1" applyBorder="1" applyAlignment="1">
      <alignment horizontal="center" vertical="center" wrapText="1"/>
    </xf>
    <xf numFmtId="1" fontId="5" fillId="0" borderId="540" xfId="2" quotePrefix="1" applyNumberFormat="1" applyFont="1" applyBorder="1" applyAlignment="1">
      <alignment horizontal="center" vertical="center" wrapText="1"/>
    </xf>
    <xf numFmtId="1" fontId="5" fillId="0" borderId="562" xfId="2" quotePrefix="1" applyNumberFormat="1" applyFont="1" applyBorder="1" applyAlignment="1">
      <alignment horizontal="center" vertical="center" wrapText="1"/>
    </xf>
    <xf numFmtId="1" fontId="5" fillId="0" borderId="546" xfId="2" applyNumberFormat="1" applyFont="1" applyBorder="1" applyAlignment="1">
      <alignment horizontal="center" vertical="center" wrapText="1"/>
    </xf>
    <xf numFmtId="1" fontId="5" fillId="0" borderId="537" xfId="2" applyNumberFormat="1" applyFont="1" applyBorder="1" applyAlignment="1">
      <alignment horizontal="center" vertical="center" wrapText="1"/>
    </xf>
    <xf numFmtId="1" fontId="5" fillId="0" borderId="538" xfId="2" applyNumberFormat="1" applyFont="1" applyBorder="1" applyAlignment="1" applyProtection="1">
      <alignment horizontal="center" vertical="center" wrapText="1"/>
      <protection locked="0"/>
    </xf>
    <xf numFmtId="1" fontId="5" fillId="0" borderId="536" xfId="3" applyNumberFormat="1" applyFont="1" applyBorder="1" applyAlignment="1">
      <alignment horizontal="center" vertical="center"/>
    </xf>
    <xf numFmtId="1" fontId="5" fillId="0" borderId="559" xfId="2" quotePrefix="1" applyNumberFormat="1" applyFont="1" applyBorder="1" applyAlignment="1">
      <alignment horizontal="center" vertical="center" wrapText="1"/>
    </xf>
    <xf numFmtId="1" fontId="5" fillId="0" borderId="565" xfId="2" quotePrefix="1" applyNumberFormat="1" applyFont="1" applyBorder="1" applyAlignment="1">
      <alignment horizontal="center" vertical="center" wrapText="1"/>
    </xf>
    <xf numFmtId="1" fontId="5" fillId="0" borderId="571" xfId="2" applyNumberFormat="1" applyFont="1" applyBorder="1" applyAlignment="1" applyProtection="1">
      <alignment horizontal="center" vertical="center" wrapText="1"/>
      <protection locked="0"/>
    </xf>
    <xf numFmtId="1" fontId="5" fillId="0" borderId="537" xfId="2" applyNumberFormat="1" applyFont="1" applyBorder="1" applyAlignment="1" applyProtection="1">
      <alignment horizontal="center" vertical="center" wrapText="1"/>
      <protection locked="0"/>
    </xf>
    <xf numFmtId="1" fontId="5" fillId="0" borderId="543" xfId="2" applyNumberFormat="1" applyFont="1" applyBorder="1" applyAlignment="1" applyProtection="1">
      <alignment horizontal="center" vertical="center" wrapText="1"/>
      <protection locked="0"/>
    </xf>
    <xf numFmtId="1" fontId="5" fillId="0" borderId="541" xfId="2" applyNumberFormat="1" applyFont="1" applyBorder="1" applyAlignment="1" applyProtection="1">
      <alignment horizontal="center" vertical="center" wrapText="1"/>
      <protection locked="0"/>
    </xf>
    <xf numFmtId="1" fontId="5" fillId="0" borderId="573" xfId="2" applyNumberFormat="1" applyFont="1" applyBorder="1" applyAlignment="1" applyProtection="1">
      <alignment horizontal="center" vertical="center" wrapText="1"/>
      <protection locked="0"/>
    </xf>
    <xf numFmtId="1" fontId="5" fillId="0" borderId="536" xfId="2" applyNumberFormat="1" applyFont="1" applyBorder="1" applyAlignment="1" applyProtection="1">
      <alignment horizontal="center" vertical="center" wrapText="1"/>
      <protection locked="0"/>
    </xf>
    <xf numFmtId="1" fontId="5" fillId="0" borderId="543" xfId="2" applyNumberFormat="1" applyFont="1" applyBorder="1" applyAlignment="1">
      <alignment horizontal="center" vertical="center" wrapText="1"/>
    </xf>
    <xf numFmtId="0" fontId="5" fillId="0" borderId="538" xfId="0" applyFont="1" applyBorder="1" applyAlignment="1">
      <alignment horizontal="center" vertical="center" wrapText="1"/>
    </xf>
    <xf numFmtId="0" fontId="5" fillId="0" borderId="551" xfId="0" applyFont="1" applyBorder="1" applyAlignment="1">
      <alignment horizontal="left" vertical="center" wrapText="1"/>
    </xf>
    <xf numFmtId="0" fontId="5" fillId="0" borderId="567" xfId="0" applyFont="1" applyBorder="1" applyAlignment="1">
      <alignment horizontal="left" vertical="center" wrapText="1"/>
    </xf>
    <xf numFmtId="0" fontId="5" fillId="0" borderId="531" xfId="0" applyFont="1" applyBorder="1" applyAlignment="1">
      <alignment horizontal="left" vertical="center" wrapText="1"/>
    </xf>
    <xf numFmtId="1" fontId="5" fillId="0" borderId="530" xfId="2" applyNumberFormat="1" applyFont="1" applyBorder="1" applyAlignment="1">
      <alignment horizontal="left" vertical="center" wrapText="1"/>
    </xf>
    <xf numFmtId="1" fontId="5" fillId="0" borderId="550" xfId="2" applyNumberFormat="1" applyFont="1" applyBorder="1" applyAlignment="1">
      <alignment horizontal="left" vertical="center" wrapText="1"/>
    </xf>
    <xf numFmtId="0" fontId="5" fillId="0" borderId="536" xfId="0" applyFont="1" applyBorder="1" applyAlignment="1">
      <alignment horizontal="center" vertical="center" wrapText="1"/>
    </xf>
    <xf numFmtId="0" fontId="5" fillId="0" borderId="537" xfId="0" applyFont="1" applyBorder="1" applyAlignment="1">
      <alignment horizontal="center" vertical="center" wrapText="1"/>
    </xf>
    <xf numFmtId="0" fontId="5" fillId="0" borderId="554" xfId="0" applyFont="1" applyBorder="1" applyAlignment="1">
      <alignment horizontal="center" vertical="center" wrapText="1"/>
    </xf>
    <xf numFmtId="0" fontId="5" fillId="0" borderId="539" xfId="0" applyFont="1" applyBorder="1" applyAlignment="1">
      <alignment horizontal="center" vertical="center" wrapText="1"/>
    </xf>
    <xf numFmtId="0" fontId="5" fillId="0" borderId="540" xfId="0" applyFont="1" applyBorder="1" applyAlignment="1">
      <alignment horizontal="center" vertical="center" wrapText="1"/>
    </xf>
    <xf numFmtId="0" fontId="5" fillId="0" borderId="542" xfId="0" applyFont="1" applyBorder="1" applyAlignment="1">
      <alignment horizontal="center" vertical="center" wrapText="1"/>
    </xf>
    <xf numFmtId="0" fontId="5" fillId="0" borderId="559" xfId="0" applyFont="1" applyBorder="1" applyAlignment="1">
      <alignment horizontal="center" vertical="center" wrapText="1"/>
    </xf>
    <xf numFmtId="0" fontId="5" fillId="0" borderId="539" xfId="0" applyFont="1" applyBorder="1" applyAlignment="1">
      <alignment horizontal="center" wrapText="1"/>
    </xf>
    <xf numFmtId="0" fontId="5" fillId="0" borderId="562" xfId="0" applyFont="1" applyBorder="1" applyAlignment="1">
      <alignment horizontal="center" wrapText="1"/>
    </xf>
    <xf numFmtId="0" fontId="5" fillId="0" borderId="541" xfId="0" applyFont="1" applyBorder="1" applyAlignment="1">
      <alignment horizontal="center" vertical="center" wrapText="1"/>
    </xf>
    <xf numFmtId="1" fontId="5" fillId="0" borderId="551" xfId="2" applyNumberFormat="1" applyFont="1" applyBorder="1" applyAlignment="1">
      <alignment horizontal="left" vertical="center" wrapText="1"/>
    </xf>
    <xf numFmtId="1" fontId="5" fillId="0" borderId="531" xfId="2" applyNumberFormat="1" applyFont="1" applyBorder="1" applyAlignment="1">
      <alignment horizontal="left" vertical="center" wrapText="1"/>
    </xf>
    <xf numFmtId="0" fontId="5" fillId="0" borderId="535" xfId="0" applyFont="1" applyBorder="1" applyAlignment="1">
      <alignment horizontal="left" vertical="center" wrapText="1"/>
    </xf>
    <xf numFmtId="1" fontId="5" fillId="0" borderId="536" xfId="2" applyNumberFormat="1" applyFont="1" applyBorder="1" applyAlignment="1">
      <alignment horizontal="center" vertical="center"/>
    </xf>
    <xf numFmtId="0" fontId="5" fillId="0" borderId="536" xfId="0" applyFont="1" applyBorder="1" applyAlignment="1">
      <alignment horizontal="center" vertical="center"/>
    </xf>
    <xf numFmtId="0" fontId="5" fillId="0" borderId="538" xfId="0" applyFont="1" applyBorder="1" applyAlignment="1">
      <alignment horizontal="center" vertical="center"/>
    </xf>
    <xf numFmtId="1" fontId="5" fillId="0" borderId="575" xfId="2" applyNumberFormat="1" applyFont="1" applyBorder="1" applyAlignment="1">
      <alignment horizontal="center" vertical="center" wrapText="1"/>
    </xf>
    <xf numFmtId="1" fontId="5" fillId="0" borderId="538" xfId="0" applyNumberFormat="1" applyFont="1" applyBorder="1" applyAlignment="1">
      <alignment horizontal="center" vertical="center"/>
    </xf>
    <xf numFmtId="1" fontId="5" fillId="0" borderId="543" xfId="0" applyNumberFormat="1" applyFont="1" applyBorder="1" applyAlignment="1">
      <alignment horizontal="center" vertical="center" wrapText="1"/>
    </xf>
    <xf numFmtId="1" fontId="5" fillId="0" borderId="583" xfId="0" applyNumberFormat="1" applyFont="1" applyBorder="1" applyAlignment="1">
      <alignment horizontal="center" vertical="center" wrapText="1"/>
    </xf>
    <xf numFmtId="1" fontId="5" fillId="0" borderId="585" xfId="0" applyNumberFormat="1" applyFont="1" applyBorder="1" applyAlignment="1">
      <alignment horizontal="center" vertical="center" wrapText="1"/>
    </xf>
    <xf numFmtId="1" fontId="5" fillId="0" borderId="599" xfId="0" applyNumberFormat="1" applyFont="1" applyBorder="1" applyAlignment="1">
      <alignment horizontal="center" vertical="center" wrapText="1"/>
    </xf>
    <xf numFmtId="1" fontId="5" fillId="0" borderId="602" xfId="0" applyNumberFormat="1" applyFont="1" applyBorder="1" applyAlignment="1">
      <alignment horizontal="center" vertical="center" wrapText="1"/>
    </xf>
    <xf numFmtId="1" fontId="5" fillId="0" borderId="600" xfId="0" applyNumberFormat="1" applyFont="1" applyBorder="1" applyAlignment="1">
      <alignment horizontal="center" vertical="center" wrapText="1"/>
    </xf>
    <xf numFmtId="1" fontId="5" fillId="0" borderId="579" xfId="0" applyNumberFormat="1" applyFont="1" applyBorder="1" applyAlignment="1">
      <alignment horizontal="left" vertical="center" wrapText="1"/>
    </xf>
    <xf numFmtId="1" fontId="5" fillId="0" borderId="582" xfId="0" applyNumberFormat="1" applyFont="1" applyBorder="1" applyAlignment="1">
      <alignment horizontal="left" vertical="center" wrapText="1"/>
    </xf>
    <xf numFmtId="1" fontId="5" fillId="0" borderId="579" xfId="0" applyNumberFormat="1" applyFont="1" applyBorder="1" applyAlignment="1">
      <alignment horizontal="center" vertical="center" wrapText="1"/>
    </xf>
    <xf numFmtId="1" fontId="5" fillId="0" borderId="580" xfId="0" applyNumberFormat="1" applyFont="1" applyBorder="1" applyAlignment="1">
      <alignment horizontal="center" vertical="center" wrapText="1"/>
    </xf>
    <xf numFmtId="1" fontId="5" fillId="0" borderId="581" xfId="0" applyNumberFormat="1" applyFont="1" applyBorder="1" applyAlignment="1">
      <alignment horizontal="center" vertical="center" wrapText="1"/>
    </xf>
    <xf numFmtId="1" fontId="5" fillId="0" borderId="582" xfId="0" applyNumberFormat="1" applyFont="1" applyBorder="1" applyAlignment="1">
      <alignment horizontal="center" vertical="center" wrapText="1"/>
    </xf>
    <xf numFmtId="1" fontId="5" fillId="0" borderId="584" xfId="0" applyNumberFormat="1" applyFont="1" applyBorder="1" applyAlignment="1">
      <alignment horizontal="center" vertical="center" wrapText="1"/>
    </xf>
    <xf numFmtId="1" fontId="5" fillId="0" borderId="595" xfId="0" applyNumberFormat="1" applyFont="1" applyBorder="1" applyAlignment="1">
      <alignment horizontal="center" vertical="center" wrapText="1"/>
    </xf>
    <xf numFmtId="1" fontId="5" fillId="0" borderId="596" xfId="0" applyNumberFormat="1" applyFont="1" applyBorder="1" applyAlignment="1">
      <alignment horizontal="center" vertical="center" wrapText="1"/>
    </xf>
    <xf numFmtId="1" fontId="5" fillId="0" borderId="597" xfId="0" applyNumberFormat="1" applyFont="1" applyBorder="1" applyAlignment="1">
      <alignment horizontal="center" vertical="center" wrapText="1"/>
    </xf>
    <xf numFmtId="1" fontId="5" fillId="0" borderId="598" xfId="0" applyNumberFormat="1" applyFont="1" applyBorder="1" applyAlignment="1">
      <alignment horizontal="center" vertical="center" wrapText="1"/>
    </xf>
    <xf numFmtId="1" fontId="5" fillId="0" borderId="599" xfId="0" applyNumberFormat="1" applyFont="1" applyBorder="1" applyAlignment="1">
      <alignment horizontal="center" vertical="center"/>
    </xf>
    <xf numFmtId="1" fontId="5" fillId="0" borderId="600" xfId="0" applyNumberFormat="1" applyFont="1" applyBorder="1" applyAlignment="1">
      <alignment horizontal="center" vertical="center"/>
    </xf>
    <xf numFmtId="1" fontId="5" fillId="0" borderId="595" xfId="0" applyNumberFormat="1" applyFont="1" applyBorder="1" applyAlignment="1">
      <alignment horizontal="left" vertical="center" wrapText="1"/>
    </xf>
    <xf numFmtId="1" fontId="5" fillId="0" borderId="601" xfId="0" applyNumberFormat="1" applyFont="1" applyBorder="1" applyAlignment="1">
      <alignment horizontal="center" vertical="center" wrapText="1"/>
    </xf>
    <xf numFmtId="1" fontId="5" fillId="0" borderId="614" xfId="0" applyNumberFormat="1" applyFont="1" applyBorder="1" applyAlignment="1">
      <alignment horizontal="center" vertical="center" wrapText="1"/>
    </xf>
    <xf numFmtId="1" fontId="5" fillId="0" borderId="599" xfId="0" applyNumberFormat="1" applyFont="1" applyBorder="1" applyAlignment="1">
      <alignment horizontal="left" vertical="center" wrapText="1"/>
    </xf>
    <xf numFmtId="1" fontId="5" fillId="0" borderId="602" xfId="0" applyNumberFormat="1" applyFont="1" applyBorder="1" applyAlignment="1">
      <alignment horizontal="left" vertical="center" wrapText="1"/>
    </xf>
    <xf numFmtId="1" fontId="5" fillId="0" borderId="622" xfId="0" applyNumberFormat="1" applyFont="1" applyBorder="1" applyAlignment="1">
      <alignment horizontal="center" vertical="center" wrapText="1"/>
    </xf>
    <xf numFmtId="1" fontId="5" fillId="0" borderId="595" xfId="0" applyNumberFormat="1" applyFont="1" applyBorder="1" applyAlignment="1">
      <alignment horizontal="center" vertical="center"/>
    </xf>
    <xf numFmtId="1" fontId="5" fillId="0" borderId="619" xfId="0" applyNumberFormat="1" applyFont="1" applyBorder="1" applyAlignment="1">
      <alignment horizontal="center" vertical="center" wrapText="1"/>
    </xf>
    <xf numFmtId="1" fontId="5" fillId="0" borderId="619" xfId="0" applyNumberFormat="1" applyFont="1" applyBorder="1" applyAlignment="1">
      <alignment horizontal="left" wrapText="1"/>
    </xf>
    <xf numFmtId="1" fontId="5" fillId="0" borderId="624" xfId="0" applyNumberFormat="1" applyFont="1" applyBorder="1" applyAlignment="1">
      <alignment horizontal="center" vertical="center" wrapText="1"/>
    </xf>
    <xf numFmtId="1" fontId="5" fillId="0" borderId="626" xfId="0" applyNumberFormat="1" applyFont="1" applyBorder="1" applyAlignment="1">
      <alignment horizontal="left"/>
    </xf>
    <xf numFmtId="1" fontId="5" fillId="0" borderId="591" xfId="0" applyNumberFormat="1" applyFont="1" applyBorder="1" applyAlignment="1">
      <alignment horizontal="left"/>
    </xf>
    <xf numFmtId="1" fontId="5" fillId="0" borderId="627" xfId="0" applyNumberFormat="1" applyFont="1" applyBorder="1" applyAlignment="1">
      <alignment horizontal="left" vertical="center"/>
    </xf>
    <xf numFmtId="1" fontId="5" fillId="0" borderId="589" xfId="0" applyNumberFormat="1" applyFont="1" applyBorder="1" applyAlignment="1">
      <alignment horizontal="left" vertical="center"/>
    </xf>
    <xf numFmtId="1" fontId="5" fillId="0" borderId="628" xfId="0" applyNumberFormat="1" applyFont="1" applyBorder="1" applyAlignment="1">
      <alignment horizontal="left" vertical="center" wrapText="1"/>
    </xf>
    <xf numFmtId="1" fontId="5" fillId="0" borderId="622" xfId="0" applyNumberFormat="1" applyFont="1" applyBorder="1" applyAlignment="1">
      <alignment horizontal="center" vertical="center"/>
    </xf>
    <xf numFmtId="1" fontId="5" fillId="3" borderId="599" xfId="0" applyNumberFormat="1" applyFont="1" applyFill="1" applyBorder="1" applyAlignment="1">
      <alignment horizontal="center" vertical="center" wrapText="1"/>
    </xf>
    <xf numFmtId="1" fontId="5" fillId="3" borderId="622" xfId="0" applyNumberFormat="1" applyFont="1" applyFill="1" applyBorder="1" applyAlignment="1">
      <alignment horizontal="center" vertical="center" wrapText="1"/>
    </xf>
    <xf numFmtId="1" fontId="5" fillId="0" borderId="589" xfId="0" applyNumberFormat="1" applyFont="1" applyBorder="1" applyAlignment="1">
      <alignment horizontal="left" vertical="center" wrapText="1"/>
    </xf>
    <xf numFmtId="1" fontId="5" fillId="3" borderId="601" xfId="0" applyNumberFormat="1" applyFont="1" applyFill="1" applyBorder="1" applyAlignment="1">
      <alignment horizontal="center" vertical="center" wrapText="1"/>
    </xf>
    <xf numFmtId="1" fontId="5" fillId="8" borderId="599" xfId="0" applyNumberFormat="1" applyFont="1" applyFill="1" applyBorder="1" applyAlignment="1">
      <alignment horizontal="center" vertical="center" wrapText="1"/>
    </xf>
    <xf numFmtId="1" fontId="5" fillId="8" borderId="602" xfId="0" applyNumberFormat="1" applyFont="1" applyFill="1" applyBorder="1" applyAlignment="1">
      <alignment horizontal="center" vertical="center" wrapText="1"/>
    </xf>
    <xf numFmtId="1" fontId="5" fillId="0" borderId="605" xfId="0" applyNumberFormat="1" applyFont="1" applyBorder="1" applyAlignment="1">
      <alignment horizontal="center" vertical="center" wrapText="1"/>
    </xf>
    <xf numFmtId="1" fontId="5" fillId="0" borderId="604" xfId="0" applyNumberFormat="1" applyFont="1" applyBorder="1" applyAlignment="1">
      <alignment horizontal="center" vertical="center" wrapText="1"/>
    </xf>
    <xf numFmtId="1" fontId="5" fillId="3" borderId="600" xfId="0" applyNumberFormat="1" applyFont="1" applyFill="1" applyBorder="1" applyAlignment="1">
      <alignment horizontal="center" vertical="center" wrapText="1"/>
    </xf>
    <xf numFmtId="1" fontId="5" fillId="3" borderId="602" xfId="0" applyNumberFormat="1" applyFont="1" applyFill="1" applyBorder="1" applyAlignment="1">
      <alignment horizontal="center" vertical="center" wrapText="1"/>
    </xf>
    <xf numFmtId="1" fontId="5" fillId="0" borderId="607" xfId="0" applyNumberFormat="1" applyFont="1" applyBorder="1" applyAlignment="1">
      <alignment horizontal="center" vertical="center" wrapText="1"/>
    </xf>
    <xf numFmtId="1" fontId="5" fillId="0" borderId="611" xfId="0" applyNumberFormat="1" applyFont="1" applyBorder="1" applyAlignment="1">
      <alignment horizontal="left" vertical="center" wrapText="1"/>
    </xf>
    <xf numFmtId="1" fontId="5" fillId="0" borderId="591" xfId="0" applyNumberFormat="1" applyFont="1" applyBorder="1" applyAlignment="1">
      <alignment horizontal="left" vertical="center" wrapText="1"/>
    </xf>
    <xf numFmtId="1" fontId="5" fillId="0" borderId="616" xfId="0" applyNumberFormat="1" applyFont="1" applyBorder="1" applyAlignment="1">
      <alignment horizontal="center" vertical="center" wrapText="1"/>
    </xf>
    <xf numFmtId="1" fontId="5" fillId="0" borderId="611" xfId="0" applyNumberFormat="1" applyFont="1" applyBorder="1" applyAlignment="1">
      <alignment horizontal="left" vertical="center"/>
    </xf>
    <xf numFmtId="1" fontId="5" fillId="0" borderId="591" xfId="0" applyNumberFormat="1" applyFont="1" applyBorder="1" applyAlignment="1">
      <alignment horizontal="left" vertical="center"/>
    </xf>
    <xf numFmtId="1" fontId="5" fillId="0" borderId="599" xfId="0" applyNumberFormat="1" applyFont="1" applyBorder="1" applyAlignment="1">
      <alignment horizontal="left" wrapText="1"/>
    </xf>
    <xf numFmtId="1" fontId="5" fillId="0" borderId="602" xfId="0" applyNumberFormat="1" applyFont="1" applyBorder="1" applyAlignment="1">
      <alignment horizontal="left" wrapText="1"/>
    </xf>
    <xf numFmtId="1" fontId="5" fillId="0" borderId="590" xfId="0" applyNumberFormat="1" applyFont="1" applyBorder="1" applyAlignment="1">
      <alignment horizontal="center" vertical="center" wrapText="1"/>
    </xf>
    <xf numFmtId="1" fontId="5" fillId="0" borderId="576" xfId="0" applyNumberFormat="1" applyFont="1" applyBorder="1" applyAlignment="1">
      <alignment horizontal="center" vertical="center" wrapText="1"/>
    </xf>
    <xf numFmtId="1" fontId="5" fillId="0" borderId="610" xfId="0" applyNumberFormat="1" applyFont="1" applyBorder="1" applyAlignment="1">
      <alignment horizontal="center" vertical="center" wrapText="1"/>
    </xf>
    <xf numFmtId="1" fontId="5" fillId="0" borderId="602" xfId="0" applyNumberFormat="1" applyFont="1" applyBorder="1" applyAlignment="1">
      <alignment horizontal="center" vertical="center"/>
    </xf>
    <xf numFmtId="1" fontId="5" fillId="0" borderId="619" xfId="2" applyNumberFormat="1" applyFont="1" applyBorder="1" applyAlignment="1">
      <alignment horizontal="center" vertical="center" wrapText="1"/>
    </xf>
    <xf numFmtId="1" fontId="5" fillId="0" borderId="623" xfId="0" applyNumberFormat="1" applyFont="1" applyBorder="1" applyAlignment="1">
      <alignment horizontal="center" vertical="center" wrapText="1"/>
    </xf>
    <xf numFmtId="1" fontId="5" fillId="0" borderId="599" xfId="0" applyNumberFormat="1" applyFont="1" applyBorder="1" applyAlignment="1">
      <alignment horizontal="center" wrapText="1"/>
    </xf>
    <xf numFmtId="1" fontId="5" fillId="0" borderId="602" xfId="0" applyNumberFormat="1" applyFont="1" applyBorder="1" applyAlignment="1">
      <alignment horizontal="center" wrapText="1"/>
    </xf>
    <xf numFmtId="1" fontId="5" fillId="0" borderId="612" xfId="0" applyNumberFormat="1" applyFont="1" applyBorder="1" applyAlignment="1">
      <alignment horizontal="center" vertical="center" wrapText="1"/>
    </xf>
    <xf numFmtId="1" fontId="5" fillId="0" borderId="605" xfId="0" applyNumberFormat="1" applyFont="1" applyBorder="1" applyAlignment="1">
      <alignment horizontal="center" vertical="center"/>
    </xf>
    <xf numFmtId="1" fontId="5" fillId="0" borderId="604" xfId="0" applyNumberFormat="1" applyFont="1" applyBorder="1" applyAlignment="1">
      <alignment horizontal="center" vertical="center"/>
    </xf>
    <xf numFmtId="1" fontId="5" fillId="0" borderId="623" xfId="0" applyNumberFormat="1" applyFont="1" applyBorder="1" applyAlignment="1">
      <alignment horizontal="center" vertical="center"/>
    </xf>
    <xf numFmtId="1" fontId="5" fillId="0" borderId="609" xfId="0" applyNumberFormat="1" applyFont="1" applyBorder="1" applyAlignment="1">
      <alignment horizontal="center" vertical="center" wrapText="1"/>
    </xf>
    <xf numFmtId="1" fontId="5" fillId="0" borderId="595" xfId="2" applyNumberFormat="1" applyFont="1" applyBorder="1" applyAlignment="1">
      <alignment horizontal="left" vertical="center" wrapText="1"/>
    </xf>
    <xf numFmtId="1" fontId="5" fillId="0" borderId="599" xfId="2" quotePrefix="1" applyNumberFormat="1" applyFont="1" applyBorder="1" applyAlignment="1">
      <alignment horizontal="center" vertical="center" wrapText="1"/>
    </xf>
    <xf numFmtId="1" fontId="5" fillId="0" borderId="600" xfId="2" quotePrefix="1" applyNumberFormat="1" applyFont="1" applyBorder="1" applyAlignment="1">
      <alignment horizontal="center" vertical="center" wrapText="1"/>
    </xf>
    <xf numFmtId="1" fontId="5" fillId="0" borderId="622" xfId="2" quotePrefix="1" applyNumberFormat="1" applyFont="1" applyBorder="1" applyAlignment="1">
      <alignment horizontal="center" vertical="center" wrapText="1"/>
    </xf>
    <xf numFmtId="1" fontId="5" fillId="0" borderId="606" xfId="2" applyNumberFormat="1" applyFont="1" applyBorder="1" applyAlignment="1">
      <alignment horizontal="center" vertical="center" wrapText="1"/>
    </xf>
    <xf numFmtId="1" fontId="5" fillId="0" borderId="619" xfId="2" quotePrefix="1" applyNumberFormat="1" applyFont="1" applyBorder="1" applyAlignment="1">
      <alignment horizontal="center" vertical="center" wrapText="1"/>
    </xf>
    <xf numFmtId="1" fontId="5" fillId="0" borderId="624" xfId="2" quotePrefix="1" applyNumberFormat="1" applyFont="1" applyBorder="1" applyAlignment="1">
      <alignment horizontal="center" vertical="center" wrapText="1"/>
    </xf>
    <xf numFmtId="1" fontId="5" fillId="0" borderId="630" xfId="2" applyNumberFormat="1" applyFont="1" applyBorder="1" applyAlignment="1" applyProtection="1">
      <alignment horizontal="center" vertical="center" wrapText="1"/>
      <protection locked="0"/>
    </xf>
    <xf numFmtId="1" fontId="5" fillId="0" borderId="603" xfId="2" applyNumberFormat="1" applyFont="1" applyBorder="1" applyAlignment="1" applyProtection="1">
      <alignment horizontal="center" vertical="center" wrapText="1"/>
      <protection locked="0"/>
    </xf>
    <xf numFmtId="1" fontId="5" fillId="0" borderId="601" xfId="2" applyNumberFormat="1" applyFont="1" applyBorder="1" applyAlignment="1" applyProtection="1">
      <alignment horizontal="center" vertical="center" wrapText="1"/>
      <protection locked="0"/>
    </xf>
    <xf numFmtId="1" fontId="5" fillId="0" borderId="603" xfId="2" applyNumberFormat="1" applyFont="1" applyBorder="1" applyAlignment="1">
      <alignment horizontal="center" vertical="center" wrapText="1"/>
    </xf>
    <xf numFmtId="0" fontId="5" fillId="0" borderId="611" xfId="0" applyFont="1" applyBorder="1" applyAlignment="1">
      <alignment horizontal="left" vertical="center" wrapText="1"/>
    </xf>
    <xf numFmtId="0" fontId="5" fillId="0" borderId="626" xfId="0" applyFont="1" applyBorder="1" applyAlignment="1">
      <alignment horizontal="left" vertical="center" wrapText="1"/>
    </xf>
    <xf numFmtId="0" fontId="5" fillId="0" borderId="591" xfId="0" applyFont="1" applyBorder="1" applyAlignment="1">
      <alignment horizontal="left" vertical="center" wrapText="1"/>
    </xf>
    <xf numFmtId="1" fontId="5" fillId="0" borderId="590" xfId="2" applyNumberFormat="1" applyFont="1" applyBorder="1" applyAlignment="1">
      <alignment horizontal="left" vertical="center" wrapText="1"/>
    </xf>
    <xf numFmtId="1" fontId="5" fillId="0" borderId="610" xfId="2" applyNumberFormat="1" applyFont="1" applyBorder="1" applyAlignment="1">
      <alignment horizontal="left" vertical="center" wrapText="1"/>
    </xf>
    <xf numFmtId="0" fontId="5" fillId="0" borderId="614" xfId="0" applyFont="1" applyBorder="1" applyAlignment="1">
      <alignment horizontal="center" vertical="center" wrapText="1"/>
    </xf>
    <xf numFmtId="0" fontId="5" fillId="0" borderId="599" xfId="0" applyFont="1" applyBorder="1" applyAlignment="1">
      <alignment horizontal="center" vertical="center" wrapText="1"/>
    </xf>
    <xf numFmtId="0" fontId="5" fillId="0" borderId="600" xfId="0" applyFont="1" applyBorder="1" applyAlignment="1">
      <alignment horizontal="center" vertical="center" wrapText="1"/>
    </xf>
    <xf numFmtId="0" fontId="5" fillId="0" borderId="602" xfId="0" applyFont="1" applyBorder="1" applyAlignment="1">
      <alignment horizontal="center" vertical="center" wrapText="1"/>
    </xf>
    <xf numFmtId="0" fontId="5" fillId="0" borderId="619" xfId="0" applyFont="1" applyBorder="1" applyAlignment="1">
      <alignment horizontal="center" vertical="center" wrapText="1"/>
    </xf>
    <xf numFmtId="0" fontId="5" fillId="0" borderId="599" xfId="0" applyFont="1" applyBorder="1" applyAlignment="1">
      <alignment horizontal="center" wrapText="1"/>
    </xf>
    <xf numFmtId="0" fontId="5" fillId="0" borderId="622" xfId="0" applyFont="1" applyBorder="1" applyAlignment="1">
      <alignment horizontal="center" wrapText="1"/>
    </xf>
    <xf numFmtId="0" fontId="5" fillId="0" borderId="601" xfId="0" applyFont="1" applyBorder="1" applyAlignment="1">
      <alignment horizontal="center" vertical="center" wrapText="1"/>
    </xf>
    <xf numFmtId="1" fontId="5" fillId="0" borderId="611" xfId="2" applyNumberFormat="1" applyFont="1" applyBorder="1" applyAlignment="1">
      <alignment horizontal="left" vertical="center" wrapText="1"/>
    </xf>
    <xf numFmtId="1" fontId="5" fillId="0" borderId="591" xfId="2" applyNumberFormat="1" applyFont="1" applyBorder="1" applyAlignment="1">
      <alignment horizontal="left" vertical="center" wrapText="1"/>
    </xf>
    <xf numFmtId="0" fontId="5" fillId="0" borderId="595" xfId="0" applyFont="1" applyBorder="1" applyAlignment="1">
      <alignment horizontal="left" vertical="center" wrapText="1"/>
    </xf>
    <xf numFmtId="1" fontId="5" fillId="0" borderId="633" xfId="2" applyNumberFormat="1" applyFont="1" applyBorder="1" applyAlignment="1">
      <alignment horizontal="center" vertical="center" wrapText="1"/>
    </xf>
    <xf numFmtId="1" fontId="5" fillId="0" borderId="603" xfId="0" applyNumberFormat="1" applyFont="1" applyBorder="1" applyAlignment="1">
      <alignment horizontal="center" vertical="center" wrapText="1"/>
    </xf>
    <xf numFmtId="1" fontId="5" fillId="0" borderId="639" xfId="0" applyNumberFormat="1" applyFont="1" applyBorder="1" applyAlignment="1">
      <alignment horizontal="center" vertical="center" wrapText="1"/>
    </xf>
    <xf numFmtId="1" fontId="5" fillId="0" borderId="641" xfId="0" applyNumberFormat="1" applyFont="1" applyBorder="1" applyAlignment="1">
      <alignment horizontal="center" vertical="center" wrapText="1"/>
    </xf>
    <xf numFmtId="1" fontId="5" fillId="0" borderId="655" xfId="0" applyNumberFormat="1" applyFont="1" applyBorder="1" applyAlignment="1">
      <alignment horizontal="center" vertical="center" wrapText="1"/>
    </xf>
    <xf numFmtId="1" fontId="5" fillId="0" borderId="658" xfId="0" applyNumberFormat="1" applyFont="1" applyBorder="1" applyAlignment="1">
      <alignment horizontal="center" vertical="center" wrapText="1"/>
    </xf>
    <xf numFmtId="1" fontId="5" fillId="0" borderId="656" xfId="0" applyNumberFormat="1" applyFont="1" applyBorder="1" applyAlignment="1">
      <alignment horizontal="center" vertical="center" wrapText="1"/>
    </xf>
    <xf numFmtId="1" fontId="5" fillId="0" borderId="635" xfId="0" applyNumberFormat="1" applyFont="1" applyBorder="1" applyAlignment="1">
      <alignment horizontal="left" vertical="center" wrapText="1"/>
    </xf>
    <xf numFmtId="1" fontId="5" fillId="0" borderId="638" xfId="0" applyNumberFormat="1" applyFont="1" applyBorder="1" applyAlignment="1">
      <alignment horizontal="left" vertical="center" wrapText="1"/>
    </xf>
    <xf numFmtId="1" fontId="5" fillId="0" borderId="635" xfId="0" applyNumberFormat="1" applyFont="1" applyBorder="1" applyAlignment="1">
      <alignment horizontal="center" vertical="center" wrapText="1"/>
    </xf>
    <xf numFmtId="1" fontId="5" fillId="0" borderId="636" xfId="0" applyNumberFormat="1" applyFont="1" applyBorder="1" applyAlignment="1">
      <alignment horizontal="center" vertical="center" wrapText="1"/>
    </xf>
    <xf numFmtId="1" fontId="5" fillId="0" borderId="637" xfId="0" applyNumberFormat="1" applyFont="1" applyBorder="1" applyAlignment="1">
      <alignment horizontal="center" vertical="center" wrapText="1"/>
    </xf>
    <xf numFmtId="1" fontId="5" fillId="0" borderId="638" xfId="0" applyNumberFormat="1" applyFont="1" applyBorder="1" applyAlignment="1">
      <alignment horizontal="center" vertical="center" wrapText="1"/>
    </xf>
    <xf numFmtId="1" fontId="5" fillId="0" borderId="640" xfId="0" applyNumberFormat="1" applyFont="1" applyBorder="1" applyAlignment="1">
      <alignment horizontal="center" vertical="center" wrapText="1"/>
    </xf>
    <xf numFmtId="1" fontId="5" fillId="0" borderId="651" xfId="0" applyNumberFormat="1" applyFont="1" applyBorder="1" applyAlignment="1">
      <alignment horizontal="center" vertical="center" wrapText="1"/>
    </xf>
    <xf numFmtId="1" fontId="5" fillId="0" borderId="652" xfId="0" applyNumberFormat="1" applyFont="1" applyBorder="1" applyAlignment="1">
      <alignment horizontal="center" vertical="center" wrapText="1"/>
    </xf>
    <xf numFmtId="1" fontId="5" fillId="0" borderId="653" xfId="0" applyNumberFormat="1" applyFont="1" applyBorder="1" applyAlignment="1">
      <alignment horizontal="center" vertical="center" wrapText="1"/>
    </xf>
    <xf numFmtId="1" fontId="5" fillId="0" borderId="654" xfId="0" applyNumberFormat="1" applyFont="1" applyBorder="1" applyAlignment="1">
      <alignment horizontal="center" vertical="center" wrapText="1"/>
    </xf>
    <xf numFmtId="1" fontId="5" fillId="0" borderId="655" xfId="0" applyNumberFormat="1" applyFont="1" applyBorder="1" applyAlignment="1">
      <alignment horizontal="center" vertical="center"/>
    </xf>
    <xf numFmtId="1" fontId="5" fillId="0" borderId="656" xfId="0" applyNumberFormat="1" applyFont="1" applyBorder="1" applyAlignment="1">
      <alignment horizontal="center" vertical="center"/>
    </xf>
    <xf numFmtId="1" fontId="5" fillId="0" borderId="651" xfId="0" applyNumberFormat="1" applyFont="1" applyBorder="1" applyAlignment="1">
      <alignment horizontal="left" vertical="center" wrapText="1"/>
    </xf>
    <xf numFmtId="1" fontId="5" fillId="0" borderId="657" xfId="0" applyNumberFormat="1" applyFont="1" applyBorder="1" applyAlignment="1">
      <alignment horizontal="center" vertical="center" wrapText="1"/>
    </xf>
    <xf numFmtId="1" fontId="5" fillId="0" borderId="670" xfId="0" applyNumberFormat="1" applyFont="1" applyBorder="1" applyAlignment="1">
      <alignment horizontal="center" vertical="center" wrapText="1"/>
    </xf>
    <xf numFmtId="1" fontId="5" fillId="0" borderId="655" xfId="0" applyNumberFormat="1" applyFont="1" applyBorder="1" applyAlignment="1">
      <alignment horizontal="left" vertical="center" wrapText="1"/>
    </xf>
    <xf numFmtId="1" fontId="5" fillId="0" borderId="658" xfId="0" applyNumberFormat="1" applyFont="1" applyBorder="1" applyAlignment="1">
      <alignment horizontal="left" vertical="center" wrapText="1"/>
    </xf>
    <xf numFmtId="1" fontId="5" fillId="0" borderId="678" xfId="0" applyNumberFormat="1" applyFont="1" applyBorder="1" applyAlignment="1">
      <alignment horizontal="center" vertical="center" wrapText="1"/>
    </xf>
    <xf numFmtId="1" fontId="5" fillId="0" borderId="651" xfId="0" applyNumberFormat="1" applyFont="1" applyBorder="1" applyAlignment="1">
      <alignment horizontal="center" vertical="center"/>
    </xf>
    <xf numFmtId="1" fontId="5" fillId="0" borderId="675" xfId="0" applyNumberFormat="1" applyFont="1" applyBorder="1" applyAlignment="1">
      <alignment horizontal="center" vertical="center" wrapText="1"/>
    </xf>
    <xf numFmtId="1" fontId="5" fillId="0" borderId="675" xfId="0" applyNumberFormat="1" applyFont="1" applyBorder="1" applyAlignment="1">
      <alignment horizontal="left" wrapText="1"/>
    </xf>
    <xf numFmtId="1" fontId="5" fillId="0" borderId="680" xfId="0" applyNumberFormat="1" applyFont="1" applyBorder="1" applyAlignment="1">
      <alignment horizontal="center" vertical="center" wrapText="1"/>
    </xf>
    <xf numFmtId="1" fontId="5" fillId="0" borderId="682" xfId="0" applyNumberFormat="1" applyFont="1" applyBorder="1" applyAlignment="1">
      <alignment horizontal="left"/>
    </xf>
    <xf numFmtId="1" fontId="5" fillId="0" borderId="647" xfId="0" applyNumberFormat="1" applyFont="1" applyBorder="1" applyAlignment="1">
      <alignment horizontal="left"/>
    </xf>
    <xf numFmtId="1" fontId="5" fillId="0" borderId="683" xfId="0" applyNumberFormat="1" applyFont="1" applyBorder="1" applyAlignment="1">
      <alignment horizontal="left" vertical="center"/>
    </xf>
    <xf numFmtId="1" fontId="5" fillId="0" borderId="645" xfId="0" applyNumberFormat="1" applyFont="1" applyBorder="1" applyAlignment="1">
      <alignment horizontal="left" vertical="center"/>
    </xf>
    <xf numFmtId="1" fontId="5" fillId="0" borderId="645" xfId="0" applyNumberFormat="1" applyFont="1" applyBorder="1" applyAlignment="1">
      <alignment horizontal="left" vertical="center" wrapText="1"/>
    </xf>
    <xf numFmtId="1" fontId="5" fillId="0" borderId="661" xfId="0" applyNumberFormat="1" applyFont="1" applyBorder="1" applyAlignment="1">
      <alignment horizontal="center" vertical="center" wrapText="1"/>
    </xf>
    <xf numFmtId="1" fontId="5" fillId="0" borderId="660" xfId="0" applyNumberFormat="1" applyFont="1" applyBorder="1" applyAlignment="1">
      <alignment horizontal="center" vertical="center" wrapText="1"/>
    </xf>
    <xf numFmtId="1" fontId="5" fillId="0" borderId="663" xfId="0" applyNumberFormat="1" applyFont="1" applyBorder="1" applyAlignment="1">
      <alignment horizontal="center" vertical="center" wrapText="1"/>
    </xf>
    <xf numFmtId="1" fontId="5" fillId="0" borderId="667" xfId="0" applyNumberFormat="1" applyFont="1" applyBorder="1" applyAlignment="1">
      <alignment horizontal="left" vertical="center" wrapText="1"/>
    </xf>
    <xf numFmtId="1" fontId="5" fillId="0" borderId="647" xfId="0" applyNumberFormat="1" applyFont="1" applyBorder="1" applyAlignment="1">
      <alignment horizontal="left" vertical="center" wrapText="1"/>
    </xf>
    <xf numFmtId="1" fontId="5" fillId="0" borderId="667" xfId="0" applyNumberFormat="1" applyFont="1" applyBorder="1" applyAlignment="1">
      <alignment horizontal="left" vertical="center"/>
    </xf>
    <xf numFmtId="1" fontId="5" fillId="0" borderId="647" xfId="0" applyNumberFormat="1" applyFont="1" applyBorder="1" applyAlignment="1">
      <alignment horizontal="left" vertical="center"/>
    </xf>
    <xf numFmtId="1" fontId="5" fillId="0" borderId="646" xfId="0" applyNumberFormat="1" applyFont="1" applyBorder="1" applyAlignment="1">
      <alignment horizontal="center" vertical="center" wrapText="1"/>
    </xf>
    <xf numFmtId="1" fontId="5" fillId="0" borderId="241" xfId="0" applyNumberFormat="1" applyFont="1" applyBorder="1" applyAlignment="1">
      <alignment horizontal="center" vertical="center" wrapText="1"/>
    </xf>
    <xf numFmtId="1" fontId="5" fillId="0" borderId="666" xfId="0" applyNumberFormat="1" applyFont="1" applyBorder="1" applyAlignment="1">
      <alignment horizontal="center" vertical="center" wrapText="1"/>
    </xf>
    <xf numFmtId="1" fontId="5" fillId="0" borderId="675" xfId="2" applyNumberFormat="1" applyFont="1" applyBorder="1" applyAlignment="1">
      <alignment horizontal="center" vertical="center" wrapText="1"/>
    </xf>
    <xf numFmtId="1" fontId="5" fillId="0" borderId="679" xfId="0" applyNumberFormat="1" applyFont="1" applyBorder="1" applyAlignment="1">
      <alignment horizontal="center" vertical="center" wrapText="1"/>
    </xf>
    <xf numFmtId="1" fontId="5" fillId="0" borderId="668" xfId="0" applyNumberFormat="1" applyFont="1" applyBorder="1" applyAlignment="1">
      <alignment horizontal="center" vertical="center" wrapText="1"/>
    </xf>
    <xf numFmtId="1" fontId="5" fillId="0" borderId="661" xfId="0" applyNumberFormat="1" applyFont="1" applyBorder="1" applyAlignment="1">
      <alignment horizontal="center" vertical="center"/>
    </xf>
    <xf numFmtId="1" fontId="5" fillId="0" borderId="660" xfId="0" applyNumberFormat="1" applyFont="1" applyBorder="1" applyAlignment="1">
      <alignment horizontal="center" vertical="center"/>
    </xf>
    <xf numFmtId="1" fontId="5" fillId="0" borderId="679" xfId="0" applyNumberFormat="1" applyFont="1" applyBorder="1" applyAlignment="1">
      <alignment horizontal="center" vertical="center"/>
    </xf>
    <xf numFmtId="1" fontId="5" fillId="0" borderId="665" xfId="0" applyNumberFormat="1" applyFont="1" applyBorder="1" applyAlignment="1">
      <alignment horizontal="center" vertical="center" wrapText="1"/>
    </xf>
    <xf numFmtId="1" fontId="5" fillId="0" borderId="675" xfId="2" quotePrefix="1" applyNumberFormat="1" applyFont="1" applyBorder="1" applyAlignment="1">
      <alignment horizontal="center" vertical="center" wrapText="1"/>
    </xf>
    <xf numFmtId="1" fontId="5" fillId="0" borderId="680" xfId="2" quotePrefix="1" applyNumberFormat="1" applyFont="1" applyBorder="1" applyAlignment="1">
      <alignment horizontal="center" vertical="center" wrapText="1"/>
    </xf>
    <xf numFmtId="0" fontId="5" fillId="0" borderId="667" xfId="0" applyFont="1" applyBorder="1" applyAlignment="1">
      <alignment horizontal="left" vertical="center" wrapText="1"/>
    </xf>
    <xf numFmtId="0" fontId="5" fillId="0" borderId="682" xfId="0" applyFont="1" applyBorder="1" applyAlignment="1">
      <alignment horizontal="left" vertical="center" wrapText="1"/>
    </xf>
    <xf numFmtId="0" fontId="5" fillId="0" borderId="647" xfId="0" applyFont="1" applyBorder="1" applyAlignment="1">
      <alignment horizontal="left" vertical="center" wrapText="1"/>
    </xf>
    <xf numFmtId="1" fontId="5" fillId="0" borderId="646" xfId="2" applyNumberFormat="1" applyFont="1" applyBorder="1" applyAlignment="1">
      <alignment horizontal="left" vertical="center" wrapText="1"/>
    </xf>
    <xf numFmtId="1" fontId="5" fillId="0" borderId="666" xfId="2" applyNumberFormat="1" applyFont="1" applyBorder="1" applyAlignment="1">
      <alignment horizontal="left" vertical="center" wrapText="1"/>
    </xf>
    <xf numFmtId="0" fontId="5" fillId="0" borderId="675" xfId="0" applyFont="1" applyBorder="1" applyAlignment="1">
      <alignment horizontal="center" vertical="center" wrapText="1"/>
    </xf>
    <xf numFmtId="1" fontId="5" fillId="0" borderId="667" xfId="2" applyNumberFormat="1" applyFont="1" applyBorder="1" applyAlignment="1">
      <alignment horizontal="left" vertical="center" wrapText="1"/>
    </xf>
    <xf numFmtId="1" fontId="5" fillId="0" borderId="647" xfId="2" applyNumberFormat="1" applyFont="1" applyBorder="1" applyAlignment="1">
      <alignment horizontal="left" vertical="center" wrapText="1"/>
    </xf>
    <xf numFmtId="1" fontId="5" fillId="0" borderId="692" xfId="0" applyNumberFormat="1" applyFont="1" applyBorder="1" applyAlignment="1">
      <alignment horizontal="center" vertical="center" wrapText="1"/>
    </xf>
    <xf numFmtId="1" fontId="5" fillId="0" borderId="694" xfId="0" applyNumberFormat="1" applyFont="1" applyBorder="1" applyAlignment="1">
      <alignment horizontal="center" vertical="center" wrapText="1"/>
    </xf>
    <xf numFmtId="1" fontId="5" fillId="0" borderId="708" xfId="0" applyNumberFormat="1" applyFont="1" applyBorder="1" applyAlignment="1">
      <alignment horizontal="center" vertical="center" wrapText="1"/>
    </xf>
    <xf numFmtId="1" fontId="5" fillId="0" borderId="711" xfId="0" applyNumberFormat="1" applyFont="1" applyBorder="1" applyAlignment="1">
      <alignment horizontal="center" vertical="center" wrapText="1"/>
    </xf>
    <xf numFmtId="1" fontId="5" fillId="0" borderId="709" xfId="0" applyNumberFormat="1" applyFont="1" applyBorder="1" applyAlignment="1">
      <alignment horizontal="center" vertical="center" wrapText="1"/>
    </xf>
    <xf numFmtId="1" fontId="5" fillId="0" borderId="688" xfId="0" applyNumberFormat="1" applyFont="1" applyBorder="1" applyAlignment="1">
      <alignment horizontal="left" vertical="center" wrapText="1"/>
    </xf>
    <xf numFmtId="1" fontId="5" fillId="0" borderId="691" xfId="0" applyNumberFormat="1" applyFont="1" applyBorder="1" applyAlignment="1">
      <alignment horizontal="left" vertical="center" wrapText="1"/>
    </xf>
    <xf numFmtId="1" fontId="5" fillId="0" borderId="688" xfId="0" applyNumberFormat="1" applyFont="1" applyBorder="1" applyAlignment="1">
      <alignment horizontal="center" vertical="center" wrapText="1"/>
    </xf>
    <xf numFmtId="1" fontId="5" fillId="0" borderId="689" xfId="0" applyNumberFormat="1" applyFont="1" applyBorder="1" applyAlignment="1">
      <alignment horizontal="center" vertical="center" wrapText="1"/>
    </xf>
    <xf numFmtId="1" fontId="5" fillId="0" borderId="690" xfId="0" applyNumberFormat="1" applyFont="1" applyBorder="1" applyAlignment="1">
      <alignment horizontal="center" vertical="center" wrapText="1"/>
    </xf>
    <xf numFmtId="1" fontId="5" fillId="0" borderId="691" xfId="0" applyNumberFormat="1" applyFont="1" applyBorder="1" applyAlignment="1">
      <alignment horizontal="center" vertical="center" wrapText="1"/>
    </xf>
    <xf numFmtId="1" fontId="5" fillId="0" borderId="693" xfId="0" applyNumberFormat="1" applyFont="1" applyBorder="1" applyAlignment="1">
      <alignment horizontal="center" vertical="center" wrapText="1"/>
    </xf>
    <xf numFmtId="1" fontId="5" fillId="0" borderId="704" xfId="0" applyNumberFormat="1" applyFont="1" applyBorder="1" applyAlignment="1">
      <alignment horizontal="center" vertical="center" wrapText="1"/>
    </xf>
    <xf numFmtId="1" fontId="5" fillId="0" borderId="705" xfId="0" applyNumberFormat="1" applyFont="1" applyBorder="1" applyAlignment="1">
      <alignment horizontal="center" vertical="center" wrapText="1"/>
    </xf>
    <xf numFmtId="1" fontId="5" fillId="0" borderId="706" xfId="0" applyNumberFormat="1" applyFont="1" applyBorder="1" applyAlignment="1">
      <alignment horizontal="center" vertical="center" wrapText="1"/>
    </xf>
    <xf numFmtId="1" fontId="5" fillId="0" borderId="707" xfId="0" applyNumberFormat="1" applyFont="1" applyBorder="1" applyAlignment="1">
      <alignment horizontal="center" vertical="center" wrapText="1"/>
    </xf>
    <xf numFmtId="1" fontId="5" fillId="0" borderId="708" xfId="0" applyNumberFormat="1" applyFont="1" applyBorder="1" applyAlignment="1">
      <alignment horizontal="center" vertical="center"/>
    </xf>
    <xf numFmtId="1" fontId="5" fillId="0" borderId="709" xfId="0" applyNumberFormat="1" applyFont="1" applyBorder="1" applyAlignment="1">
      <alignment horizontal="center" vertical="center"/>
    </xf>
    <xf numFmtId="1" fontId="5" fillId="0" borderId="704" xfId="0" applyNumberFormat="1" applyFont="1" applyBorder="1" applyAlignment="1">
      <alignment horizontal="left" vertical="center" wrapText="1"/>
    </xf>
    <xf numFmtId="1" fontId="5" fillId="0" borderId="710" xfId="0" applyNumberFormat="1" applyFont="1" applyBorder="1" applyAlignment="1">
      <alignment horizontal="center" vertical="center" wrapText="1"/>
    </xf>
    <xf numFmtId="1" fontId="5" fillId="0" borderId="723" xfId="0" applyNumberFormat="1" applyFont="1" applyBorder="1" applyAlignment="1">
      <alignment horizontal="center" vertical="center" wrapText="1"/>
    </xf>
    <xf numFmtId="1" fontId="5" fillId="0" borderId="708" xfId="0" applyNumberFormat="1" applyFont="1" applyBorder="1" applyAlignment="1">
      <alignment horizontal="left" vertical="center" wrapText="1"/>
    </xf>
    <xf numFmtId="1" fontId="5" fillId="0" borderId="711" xfId="0" applyNumberFormat="1" applyFont="1" applyBorder="1" applyAlignment="1">
      <alignment horizontal="left" vertical="center" wrapText="1"/>
    </xf>
    <xf numFmtId="1" fontId="5" fillId="0" borderId="731" xfId="0" applyNumberFormat="1" applyFont="1" applyBorder="1" applyAlignment="1">
      <alignment horizontal="center" vertical="center" wrapText="1"/>
    </xf>
    <xf numFmtId="1" fontId="5" fillId="0" borderId="520" xfId="0" applyNumberFormat="1" applyFont="1" applyBorder="1" applyAlignment="1">
      <alignment horizontal="left" wrapText="1"/>
    </xf>
    <xf numFmtId="1" fontId="5" fillId="0" borderId="704" xfId="0" applyNumberFormat="1" applyFont="1" applyBorder="1" applyAlignment="1">
      <alignment horizontal="center" vertical="center"/>
    </xf>
    <xf numFmtId="1" fontId="5" fillId="0" borderId="728" xfId="0" applyNumberFormat="1" applyFont="1" applyBorder="1" applyAlignment="1">
      <alignment horizontal="center" vertical="center" wrapText="1"/>
    </xf>
    <xf numFmtId="1" fontId="5" fillId="0" borderId="728" xfId="0" applyNumberFormat="1" applyFont="1" applyBorder="1" applyAlignment="1">
      <alignment horizontal="left" wrapText="1"/>
    </xf>
    <xf numFmtId="1" fontId="5" fillId="0" borderId="733" xfId="0" applyNumberFormat="1" applyFont="1" applyBorder="1" applyAlignment="1">
      <alignment horizontal="center" vertical="center" wrapText="1"/>
    </xf>
    <xf numFmtId="1" fontId="5" fillId="0" borderId="735" xfId="0" applyNumberFormat="1" applyFont="1" applyBorder="1" applyAlignment="1">
      <alignment horizontal="left"/>
    </xf>
    <xf numFmtId="1" fontId="5" fillId="0" borderId="700" xfId="0" applyNumberFormat="1" applyFont="1" applyBorder="1" applyAlignment="1">
      <alignment horizontal="left"/>
    </xf>
    <xf numFmtId="1" fontId="5" fillId="0" borderId="736" xfId="0" applyNumberFormat="1" applyFont="1" applyBorder="1" applyAlignment="1">
      <alignment horizontal="left" vertical="center"/>
    </xf>
    <xf numFmtId="1" fontId="5" fillId="0" borderId="698" xfId="0" applyNumberFormat="1" applyFont="1" applyBorder="1" applyAlignment="1">
      <alignment horizontal="left" vertical="center"/>
    </xf>
    <xf numFmtId="1" fontId="5" fillId="0" borderId="737" xfId="0" applyNumberFormat="1" applyFont="1" applyBorder="1" applyAlignment="1">
      <alignment horizontal="left" vertical="center" wrapText="1"/>
    </xf>
    <xf numFmtId="1" fontId="5" fillId="0" borderId="731" xfId="0" applyNumberFormat="1" applyFont="1" applyBorder="1" applyAlignment="1">
      <alignment horizontal="center" vertical="center"/>
    </xf>
    <xf numFmtId="1" fontId="5" fillId="3" borderId="708" xfId="0" applyNumberFormat="1" applyFont="1" applyFill="1" applyBorder="1" applyAlignment="1">
      <alignment horizontal="center" vertical="center" wrapText="1"/>
    </xf>
    <xf numFmtId="1" fontId="5" fillId="3" borderId="731" xfId="0" applyNumberFormat="1" applyFont="1" applyFill="1" applyBorder="1" applyAlignment="1">
      <alignment horizontal="center" vertical="center" wrapText="1"/>
    </xf>
    <xf numFmtId="1" fontId="5" fillId="0" borderId="698" xfId="0" applyNumberFormat="1" applyFont="1" applyBorder="1" applyAlignment="1">
      <alignment horizontal="left" vertical="center" wrapText="1"/>
    </xf>
    <xf numFmtId="1" fontId="5" fillId="3" borderId="710" xfId="0" applyNumberFormat="1" applyFont="1" applyFill="1" applyBorder="1" applyAlignment="1">
      <alignment horizontal="center" vertical="center" wrapText="1"/>
    </xf>
    <xf numFmtId="1" fontId="5" fillId="8" borderId="708" xfId="0" applyNumberFormat="1" applyFont="1" applyFill="1" applyBorder="1" applyAlignment="1">
      <alignment horizontal="center" vertical="center" wrapText="1"/>
    </xf>
    <xf numFmtId="1" fontId="5" fillId="8" borderId="711" xfId="0" applyNumberFormat="1" applyFont="1" applyFill="1" applyBorder="1" applyAlignment="1">
      <alignment horizontal="center" vertical="center" wrapText="1"/>
    </xf>
    <xf numFmtId="1" fontId="5" fillId="0" borderId="714" xfId="0" applyNumberFormat="1" applyFont="1" applyBorder="1" applyAlignment="1">
      <alignment horizontal="center" vertical="center" wrapText="1"/>
    </xf>
    <xf numFmtId="1" fontId="5" fillId="0" borderId="713" xfId="0" applyNumberFormat="1" applyFont="1" applyBorder="1" applyAlignment="1">
      <alignment horizontal="center" vertical="center" wrapText="1"/>
    </xf>
    <xf numFmtId="1" fontId="5" fillId="3" borderId="709" xfId="0" applyNumberFormat="1" applyFont="1" applyFill="1" applyBorder="1" applyAlignment="1">
      <alignment horizontal="center" vertical="center" wrapText="1"/>
    </xf>
    <xf numFmtId="1" fontId="5" fillId="3" borderId="711" xfId="0" applyNumberFormat="1" applyFont="1" applyFill="1" applyBorder="1" applyAlignment="1">
      <alignment horizontal="center" vertical="center" wrapText="1"/>
    </xf>
    <xf numFmtId="1" fontId="5" fillId="0" borderId="716" xfId="0" applyNumberFormat="1" applyFont="1" applyBorder="1" applyAlignment="1">
      <alignment horizontal="center" vertical="center" wrapText="1"/>
    </xf>
    <xf numFmtId="1" fontId="5" fillId="0" borderId="720" xfId="0" applyNumberFormat="1" applyFont="1" applyBorder="1" applyAlignment="1">
      <alignment horizontal="left" vertical="center" wrapText="1"/>
    </xf>
    <xf numFmtId="1" fontId="5" fillId="0" borderId="700" xfId="0" applyNumberFormat="1" applyFont="1" applyBorder="1" applyAlignment="1">
      <alignment horizontal="left" vertical="center" wrapText="1"/>
    </xf>
    <xf numFmtId="1" fontId="5" fillId="0" borderId="725" xfId="0" applyNumberFormat="1" applyFont="1" applyBorder="1" applyAlignment="1">
      <alignment horizontal="center" vertical="center" wrapText="1"/>
    </xf>
    <xf numFmtId="1" fontId="5" fillId="0" borderId="720" xfId="0" applyNumberFormat="1" applyFont="1" applyBorder="1" applyAlignment="1">
      <alignment horizontal="left" vertical="center"/>
    </xf>
    <xf numFmtId="1" fontId="5" fillId="0" borderId="700" xfId="0" applyNumberFormat="1" applyFont="1" applyBorder="1" applyAlignment="1">
      <alignment horizontal="left" vertical="center"/>
    </xf>
    <xf numFmtId="1" fontId="5" fillId="0" borderId="708" xfId="0" applyNumberFormat="1" applyFont="1" applyBorder="1" applyAlignment="1">
      <alignment horizontal="left" wrapText="1"/>
    </xf>
    <xf numFmtId="1" fontId="5" fillId="0" borderId="711" xfId="0" applyNumberFormat="1" applyFont="1" applyBorder="1" applyAlignment="1">
      <alignment horizontal="left" wrapText="1"/>
    </xf>
    <xf numFmtId="1" fontId="5" fillId="0" borderId="699" xfId="0" applyNumberFormat="1" applyFont="1" applyBorder="1" applyAlignment="1">
      <alignment horizontal="center" vertical="center" wrapText="1"/>
    </xf>
    <xf numFmtId="1" fontId="5" fillId="0" borderId="719" xfId="0" applyNumberFormat="1" applyFont="1" applyBorder="1" applyAlignment="1">
      <alignment horizontal="center" vertical="center" wrapText="1"/>
    </xf>
    <xf numFmtId="1" fontId="5" fillId="0" borderId="711" xfId="0" applyNumberFormat="1" applyFont="1" applyBorder="1" applyAlignment="1">
      <alignment horizontal="center" vertical="center"/>
    </xf>
    <xf numFmtId="1" fontId="5" fillId="0" borderId="728" xfId="2" applyNumberFormat="1" applyFont="1" applyBorder="1" applyAlignment="1">
      <alignment horizontal="center" vertical="center" wrapText="1"/>
    </xf>
    <xf numFmtId="1" fontId="5" fillId="0" borderId="732" xfId="0" applyNumberFormat="1" applyFont="1" applyBorder="1" applyAlignment="1">
      <alignment horizontal="center" vertical="center" wrapText="1"/>
    </xf>
    <xf numFmtId="1" fontId="5" fillId="0" borderId="708" xfId="0" applyNumberFormat="1" applyFont="1" applyBorder="1" applyAlignment="1">
      <alignment horizontal="center" wrapText="1"/>
    </xf>
    <xf numFmtId="1" fontId="5" fillId="0" borderId="711" xfId="0" applyNumberFormat="1" applyFont="1" applyBorder="1" applyAlignment="1">
      <alignment horizontal="center" wrapText="1"/>
    </xf>
    <xf numFmtId="1" fontId="5" fillId="0" borderId="721" xfId="0" applyNumberFormat="1" applyFont="1" applyBorder="1" applyAlignment="1">
      <alignment horizontal="center" vertical="center" wrapText="1"/>
    </xf>
    <xf numFmtId="1" fontId="5" fillId="0" borderId="714" xfId="0" applyNumberFormat="1" applyFont="1" applyBorder="1" applyAlignment="1">
      <alignment horizontal="center" vertical="center"/>
    </xf>
    <xf numFmtId="1" fontId="5" fillId="0" borderId="713" xfId="0" applyNumberFormat="1" applyFont="1" applyBorder="1" applyAlignment="1">
      <alignment horizontal="center" vertical="center"/>
    </xf>
    <xf numFmtId="1" fontId="5" fillId="0" borderId="732" xfId="0" applyNumberFormat="1" applyFont="1" applyBorder="1" applyAlignment="1">
      <alignment horizontal="center" vertical="center"/>
    </xf>
    <xf numFmtId="1" fontId="5" fillId="0" borderId="718" xfId="0" applyNumberFormat="1" applyFont="1" applyBorder="1" applyAlignment="1">
      <alignment horizontal="center" vertical="center" wrapText="1"/>
    </xf>
    <xf numFmtId="1" fontId="5" fillId="0" borderId="704" xfId="2" applyNumberFormat="1" applyFont="1" applyBorder="1" applyAlignment="1">
      <alignment horizontal="left" vertical="center" wrapText="1"/>
    </xf>
    <xf numFmtId="1" fontId="5" fillId="0" borderId="520" xfId="2" applyNumberFormat="1" applyFont="1" applyBorder="1" applyAlignment="1">
      <alignment horizontal="center" vertical="center" wrapText="1"/>
    </xf>
    <xf numFmtId="1" fontId="5" fillId="0" borderId="708" xfId="2" quotePrefix="1" applyNumberFormat="1" applyFont="1" applyBorder="1" applyAlignment="1">
      <alignment horizontal="center" vertical="center" wrapText="1"/>
    </xf>
    <xf numFmtId="1" fontId="5" fillId="0" borderId="709" xfId="2" quotePrefix="1" applyNumberFormat="1" applyFont="1" applyBorder="1" applyAlignment="1">
      <alignment horizontal="center" vertical="center" wrapText="1"/>
    </xf>
    <xf numFmtId="1" fontId="5" fillId="0" borderId="731" xfId="2" quotePrefix="1" applyNumberFormat="1" applyFont="1" applyBorder="1" applyAlignment="1">
      <alignment horizontal="center" vertical="center" wrapText="1"/>
    </xf>
    <xf numFmtId="1" fontId="5" fillId="0" borderId="715" xfId="2" applyNumberFormat="1" applyFont="1" applyBorder="1" applyAlignment="1">
      <alignment horizontal="center" vertical="center" wrapText="1"/>
    </xf>
    <xf numFmtId="1" fontId="5" fillId="0" borderId="520" xfId="3" applyNumberFormat="1" applyFont="1" applyBorder="1" applyAlignment="1">
      <alignment horizontal="center" vertical="center"/>
    </xf>
    <xf numFmtId="1" fontId="5" fillId="0" borderId="728" xfId="2" quotePrefix="1" applyNumberFormat="1" applyFont="1" applyBorder="1" applyAlignment="1">
      <alignment horizontal="center" vertical="center" wrapText="1"/>
    </xf>
    <xf numFmtId="1" fontId="5" fillId="0" borderId="733" xfId="2" quotePrefix="1" applyNumberFormat="1" applyFont="1" applyBorder="1" applyAlignment="1">
      <alignment horizontal="center" vertical="center" wrapText="1"/>
    </xf>
    <xf numFmtId="1" fontId="5" fillId="0" borderId="739" xfId="2" applyNumberFormat="1" applyFont="1" applyBorder="1" applyAlignment="1" applyProtection="1">
      <alignment horizontal="center" vertical="center" wrapText="1"/>
      <protection locked="0"/>
    </xf>
    <xf numFmtId="1" fontId="5" fillId="0" borderId="712" xfId="2" applyNumberFormat="1" applyFont="1" applyBorder="1" applyAlignment="1" applyProtection="1">
      <alignment horizontal="center" vertical="center" wrapText="1"/>
      <protection locked="0"/>
    </xf>
    <xf numFmtId="1" fontId="5" fillId="0" borderId="710" xfId="2" applyNumberFormat="1" applyFont="1" applyBorder="1" applyAlignment="1" applyProtection="1">
      <alignment horizontal="center" vertical="center" wrapText="1"/>
      <protection locked="0"/>
    </xf>
    <xf numFmtId="1" fontId="5" fillId="0" borderId="520" xfId="2" applyNumberFormat="1" applyFont="1" applyBorder="1" applyAlignment="1" applyProtection="1">
      <alignment horizontal="center" vertical="center" wrapText="1"/>
      <protection locked="0"/>
    </xf>
    <xf numFmtId="1" fontId="5" fillId="0" borderId="712" xfId="2" applyNumberFormat="1" applyFont="1" applyBorder="1" applyAlignment="1">
      <alignment horizontal="center" vertical="center" wrapText="1"/>
    </xf>
    <xf numFmtId="0" fontId="5" fillId="0" borderId="720" xfId="0" applyFont="1" applyBorder="1" applyAlignment="1">
      <alignment horizontal="left" vertical="center" wrapText="1"/>
    </xf>
    <xf numFmtId="0" fontId="5" fillId="0" borderId="735" xfId="0" applyFont="1" applyBorder="1" applyAlignment="1">
      <alignment horizontal="left" vertical="center" wrapText="1"/>
    </xf>
    <xf numFmtId="0" fontId="5" fillId="0" borderId="700" xfId="0" applyFont="1" applyBorder="1" applyAlignment="1">
      <alignment horizontal="left" vertical="center" wrapText="1"/>
    </xf>
    <xf numFmtId="1" fontId="5" fillId="0" borderId="699" xfId="2" applyNumberFormat="1" applyFont="1" applyBorder="1" applyAlignment="1">
      <alignment horizontal="left" vertical="center" wrapText="1"/>
    </xf>
    <xf numFmtId="1" fontId="5" fillId="0" borderId="719" xfId="2" applyNumberFormat="1" applyFont="1" applyBorder="1" applyAlignment="1">
      <alignment horizontal="left" vertical="center" wrapText="1"/>
    </xf>
    <xf numFmtId="0" fontId="5" fillId="0" borderId="520" xfId="0" applyFont="1" applyBorder="1" applyAlignment="1">
      <alignment horizontal="center" vertical="center" wrapText="1"/>
    </xf>
    <xf numFmtId="0" fontId="5" fillId="0" borderId="723" xfId="0" applyFont="1" applyBorder="1" applyAlignment="1">
      <alignment horizontal="center" vertical="center" wrapText="1"/>
    </xf>
    <xf numFmtId="0" fontId="5" fillId="0" borderId="708" xfId="0" applyFont="1" applyBorder="1" applyAlignment="1">
      <alignment horizontal="center" vertical="center" wrapText="1"/>
    </xf>
    <xf numFmtId="0" fontId="5" fillId="0" borderId="709" xfId="0" applyFont="1" applyBorder="1" applyAlignment="1">
      <alignment horizontal="center" vertical="center" wrapText="1"/>
    </xf>
    <xf numFmtId="0" fontId="5" fillId="0" borderId="711" xfId="0" applyFont="1" applyBorder="1" applyAlignment="1">
      <alignment horizontal="center" vertical="center" wrapText="1"/>
    </xf>
    <xf numFmtId="0" fontId="5" fillId="0" borderId="728" xfId="0" applyFont="1" applyBorder="1" applyAlignment="1">
      <alignment horizontal="center" vertical="center" wrapText="1"/>
    </xf>
    <xf numFmtId="0" fontId="5" fillId="0" borderId="708" xfId="0" applyFont="1" applyBorder="1" applyAlignment="1">
      <alignment horizontal="center" wrapText="1"/>
    </xf>
    <xf numFmtId="0" fontId="5" fillId="0" borderId="731" xfId="0" applyFont="1" applyBorder="1" applyAlignment="1">
      <alignment horizontal="center" wrapText="1"/>
    </xf>
    <xf numFmtId="0" fontId="5" fillId="0" borderId="710" xfId="0" applyFont="1" applyBorder="1" applyAlignment="1">
      <alignment horizontal="center" vertical="center" wrapText="1"/>
    </xf>
    <xf numFmtId="1" fontId="5" fillId="0" borderId="720" xfId="2" applyNumberFormat="1" applyFont="1" applyBorder="1" applyAlignment="1">
      <alignment horizontal="left" vertical="center" wrapText="1"/>
    </xf>
    <xf numFmtId="1" fontId="5" fillId="0" borderId="700" xfId="2" applyNumberFormat="1" applyFont="1" applyBorder="1" applyAlignment="1">
      <alignment horizontal="left" vertical="center" wrapText="1"/>
    </xf>
    <xf numFmtId="0" fontId="5" fillId="0" borderId="704" xfId="0" applyFont="1" applyBorder="1" applyAlignment="1">
      <alignment horizontal="left" vertical="center" wrapText="1"/>
    </xf>
    <xf numFmtId="1" fontId="5" fillId="0" borderId="520" xfId="2" applyNumberFormat="1" applyFont="1" applyBorder="1" applyAlignment="1">
      <alignment horizontal="center" vertical="center"/>
    </xf>
    <xf numFmtId="0" fontId="5" fillId="0" borderId="520" xfId="0" applyFont="1" applyBorder="1" applyAlignment="1">
      <alignment horizontal="center" vertical="center"/>
    </xf>
    <xf numFmtId="1" fontId="5" fillId="0" borderId="742" xfId="2" applyNumberFormat="1" applyFont="1" applyBorder="1" applyAlignment="1">
      <alignment horizontal="center" vertical="center" wrapText="1"/>
    </xf>
    <xf numFmtId="1" fontId="5" fillId="0" borderId="712" xfId="0" applyNumberFormat="1" applyFont="1" applyBorder="1" applyAlignment="1">
      <alignment horizontal="center" vertical="center" wrapText="1"/>
    </xf>
    <xf numFmtId="1" fontId="5" fillId="0" borderId="748" xfId="0" applyNumberFormat="1" applyFont="1" applyBorder="1" applyAlignment="1">
      <alignment horizontal="center" vertical="center" wrapText="1"/>
    </xf>
    <xf numFmtId="1" fontId="5" fillId="0" borderId="750" xfId="0" applyNumberFormat="1" applyFont="1" applyBorder="1" applyAlignment="1">
      <alignment horizontal="center" vertical="center" wrapText="1"/>
    </xf>
    <xf numFmtId="1" fontId="5" fillId="0" borderId="764" xfId="0" applyNumberFormat="1" applyFont="1" applyBorder="1" applyAlignment="1">
      <alignment horizontal="center" vertical="center" wrapText="1"/>
    </xf>
    <xf numFmtId="1" fontId="5" fillId="0" borderId="767" xfId="0" applyNumberFormat="1" applyFont="1" applyBorder="1" applyAlignment="1">
      <alignment horizontal="center" vertical="center" wrapText="1"/>
    </xf>
    <xf numFmtId="1" fontId="5" fillId="0" borderId="765" xfId="0" applyNumberFormat="1" applyFont="1" applyBorder="1" applyAlignment="1">
      <alignment horizontal="center" vertical="center" wrapText="1"/>
    </xf>
    <xf numFmtId="1" fontId="5" fillId="0" borderId="744" xfId="0" applyNumberFormat="1" applyFont="1" applyBorder="1" applyAlignment="1">
      <alignment horizontal="left" vertical="center" wrapText="1"/>
    </xf>
    <xf numFmtId="1" fontId="5" fillId="0" borderId="747" xfId="0" applyNumberFormat="1" applyFont="1" applyBorder="1" applyAlignment="1">
      <alignment horizontal="left" vertical="center" wrapText="1"/>
    </xf>
    <xf numFmtId="1" fontId="5" fillId="0" borderId="744" xfId="0" applyNumberFormat="1" applyFont="1" applyBorder="1" applyAlignment="1">
      <alignment horizontal="center" vertical="center" wrapText="1"/>
    </xf>
    <xf numFmtId="1" fontId="5" fillId="0" borderId="745" xfId="0" applyNumberFormat="1" applyFont="1" applyBorder="1" applyAlignment="1">
      <alignment horizontal="center" vertical="center" wrapText="1"/>
    </xf>
    <xf numFmtId="1" fontId="5" fillId="0" borderId="746" xfId="0" applyNumberFormat="1" applyFont="1" applyBorder="1" applyAlignment="1">
      <alignment horizontal="center" vertical="center" wrapText="1"/>
    </xf>
    <xf numFmtId="1" fontId="5" fillId="0" borderId="747" xfId="0" applyNumberFormat="1" applyFont="1" applyBorder="1" applyAlignment="1">
      <alignment horizontal="center" vertical="center" wrapText="1"/>
    </xf>
    <xf numFmtId="1" fontId="5" fillId="0" borderId="749" xfId="0" applyNumberFormat="1" applyFont="1" applyBorder="1" applyAlignment="1">
      <alignment horizontal="center" vertical="center" wrapText="1"/>
    </xf>
    <xf numFmtId="1" fontId="5" fillId="0" borderId="760" xfId="0" applyNumberFormat="1" applyFont="1" applyBorder="1" applyAlignment="1">
      <alignment horizontal="center" vertical="center" wrapText="1"/>
    </xf>
    <xf numFmtId="1" fontId="5" fillId="0" borderId="761" xfId="0" applyNumberFormat="1" applyFont="1" applyBorder="1" applyAlignment="1">
      <alignment horizontal="center" vertical="center" wrapText="1"/>
    </xf>
    <xf numFmtId="1" fontId="5" fillId="0" borderId="762" xfId="0" applyNumberFormat="1" applyFont="1" applyBorder="1" applyAlignment="1">
      <alignment horizontal="center" vertical="center" wrapText="1"/>
    </xf>
    <xf numFmtId="1" fontId="5" fillId="0" borderId="763" xfId="0" applyNumberFormat="1" applyFont="1" applyBorder="1" applyAlignment="1">
      <alignment horizontal="center" vertical="center" wrapText="1"/>
    </xf>
    <xf numFmtId="1" fontId="5" fillId="0" borderId="764" xfId="0" applyNumberFormat="1" applyFont="1" applyBorder="1" applyAlignment="1">
      <alignment horizontal="center" vertical="center"/>
    </xf>
    <xf numFmtId="1" fontId="5" fillId="0" borderId="765" xfId="0" applyNumberFormat="1" applyFont="1" applyBorder="1" applyAlignment="1">
      <alignment horizontal="center" vertical="center"/>
    </xf>
    <xf numFmtId="1" fontId="5" fillId="0" borderId="760" xfId="0" applyNumberFormat="1" applyFont="1" applyBorder="1" applyAlignment="1">
      <alignment horizontal="left" vertical="center" wrapText="1"/>
    </xf>
    <xf numFmtId="1" fontId="5" fillId="0" borderId="766" xfId="0" applyNumberFormat="1" applyFont="1" applyBorder="1" applyAlignment="1">
      <alignment horizontal="center" vertical="center" wrapText="1"/>
    </xf>
    <xf numFmtId="1" fontId="5" fillId="0" borderId="779" xfId="0" applyNumberFormat="1" applyFont="1" applyBorder="1" applyAlignment="1">
      <alignment horizontal="center" vertical="center" wrapText="1"/>
    </xf>
    <xf numFmtId="1" fontId="5" fillId="0" borderId="764" xfId="0" applyNumberFormat="1" applyFont="1" applyBorder="1" applyAlignment="1">
      <alignment horizontal="left" vertical="center" wrapText="1"/>
    </xf>
    <xf numFmtId="1" fontId="5" fillId="0" borderId="767" xfId="0" applyNumberFormat="1" applyFont="1" applyBorder="1" applyAlignment="1">
      <alignment horizontal="left" vertical="center" wrapText="1"/>
    </xf>
    <xf numFmtId="1" fontId="5" fillId="0" borderId="787" xfId="0" applyNumberFormat="1" applyFont="1" applyBorder="1" applyAlignment="1">
      <alignment horizontal="center" vertical="center" wrapText="1"/>
    </xf>
    <xf numFmtId="1" fontId="5" fillId="0" borderId="788" xfId="0" applyNumberFormat="1" applyFont="1" applyBorder="1" applyAlignment="1">
      <alignment horizontal="center" vertical="center" wrapText="1"/>
    </xf>
    <xf numFmtId="1" fontId="5" fillId="0" borderId="652" xfId="0" applyNumberFormat="1" applyFont="1" applyBorder="1" applyAlignment="1">
      <alignment horizontal="left" wrapText="1"/>
    </xf>
    <xf numFmtId="1" fontId="5" fillId="0" borderId="654" xfId="0" applyNumberFormat="1" applyFont="1" applyBorder="1" applyAlignment="1">
      <alignment horizontal="left" wrapText="1"/>
    </xf>
    <xf numFmtId="1" fontId="5" fillId="0" borderId="760" xfId="0" applyNumberFormat="1" applyFont="1" applyBorder="1" applyAlignment="1">
      <alignment horizontal="center" vertical="center"/>
    </xf>
    <xf numFmtId="1" fontId="5" fillId="0" borderId="784" xfId="0" applyNumberFormat="1" applyFont="1" applyBorder="1" applyAlignment="1">
      <alignment horizontal="center" vertical="center" wrapText="1"/>
    </xf>
    <xf numFmtId="1" fontId="5" fillId="0" borderId="784" xfId="0" applyNumberFormat="1" applyFont="1" applyBorder="1" applyAlignment="1">
      <alignment horizontal="left" wrapText="1"/>
    </xf>
    <xf numFmtId="1" fontId="5" fillId="0" borderId="654" xfId="0" applyNumberFormat="1" applyFont="1" applyBorder="1" applyAlignment="1">
      <alignment horizontal="left" vertical="center" wrapText="1"/>
    </xf>
    <xf numFmtId="1" fontId="5" fillId="0" borderId="790" xfId="0" applyNumberFormat="1" applyFont="1" applyBorder="1" applyAlignment="1">
      <alignment horizontal="center" vertical="center" wrapText="1"/>
    </xf>
    <xf numFmtId="1" fontId="5" fillId="0" borderId="792" xfId="0" applyNumberFormat="1" applyFont="1" applyBorder="1" applyAlignment="1">
      <alignment horizontal="left"/>
    </xf>
    <xf numFmtId="1" fontId="5" fillId="0" borderId="756" xfId="0" applyNumberFormat="1" applyFont="1" applyBorder="1" applyAlignment="1">
      <alignment horizontal="left"/>
    </xf>
    <xf numFmtId="1" fontId="5" fillId="0" borderId="793" xfId="0" applyNumberFormat="1" applyFont="1" applyBorder="1" applyAlignment="1">
      <alignment horizontal="left" vertical="center"/>
    </xf>
    <xf numFmtId="1" fontId="5" fillId="0" borderId="754" xfId="0" applyNumberFormat="1" applyFont="1" applyBorder="1" applyAlignment="1">
      <alignment horizontal="left" vertical="center"/>
    </xf>
    <xf numFmtId="1" fontId="5" fillId="0" borderId="794" xfId="0" applyNumberFormat="1" applyFont="1" applyBorder="1" applyAlignment="1">
      <alignment horizontal="left" vertical="center" wrapText="1"/>
    </xf>
    <xf numFmtId="1" fontId="5" fillId="0" borderId="787" xfId="0" applyNumberFormat="1" applyFont="1" applyBorder="1" applyAlignment="1">
      <alignment horizontal="center" vertical="center"/>
    </xf>
    <xf numFmtId="1" fontId="5" fillId="3" borderId="764" xfId="0" applyNumberFormat="1" applyFont="1" applyFill="1" applyBorder="1" applyAlignment="1">
      <alignment horizontal="center" vertical="center" wrapText="1"/>
    </xf>
    <xf numFmtId="1" fontId="5" fillId="3" borderId="787" xfId="0" applyNumberFormat="1" applyFont="1" applyFill="1" applyBorder="1" applyAlignment="1">
      <alignment horizontal="center" vertical="center" wrapText="1"/>
    </xf>
    <xf numFmtId="1" fontId="5" fillId="0" borderId="754" xfId="0" applyNumberFormat="1" applyFont="1" applyBorder="1" applyAlignment="1">
      <alignment horizontal="left" vertical="center" wrapText="1"/>
    </xf>
    <xf numFmtId="1" fontId="5" fillId="3" borderId="766" xfId="0" applyNumberFormat="1" applyFont="1" applyFill="1" applyBorder="1" applyAlignment="1">
      <alignment horizontal="center" vertical="center" wrapText="1"/>
    </xf>
    <xf numFmtId="1" fontId="5" fillId="3" borderId="654" xfId="0" applyNumberFormat="1" applyFont="1" applyFill="1" applyBorder="1" applyAlignment="1">
      <alignment horizontal="center" vertical="center" wrapText="1"/>
    </xf>
    <xf numFmtId="1" fontId="5" fillId="8" borderId="764" xfId="0" applyNumberFormat="1" applyFont="1" applyFill="1" applyBorder="1" applyAlignment="1">
      <alignment horizontal="center" vertical="center" wrapText="1"/>
    </xf>
    <xf numFmtId="1" fontId="5" fillId="8" borderId="767" xfId="0" applyNumberFormat="1" applyFont="1" applyFill="1" applyBorder="1" applyAlignment="1">
      <alignment horizontal="center" vertical="center" wrapText="1"/>
    </xf>
    <xf numFmtId="1" fontId="5" fillId="0" borderId="770" xfId="0" applyNumberFormat="1" applyFont="1" applyBorder="1" applyAlignment="1">
      <alignment horizontal="center" vertical="center" wrapText="1"/>
    </xf>
    <xf numFmtId="1" fontId="5" fillId="0" borderId="769" xfId="0" applyNumberFormat="1" applyFont="1" applyBorder="1" applyAlignment="1">
      <alignment horizontal="center" vertical="center" wrapText="1"/>
    </xf>
    <xf numFmtId="1" fontId="5" fillId="3" borderId="765" xfId="0" applyNumberFormat="1" applyFont="1" applyFill="1" applyBorder="1" applyAlignment="1">
      <alignment horizontal="center" vertical="center" wrapText="1"/>
    </xf>
    <xf numFmtId="1" fontId="5" fillId="3" borderId="767" xfId="0" applyNumberFormat="1" applyFont="1" applyFill="1" applyBorder="1" applyAlignment="1">
      <alignment horizontal="center" vertical="center" wrapText="1"/>
    </xf>
    <xf numFmtId="1" fontId="5" fillId="0" borderId="772" xfId="0" applyNumberFormat="1" applyFont="1" applyBorder="1" applyAlignment="1">
      <alignment horizontal="center" vertical="center" wrapText="1"/>
    </xf>
    <xf numFmtId="1" fontId="5" fillId="0" borderId="654" xfId="0" applyNumberFormat="1" applyFont="1" applyBorder="1" applyAlignment="1">
      <alignment horizontal="left" vertical="center"/>
    </xf>
    <xf numFmtId="1" fontId="5" fillId="0" borderId="776" xfId="0" applyNumberFormat="1" applyFont="1" applyBorder="1" applyAlignment="1">
      <alignment horizontal="left" vertical="center" wrapText="1"/>
    </xf>
    <xf numFmtId="1" fontId="5" fillId="0" borderId="756" xfId="0" applyNumberFormat="1" applyFont="1" applyBorder="1" applyAlignment="1">
      <alignment horizontal="left" vertical="center" wrapText="1"/>
    </xf>
    <xf numFmtId="1" fontId="5" fillId="0" borderId="781" xfId="0" applyNumberFormat="1" applyFont="1" applyBorder="1" applyAlignment="1">
      <alignment horizontal="center" vertical="center" wrapText="1"/>
    </xf>
    <xf numFmtId="1" fontId="5" fillId="0" borderId="776" xfId="0" applyNumberFormat="1" applyFont="1" applyBorder="1" applyAlignment="1">
      <alignment horizontal="left" vertical="center"/>
    </xf>
    <xf numFmtId="1" fontId="5" fillId="0" borderId="756" xfId="0" applyNumberFormat="1" applyFont="1" applyBorder="1" applyAlignment="1">
      <alignment horizontal="left" vertical="center"/>
    </xf>
    <xf numFmtId="1" fontId="5" fillId="0" borderId="764" xfId="0" applyNumberFormat="1" applyFont="1" applyBorder="1" applyAlignment="1">
      <alignment horizontal="left" wrapText="1"/>
    </xf>
    <xf numFmtId="1" fontId="5" fillId="0" borderId="767" xfId="0" applyNumberFormat="1" applyFont="1" applyBorder="1" applyAlignment="1">
      <alignment horizontal="left" wrapText="1"/>
    </xf>
    <xf numFmtId="1" fontId="5" fillId="0" borderId="755" xfId="0" applyNumberFormat="1" applyFont="1" applyBorder="1" applyAlignment="1">
      <alignment horizontal="center" vertical="center" wrapText="1"/>
    </xf>
    <xf numFmtId="1" fontId="5" fillId="0" borderId="775" xfId="0" applyNumberFormat="1" applyFont="1" applyBorder="1" applyAlignment="1">
      <alignment horizontal="center" vertical="center" wrapText="1"/>
    </xf>
    <xf numFmtId="1" fontId="5" fillId="0" borderId="767" xfId="0" applyNumberFormat="1" applyFont="1" applyBorder="1" applyAlignment="1">
      <alignment horizontal="center" vertical="center"/>
    </xf>
    <xf numFmtId="1" fontId="5" fillId="0" borderId="784" xfId="2" applyNumberFormat="1" applyFont="1" applyBorder="1" applyAlignment="1">
      <alignment horizontal="center" vertical="center" wrapText="1"/>
    </xf>
    <xf numFmtId="1" fontId="5" fillId="0" borderId="789" xfId="0" applyNumberFormat="1" applyFont="1" applyBorder="1" applyAlignment="1">
      <alignment horizontal="center" vertical="center" wrapText="1"/>
    </xf>
    <xf numFmtId="1" fontId="5" fillId="0" borderId="764" xfId="0" applyNumberFormat="1" applyFont="1" applyBorder="1" applyAlignment="1">
      <alignment horizontal="center" wrapText="1"/>
    </xf>
    <xf numFmtId="1" fontId="5" fillId="0" borderId="767" xfId="0" applyNumberFormat="1" applyFont="1" applyBorder="1" applyAlignment="1">
      <alignment horizontal="center" wrapText="1"/>
    </xf>
    <xf numFmtId="1" fontId="5" fillId="0" borderId="777" xfId="0" applyNumberFormat="1" applyFont="1" applyBorder="1" applyAlignment="1">
      <alignment horizontal="center" vertical="center" wrapText="1"/>
    </xf>
    <xf numFmtId="1" fontId="5" fillId="0" borderId="770" xfId="0" applyNumberFormat="1" applyFont="1" applyBorder="1" applyAlignment="1">
      <alignment horizontal="center" vertical="center"/>
    </xf>
    <xf numFmtId="1" fontId="5" fillId="0" borderId="769" xfId="0" applyNumberFormat="1" applyFont="1" applyBorder="1" applyAlignment="1">
      <alignment horizontal="center" vertical="center"/>
    </xf>
    <xf numFmtId="1" fontId="5" fillId="0" borderId="789" xfId="0" applyNumberFormat="1" applyFont="1" applyBorder="1" applyAlignment="1">
      <alignment horizontal="center" vertical="center"/>
    </xf>
    <xf numFmtId="1" fontId="5" fillId="0" borderId="774" xfId="0" applyNumberFormat="1" applyFont="1" applyBorder="1" applyAlignment="1">
      <alignment horizontal="center" vertical="center" wrapText="1"/>
    </xf>
    <xf numFmtId="1" fontId="5" fillId="0" borderId="760" xfId="2" applyNumberFormat="1" applyFont="1" applyBorder="1" applyAlignment="1">
      <alignment horizontal="left" vertical="center" wrapText="1"/>
    </xf>
    <xf numFmtId="1" fontId="5" fillId="0" borderId="652" xfId="2" applyNumberFormat="1" applyFont="1" applyBorder="1" applyAlignment="1">
      <alignment horizontal="center" vertical="center" wrapText="1"/>
    </xf>
    <xf numFmtId="1" fontId="5" fillId="0" borderId="654" xfId="2" applyNumberFormat="1" applyFont="1" applyBorder="1" applyAlignment="1">
      <alignment horizontal="center" vertical="center" wrapText="1"/>
    </xf>
    <xf numFmtId="1" fontId="5" fillId="0" borderId="654" xfId="3" applyNumberFormat="1" applyFont="1" applyBorder="1" applyAlignment="1">
      <alignment horizontal="center" vertical="center"/>
    </xf>
    <xf numFmtId="1" fontId="5" fillId="0" borderId="764" xfId="2" quotePrefix="1" applyNumberFormat="1" applyFont="1" applyBorder="1" applyAlignment="1">
      <alignment horizontal="center" vertical="center" wrapText="1"/>
    </xf>
    <xf numFmtId="1" fontId="5" fillId="0" borderId="765" xfId="2" quotePrefix="1" applyNumberFormat="1" applyFont="1" applyBorder="1" applyAlignment="1">
      <alignment horizontal="center" vertical="center" wrapText="1"/>
    </xf>
    <xf numFmtId="1" fontId="5" fillId="0" borderId="787" xfId="2" quotePrefix="1" applyNumberFormat="1" applyFont="1" applyBorder="1" applyAlignment="1">
      <alignment horizontal="center" vertical="center" wrapText="1"/>
    </xf>
    <xf numFmtId="1" fontId="5" fillId="0" borderId="771" xfId="2" applyNumberFormat="1" applyFont="1" applyBorder="1" applyAlignment="1">
      <alignment horizontal="center" vertical="center" wrapText="1"/>
    </xf>
    <xf numFmtId="1" fontId="5" fillId="0" borderId="654" xfId="2" applyNumberFormat="1" applyFont="1" applyBorder="1" applyAlignment="1" applyProtection="1">
      <alignment horizontal="center" vertical="center" wrapText="1"/>
      <protection locked="0"/>
    </xf>
    <xf numFmtId="1" fontId="5" fillId="0" borderId="652" xfId="3" applyNumberFormat="1" applyFont="1" applyBorder="1" applyAlignment="1">
      <alignment horizontal="center" vertical="center"/>
    </xf>
    <xf numFmtId="1" fontId="5" fillId="0" borderId="784" xfId="2" quotePrefix="1" applyNumberFormat="1" applyFont="1" applyBorder="1" applyAlignment="1">
      <alignment horizontal="center" vertical="center" wrapText="1"/>
    </xf>
    <xf numFmtId="1" fontId="5" fillId="0" borderId="790" xfId="2" quotePrefix="1" applyNumberFormat="1" applyFont="1" applyBorder="1" applyAlignment="1">
      <alignment horizontal="center" vertical="center" wrapText="1"/>
    </xf>
    <xf numFmtId="1" fontId="5" fillId="0" borderId="796" xfId="2" applyNumberFormat="1" applyFont="1" applyBorder="1" applyAlignment="1" applyProtection="1">
      <alignment horizontal="center" vertical="center" wrapText="1"/>
      <protection locked="0"/>
    </xf>
    <xf numFmtId="1" fontId="5" fillId="0" borderId="768" xfId="2" applyNumberFormat="1" applyFont="1" applyBorder="1" applyAlignment="1" applyProtection="1">
      <alignment horizontal="center" vertical="center" wrapText="1"/>
      <protection locked="0"/>
    </xf>
    <xf numFmtId="1" fontId="5" fillId="0" borderId="766" xfId="2" applyNumberFormat="1" applyFont="1" applyBorder="1" applyAlignment="1" applyProtection="1">
      <alignment horizontal="center" vertical="center" wrapText="1"/>
      <protection locked="0"/>
    </xf>
    <xf numFmtId="1" fontId="5" fillId="0" borderId="798" xfId="2" applyNumberFormat="1" applyFont="1" applyBorder="1" applyAlignment="1" applyProtection="1">
      <alignment horizontal="center" vertical="center" wrapText="1"/>
      <protection locked="0"/>
    </xf>
    <xf numFmtId="1" fontId="5" fillId="0" borderId="652" xfId="2" applyNumberFormat="1" applyFont="1" applyBorder="1" applyAlignment="1" applyProtection="1">
      <alignment horizontal="center" vertical="center" wrapText="1"/>
      <protection locked="0"/>
    </xf>
    <xf numFmtId="1" fontId="5" fillId="0" borderId="768" xfId="2" applyNumberFormat="1" applyFont="1" applyBorder="1" applyAlignment="1">
      <alignment horizontal="center" vertical="center" wrapText="1"/>
    </xf>
    <xf numFmtId="0" fontId="5" fillId="0" borderId="654" xfId="0" applyFont="1" applyBorder="1" applyAlignment="1">
      <alignment horizontal="center" vertical="center" wrapText="1"/>
    </xf>
    <xf numFmtId="0" fontId="5" fillId="0" borderId="776" xfId="0" applyFont="1" applyBorder="1" applyAlignment="1">
      <alignment horizontal="left" vertical="center" wrapText="1"/>
    </xf>
    <xf numFmtId="0" fontId="5" fillId="0" borderId="792" xfId="0" applyFont="1" applyBorder="1" applyAlignment="1">
      <alignment horizontal="left" vertical="center" wrapText="1"/>
    </xf>
    <xf numFmtId="0" fontId="5" fillId="0" borderId="756" xfId="0" applyFont="1" applyBorder="1" applyAlignment="1">
      <alignment horizontal="left" vertical="center" wrapText="1"/>
    </xf>
    <xf numFmtId="1" fontId="5" fillId="0" borderId="755" xfId="2" applyNumberFormat="1" applyFont="1" applyBorder="1" applyAlignment="1">
      <alignment horizontal="left" vertical="center" wrapText="1"/>
    </xf>
    <xf numFmtId="1" fontId="5" fillId="0" borderId="775" xfId="2" applyNumberFormat="1" applyFont="1" applyBorder="1" applyAlignment="1">
      <alignment horizontal="left" vertical="center" wrapText="1"/>
    </xf>
    <xf numFmtId="0" fontId="5" fillId="0" borderId="652" xfId="0" applyFont="1" applyBorder="1" applyAlignment="1">
      <alignment horizontal="center" vertical="center" wrapText="1"/>
    </xf>
    <xf numFmtId="0" fontId="5" fillId="0" borderId="779" xfId="0" applyFont="1" applyBorder="1" applyAlignment="1">
      <alignment horizontal="center" vertical="center" wrapText="1"/>
    </xf>
    <xf numFmtId="0" fontId="5" fillId="0" borderId="764" xfId="0" applyFont="1" applyBorder="1" applyAlignment="1">
      <alignment horizontal="center" vertical="center" wrapText="1"/>
    </xf>
    <xf numFmtId="0" fontId="5" fillId="0" borderId="765" xfId="0" applyFont="1" applyBorder="1" applyAlignment="1">
      <alignment horizontal="center" vertical="center" wrapText="1"/>
    </xf>
    <xf numFmtId="0" fontId="5" fillId="0" borderId="767" xfId="0" applyFont="1" applyBorder="1" applyAlignment="1">
      <alignment horizontal="center" vertical="center" wrapText="1"/>
    </xf>
    <xf numFmtId="0" fontId="5" fillId="0" borderId="784" xfId="0" applyFont="1" applyBorder="1" applyAlignment="1">
      <alignment horizontal="center" vertical="center" wrapText="1"/>
    </xf>
    <xf numFmtId="0" fontId="5" fillId="0" borderId="764" xfId="0" applyFont="1" applyBorder="1" applyAlignment="1">
      <alignment horizontal="center" wrapText="1"/>
    </xf>
    <xf numFmtId="0" fontId="5" fillId="0" borderId="787" xfId="0" applyFont="1" applyBorder="1" applyAlignment="1">
      <alignment horizontal="center" wrapText="1"/>
    </xf>
    <xf numFmtId="0" fontId="5" fillId="0" borderId="766" xfId="0" applyFont="1" applyBorder="1" applyAlignment="1">
      <alignment horizontal="center" vertical="center" wrapText="1"/>
    </xf>
    <xf numFmtId="1" fontId="5" fillId="0" borderId="776" xfId="2" applyNumberFormat="1" applyFont="1" applyBorder="1" applyAlignment="1">
      <alignment horizontal="left" vertical="center" wrapText="1"/>
    </xf>
    <xf numFmtId="1" fontId="5" fillId="0" borderId="756" xfId="2" applyNumberFormat="1" applyFont="1" applyBorder="1" applyAlignment="1">
      <alignment horizontal="left" vertical="center" wrapText="1"/>
    </xf>
    <xf numFmtId="0" fontId="5" fillId="0" borderId="760" xfId="0" applyFont="1" applyBorder="1" applyAlignment="1">
      <alignment horizontal="left" vertical="center" wrapText="1"/>
    </xf>
    <xf numFmtId="1" fontId="5" fillId="0" borderId="652" xfId="2" applyNumberFormat="1" applyFont="1" applyBorder="1" applyAlignment="1">
      <alignment horizontal="center" vertical="center"/>
    </xf>
    <xf numFmtId="0" fontId="5" fillId="0" borderId="652" xfId="0" applyFont="1" applyBorder="1" applyAlignment="1">
      <alignment horizontal="center" vertical="center"/>
    </xf>
    <xf numFmtId="0" fontId="5" fillId="0" borderId="654" xfId="0" applyFont="1" applyBorder="1" applyAlignment="1">
      <alignment horizontal="center" vertical="center"/>
    </xf>
    <xf numFmtId="1" fontId="5" fillId="0" borderId="800" xfId="2" applyNumberFormat="1" applyFont="1" applyBorder="1" applyAlignment="1">
      <alignment horizontal="center" vertical="center" wrapText="1"/>
    </xf>
    <xf numFmtId="1" fontId="5" fillId="0" borderId="654" xfId="0" applyNumberFormat="1" applyFont="1" applyBorder="1" applyAlignment="1">
      <alignment horizontal="center" vertical="center"/>
    </xf>
    <xf numFmtId="1" fontId="5" fillId="0" borderId="768" xfId="0" applyNumberFormat="1" applyFont="1" applyBorder="1" applyAlignment="1">
      <alignment horizontal="center" vertical="center" wrapText="1"/>
    </xf>
    <xf numFmtId="1" fontId="0" fillId="0" borderId="801" xfId="0" applyNumberFormat="1" applyBorder="1"/>
    <xf numFmtId="1" fontId="5" fillId="0" borderId="784" xfId="0" applyNumberFormat="1" applyFont="1" applyBorder="1" applyAlignment="1">
      <alignment horizontal="left" vertical="center" wrapText="1"/>
    </xf>
    <xf numFmtId="1" fontId="5" fillId="0" borderId="770" xfId="0" applyNumberFormat="1" applyFont="1" applyBorder="1" applyAlignment="1">
      <alignment horizontal="right"/>
    </xf>
    <xf numFmtId="1" fontId="5" fillId="0" borderId="781" xfId="0" applyNumberFormat="1" applyFont="1" applyBorder="1" applyAlignment="1">
      <alignment horizontal="right"/>
    </xf>
    <xf numFmtId="1" fontId="5" fillId="0" borderId="767" xfId="0" applyNumberFormat="1" applyFont="1" applyBorder="1" applyAlignment="1">
      <alignment horizontal="right"/>
    </xf>
    <xf numFmtId="1" fontId="5" fillId="0" borderId="763" xfId="0" applyNumberFormat="1" applyFont="1" applyBorder="1" applyAlignment="1">
      <alignment horizontal="left" vertical="center" wrapText="1"/>
    </xf>
    <xf numFmtId="1" fontId="5" fillId="0" borderId="802" xfId="0" applyNumberFormat="1" applyFont="1" applyBorder="1" applyAlignment="1">
      <alignment horizontal="right"/>
    </xf>
    <xf numFmtId="1" fontId="5" fillId="5" borderId="803" xfId="1" applyNumberFormat="1" applyFont="1" applyBorder="1" applyAlignment="1" applyProtection="1">
      <alignment horizontal="right"/>
      <protection locked="0"/>
    </xf>
    <xf numFmtId="1" fontId="5" fillId="5" borderId="804" xfId="1" applyNumberFormat="1" applyFont="1" applyBorder="1" applyAlignment="1" applyProtection="1">
      <alignment horizontal="right"/>
      <protection locked="0"/>
    </xf>
    <xf numFmtId="1" fontId="5" fillId="5" borderId="805" xfId="1" applyNumberFormat="1" applyFont="1" applyBorder="1" applyAlignment="1" applyProtection="1">
      <alignment horizontal="right"/>
      <protection locked="0"/>
    </xf>
    <xf numFmtId="1" fontId="5" fillId="0" borderId="806" xfId="0" applyNumberFormat="1" applyFont="1" applyBorder="1" applyAlignment="1">
      <alignment horizontal="center" vertical="center" wrapText="1"/>
    </xf>
    <xf numFmtId="1" fontId="5" fillId="0" borderId="807" xfId="0" applyNumberFormat="1" applyFont="1" applyBorder="1" applyAlignment="1">
      <alignment horizontal="center" vertical="center" wrapText="1"/>
    </xf>
    <xf numFmtId="1" fontId="5" fillId="0" borderId="808" xfId="0" applyNumberFormat="1" applyFont="1" applyBorder="1" applyAlignment="1">
      <alignment horizontal="center" vertical="center" wrapText="1"/>
    </xf>
    <xf numFmtId="1" fontId="5" fillId="0" borderId="809" xfId="0" applyNumberFormat="1" applyFont="1" applyBorder="1" applyAlignment="1">
      <alignment horizontal="center" vertical="center" wrapText="1"/>
    </xf>
    <xf numFmtId="1" fontId="5" fillId="0" borderId="810" xfId="0" applyNumberFormat="1" applyFont="1" applyBorder="1" applyAlignment="1">
      <alignment horizontal="center" vertical="center"/>
    </xf>
    <xf numFmtId="1" fontId="5" fillId="0" borderId="811" xfId="0" applyNumberFormat="1" applyFont="1" applyBorder="1" applyAlignment="1">
      <alignment horizontal="center" vertical="center"/>
    </xf>
    <xf numFmtId="1" fontId="5" fillId="0" borderId="812" xfId="0" applyNumberFormat="1" applyFont="1" applyBorder="1" applyAlignment="1">
      <alignment horizontal="center" vertical="center" wrapText="1"/>
    </xf>
    <xf numFmtId="1" fontId="5" fillId="0" borderId="810" xfId="0" applyNumberFormat="1" applyFont="1" applyBorder="1" applyAlignment="1">
      <alignment horizontal="center" vertical="center" wrapText="1"/>
    </xf>
    <xf numFmtId="1" fontId="5" fillId="0" borderId="813" xfId="0" applyNumberFormat="1" applyFont="1" applyBorder="1" applyAlignment="1">
      <alignment horizontal="center" vertical="center" wrapText="1"/>
    </xf>
    <xf numFmtId="1" fontId="5" fillId="0" borderId="811" xfId="0" applyNumberFormat="1" applyFont="1" applyBorder="1" applyAlignment="1">
      <alignment horizontal="center" vertical="center" wrapText="1"/>
    </xf>
    <xf numFmtId="1" fontId="5" fillId="0" borderId="814" xfId="0" applyNumberFormat="1" applyFont="1" applyBorder="1" applyAlignment="1">
      <alignment horizontal="center" vertical="center" wrapText="1"/>
    </xf>
    <xf numFmtId="1" fontId="5" fillId="0" borderId="815" xfId="0" applyNumberFormat="1" applyFont="1" applyBorder="1" applyAlignment="1">
      <alignment horizontal="center" vertical="center" wrapText="1"/>
    </xf>
    <xf numFmtId="1" fontId="5" fillId="0" borderId="813" xfId="0" applyNumberFormat="1" applyFont="1" applyBorder="1" applyAlignment="1">
      <alignment horizontal="center" vertical="center" wrapText="1"/>
    </xf>
    <xf numFmtId="1" fontId="5" fillId="0" borderId="816" xfId="0" applyNumberFormat="1" applyFont="1" applyBorder="1" applyAlignment="1">
      <alignment horizontal="center" vertical="center" wrapText="1"/>
    </xf>
    <xf numFmtId="1" fontId="5" fillId="0" borderId="811" xfId="0" applyNumberFormat="1" applyFont="1" applyBorder="1" applyAlignment="1">
      <alignment horizontal="center" vertical="center" wrapText="1"/>
    </xf>
    <xf numFmtId="1" fontId="5" fillId="0" borderId="810" xfId="0" applyNumberFormat="1" applyFont="1" applyBorder="1" applyAlignment="1">
      <alignment horizontal="left" vertical="center" wrapText="1"/>
    </xf>
    <xf numFmtId="1" fontId="5" fillId="0" borderId="813" xfId="0" applyNumberFormat="1" applyFont="1" applyBorder="1" applyAlignment="1">
      <alignment horizontal="left" vertical="center" wrapText="1"/>
    </xf>
    <xf numFmtId="1" fontId="5" fillId="0" borderId="814" xfId="0" applyNumberFormat="1" applyFont="1" applyBorder="1" applyAlignment="1">
      <alignment horizontal="right" wrapText="1"/>
    </xf>
    <xf numFmtId="1" fontId="5" fillId="0" borderId="817" xfId="0" applyNumberFormat="1" applyFont="1" applyBorder="1" applyAlignment="1">
      <alignment horizontal="right" wrapText="1"/>
    </xf>
    <xf numFmtId="1" fontId="5" fillId="0" borderId="813" xfId="0" applyNumberFormat="1" applyFont="1" applyBorder="1" applyAlignment="1">
      <alignment horizontal="right" wrapText="1"/>
    </xf>
    <xf numFmtId="1" fontId="5" fillId="4" borderId="816" xfId="0" applyNumberFormat="1" applyFont="1" applyFill="1" applyBorder="1" applyAlignment="1" applyProtection="1">
      <alignment horizontal="right"/>
      <protection locked="0"/>
    </xf>
    <xf numFmtId="1" fontId="5" fillId="4" borderId="818" xfId="0" applyNumberFormat="1" applyFont="1" applyFill="1" applyBorder="1" applyAlignment="1" applyProtection="1">
      <alignment horizontal="right"/>
      <protection locked="0"/>
    </xf>
    <xf numFmtId="1" fontId="5" fillId="4" borderId="819" xfId="0" applyNumberFormat="1" applyFont="1" applyFill="1" applyBorder="1" applyAlignment="1" applyProtection="1">
      <alignment horizontal="right"/>
      <protection locked="0"/>
    </xf>
    <xf numFmtId="1" fontId="5" fillId="4" borderId="820" xfId="0" applyNumberFormat="1" applyFont="1" applyFill="1" applyBorder="1" applyAlignment="1" applyProtection="1">
      <alignment horizontal="right"/>
      <protection locked="0"/>
    </xf>
    <xf numFmtId="1" fontId="5" fillId="4" borderId="813" xfId="0" applyNumberFormat="1" applyFont="1" applyFill="1" applyBorder="1" applyAlignment="1" applyProtection="1">
      <alignment horizontal="right"/>
      <protection locked="0"/>
    </xf>
    <xf numFmtId="1" fontId="5" fillId="0" borderId="806" xfId="0" applyNumberFormat="1" applyFont="1" applyBorder="1" applyAlignment="1">
      <alignment horizontal="left" vertical="center" wrapText="1"/>
    </xf>
    <xf numFmtId="1" fontId="5" fillId="0" borderId="821" xfId="0" applyNumberFormat="1" applyFont="1" applyBorder="1" applyAlignment="1">
      <alignment horizontal="left" vertical="center" wrapText="1"/>
    </xf>
    <xf numFmtId="1" fontId="5" fillId="0" borderId="822" xfId="0" applyNumberFormat="1" applyFont="1" applyBorder="1" applyAlignment="1">
      <alignment horizontal="right" wrapText="1"/>
    </xf>
    <xf numFmtId="1" fontId="5" fillId="0" borderId="823" xfId="0" applyNumberFormat="1" applyFont="1" applyBorder="1" applyAlignment="1">
      <alignment horizontal="right"/>
    </xf>
    <xf numFmtId="1" fontId="5" fillId="4" borderId="822" xfId="0" applyNumberFormat="1" applyFont="1" applyFill="1" applyBorder="1" applyAlignment="1" applyProtection="1">
      <alignment horizontal="right"/>
      <protection locked="0"/>
    </xf>
    <xf numFmtId="1" fontId="5" fillId="4" borderId="824" xfId="0" applyNumberFormat="1" applyFont="1" applyFill="1" applyBorder="1" applyAlignment="1" applyProtection="1">
      <alignment horizontal="right"/>
      <protection locked="0"/>
    </xf>
    <xf numFmtId="1" fontId="5" fillId="4" borderId="825" xfId="0" applyNumberFormat="1" applyFont="1" applyFill="1" applyBorder="1" applyAlignment="1" applyProtection="1">
      <alignment horizontal="right"/>
      <protection locked="0"/>
    </xf>
    <xf numFmtId="1" fontId="5" fillId="4" borderId="826" xfId="0" applyNumberFormat="1" applyFont="1" applyFill="1" applyBorder="1" applyAlignment="1" applyProtection="1">
      <alignment horizontal="right"/>
      <protection locked="0"/>
    </xf>
    <xf numFmtId="1" fontId="5" fillId="4" borderId="827" xfId="0" applyNumberFormat="1" applyFont="1" applyFill="1" applyBorder="1" applyAlignment="1" applyProtection="1">
      <alignment horizontal="right"/>
      <protection locked="0"/>
    </xf>
    <xf numFmtId="1" fontId="5" fillId="4" borderId="823" xfId="0" applyNumberFormat="1" applyFont="1" applyFill="1" applyBorder="1" applyAlignment="1" applyProtection="1">
      <alignment horizontal="right"/>
      <protection locked="0"/>
    </xf>
    <xf numFmtId="1" fontId="5" fillId="0" borderId="806" xfId="0" applyNumberFormat="1" applyFont="1" applyBorder="1" applyAlignment="1">
      <alignment horizontal="left" vertical="center" wrapText="1"/>
    </xf>
    <xf numFmtId="1" fontId="6" fillId="0" borderId="811" xfId="0" applyNumberFormat="1" applyFont="1" applyBorder="1"/>
    <xf numFmtId="1" fontId="8" fillId="0" borderId="811" xfId="0" applyNumberFormat="1" applyFont="1" applyBorder="1"/>
    <xf numFmtId="1" fontId="5" fillId="0" borderId="828" xfId="0" applyNumberFormat="1" applyFont="1" applyBorder="1" applyAlignment="1">
      <alignment horizontal="center" vertical="center" wrapText="1"/>
    </xf>
    <xf numFmtId="1" fontId="5" fillId="0" borderId="829" xfId="0" applyNumberFormat="1" applyFont="1" applyBorder="1" applyAlignment="1">
      <alignment horizontal="center" vertical="center" wrapText="1"/>
    </xf>
    <xf numFmtId="1" fontId="5" fillId="0" borderId="830" xfId="0" applyNumberFormat="1" applyFont="1" applyBorder="1" applyAlignment="1">
      <alignment horizontal="center" vertical="center" wrapText="1"/>
    </xf>
    <xf numFmtId="1" fontId="5" fillId="0" borderId="809" xfId="0" applyNumberFormat="1" applyFont="1" applyBorder="1" applyAlignment="1">
      <alignment horizontal="center" vertical="center" wrapText="1"/>
    </xf>
    <xf numFmtId="1" fontId="5" fillId="0" borderId="808" xfId="0" applyNumberFormat="1" applyFont="1" applyBorder="1" applyAlignment="1">
      <alignment horizontal="center" vertical="center" wrapText="1"/>
    </xf>
    <xf numFmtId="1" fontId="5" fillId="0" borderId="825" xfId="0" applyNumberFormat="1" applyFont="1" applyBorder="1" applyAlignment="1">
      <alignment vertical="center" wrapText="1"/>
    </xf>
    <xf numFmtId="1" fontId="5" fillId="0" borderId="831" xfId="0" applyNumberFormat="1" applyFont="1" applyBorder="1" applyAlignment="1">
      <alignment vertical="center" wrapText="1"/>
    </xf>
    <xf numFmtId="1" fontId="5" fillId="0" borderId="832" xfId="0" applyNumberFormat="1" applyFont="1" applyBorder="1" applyAlignment="1">
      <alignment vertical="center" wrapText="1"/>
    </xf>
    <xf numFmtId="1" fontId="5" fillId="0" borderId="823" xfId="0" applyNumberFormat="1" applyFont="1" applyBorder="1"/>
    <xf numFmtId="1" fontId="5" fillId="0" borderId="806" xfId="0" applyNumberFormat="1" applyFont="1" applyBorder="1" applyAlignment="1">
      <alignment horizontal="center" vertical="center"/>
    </xf>
    <xf numFmtId="1" fontId="5" fillId="0" borderId="833" xfId="0" applyNumberFormat="1" applyFont="1" applyBorder="1" applyAlignment="1">
      <alignment horizontal="center" vertical="center" wrapText="1"/>
    </xf>
    <xf numFmtId="1" fontId="5" fillId="0" borderId="810" xfId="0" applyNumberFormat="1" applyFont="1" applyBorder="1" applyAlignment="1">
      <alignment vertical="center" wrapText="1"/>
    </xf>
    <xf numFmtId="1" fontId="5" fillId="0" borderId="834" xfId="0" applyNumberFormat="1" applyFont="1" applyBorder="1" applyAlignment="1">
      <alignment horizontal="right" wrapText="1"/>
    </xf>
    <xf numFmtId="1" fontId="5" fillId="0" borderId="830" xfId="0" applyNumberFormat="1" applyFont="1" applyBorder="1" applyAlignment="1">
      <alignment horizontal="right" wrapText="1"/>
    </xf>
    <xf numFmtId="1" fontId="5" fillId="0" borderId="816" xfId="0" applyNumberFormat="1" applyFont="1" applyBorder="1"/>
    <xf numFmtId="1" fontId="5" fillId="0" borderId="813" xfId="0" applyNumberFormat="1" applyFont="1" applyBorder="1"/>
    <xf numFmtId="1" fontId="5" fillId="0" borderId="810" xfId="0" applyNumberFormat="1" applyFont="1" applyBorder="1"/>
    <xf numFmtId="1" fontId="5" fillId="0" borderId="819" xfId="0" applyNumberFormat="1" applyFont="1" applyBorder="1"/>
    <xf numFmtId="1" fontId="5" fillId="0" borderId="835" xfId="0" applyNumberFormat="1" applyFont="1" applyBorder="1"/>
    <xf numFmtId="1" fontId="5" fillId="0" borderId="818" xfId="0" applyNumberFormat="1" applyFont="1" applyBorder="1"/>
    <xf numFmtId="1" fontId="5" fillId="0" borderId="836" xfId="0" applyNumberFormat="1" applyFont="1" applyBorder="1" applyAlignment="1">
      <alignment horizontal="center" vertical="center" wrapText="1"/>
    </xf>
    <xf numFmtId="1" fontId="5" fillId="0" borderId="837" xfId="0" applyNumberFormat="1" applyFont="1" applyBorder="1" applyAlignment="1">
      <alignment horizontal="center" vertical="center" wrapText="1"/>
    </xf>
    <xf numFmtId="1" fontId="5" fillId="0" borderId="838" xfId="0" applyNumberFormat="1" applyFont="1" applyBorder="1" applyAlignment="1">
      <alignment horizontal="center" vertical="center" wrapText="1"/>
    </xf>
    <xf numFmtId="1" fontId="5" fillId="0" borderId="807" xfId="0" applyNumberFormat="1" applyFont="1" applyBorder="1" applyAlignment="1">
      <alignment horizontal="left" wrapText="1"/>
    </xf>
    <xf numFmtId="1" fontId="5" fillId="0" borderId="809" xfId="0" applyNumberFormat="1" applyFont="1" applyBorder="1" applyAlignment="1">
      <alignment horizontal="left" wrapText="1"/>
    </xf>
    <xf numFmtId="1" fontId="5" fillId="0" borderId="821" xfId="0" applyNumberFormat="1" applyFont="1" applyBorder="1" applyAlignment="1">
      <alignment horizontal="right" wrapText="1"/>
    </xf>
    <xf numFmtId="1" fontId="5" fillId="4" borderId="832" xfId="0" applyNumberFormat="1" applyFont="1" applyFill="1" applyBorder="1" applyAlignment="1" applyProtection="1">
      <alignment horizontal="right"/>
      <protection locked="0"/>
    </xf>
    <xf numFmtId="1" fontId="5" fillId="0" borderId="833" xfId="0" applyNumberFormat="1" applyFont="1" applyBorder="1" applyAlignment="1">
      <alignment horizontal="left" wrapText="1"/>
    </xf>
    <xf numFmtId="1" fontId="5" fillId="0" borderId="839" xfId="0" applyNumberFormat="1" applyFont="1" applyBorder="1" applyAlignment="1">
      <alignment horizontal="center" vertical="center" wrapText="1"/>
    </xf>
    <xf numFmtId="1" fontId="5" fillId="0" borderId="834" xfId="0" applyNumberFormat="1" applyFont="1" applyBorder="1" applyAlignment="1">
      <alignment horizontal="center" vertical="center" wrapText="1"/>
    </xf>
    <xf numFmtId="1" fontId="5" fillId="0" borderId="836" xfId="0" applyNumberFormat="1" applyFont="1" applyBorder="1" applyAlignment="1">
      <alignment horizontal="center" vertical="center" wrapText="1"/>
    </xf>
    <xf numFmtId="1" fontId="5" fillId="0" borderId="833" xfId="0" applyNumberFormat="1" applyFont="1" applyBorder="1"/>
    <xf numFmtId="1" fontId="5" fillId="0" borderId="810" xfId="0" applyNumberFormat="1" applyFont="1" applyBorder="1" applyAlignment="1">
      <alignment horizontal="center" vertical="center" wrapText="1"/>
    </xf>
    <xf numFmtId="1" fontId="5" fillId="0" borderId="833" xfId="0" applyNumberFormat="1" applyFont="1" applyBorder="1" applyAlignment="1">
      <alignment horizontal="center" vertical="center" wrapText="1"/>
    </xf>
    <xf numFmtId="1" fontId="5" fillId="0" borderId="825" xfId="0" applyNumberFormat="1" applyFont="1" applyBorder="1" applyAlignment="1">
      <alignment vertical="center"/>
    </xf>
    <xf numFmtId="1" fontId="5" fillId="4" borderId="821" xfId="0" applyNumberFormat="1" applyFont="1" applyFill="1" applyBorder="1" applyAlignment="1" applyProtection="1">
      <alignment horizontal="right"/>
      <protection locked="0"/>
    </xf>
    <xf numFmtId="1" fontId="5" fillId="0" borderId="809" xfId="0" applyNumberFormat="1" applyFont="1" applyBorder="1" applyAlignment="1">
      <alignment horizontal="left" vertical="center" wrapText="1"/>
    </xf>
    <xf numFmtId="1" fontId="5" fillId="0" borderId="821" xfId="0" applyNumberFormat="1" applyFont="1" applyBorder="1" applyAlignment="1">
      <alignment vertical="center" wrapText="1"/>
    </xf>
    <xf numFmtId="1" fontId="5" fillId="4" borderId="840" xfId="0" applyNumberFormat="1" applyFont="1" applyFill="1" applyBorder="1" applyAlignment="1" applyProtection="1">
      <alignment horizontal="right"/>
      <protection locked="0"/>
    </xf>
    <xf numFmtId="1" fontId="5" fillId="0" borderId="830" xfId="0" applyNumberFormat="1" applyFont="1" applyBorder="1"/>
    <xf numFmtId="1" fontId="5" fillId="0" borderId="841" xfId="0" applyNumberFormat="1" applyFont="1" applyBorder="1" applyAlignment="1">
      <alignment horizontal="left"/>
    </xf>
    <xf numFmtId="1" fontId="5" fillId="0" borderId="823" xfId="0" applyNumberFormat="1" applyFont="1" applyBorder="1" applyAlignment="1">
      <alignment horizontal="left"/>
    </xf>
    <xf numFmtId="1" fontId="5" fillId="0" borderId="822" xfId="0" applyNumberFormat="1" applyFont="1" applyBorder="1"/>
    <xf numFmtId="1" fontId="5" fillId="0" borderId="832" xfId="0" applyNumberFormat="1" applyFont="1" applyBorder="1"/>
    <xf numFmtId="1" fontId="5" fillId="0" borderId="842" xfId="0" applyNumberFormat="1" applyFont="1" applyBorder="1" applyAlignment="1">
      <alignment horizontal="left" vertical="center"/>
    </xf>
    <xf numFmtId="1" fontId="5" fillId="0" borderId="821" xfId="0" applyNumberFormat="1" applyFont="1" applyBorder="1" applyAlignment="1">
      <alignment horizontal="left" vertical="center"/>
    </xf>
    <xf numFmtId="1" fontId="5" fillId="0" borderId="831" xfId="0" applyNumberFormat="1" applyFont="1" applyBorder="1" applyAlignment="1">
      <alignment horizontal="right"/>
    </xf>
    <xf numFmtId="1" fontId="5" fillId="0" borderId="832" xfId="0" applyNumberFormat="1" applyFont="1" applyBorder="1" applyAlignment="1">
      <alignment horizontal="right"/>
    </xf>
    <xf numFmtId="1" fontId="5" fillId="8" borderId="822" xfId="0" applyNumberFormat="1" applyFont="1" applyFill="1" applyBorder="1" applyAlignment="1">
      <alignment horizontal="right"/>
    </xf>
    <xf numFmtId="1" fontId="5" fillId="8" borderId="841" xfId="0" applyNumberFormat="1" applyFont="1" applyFill="1" applyBorder="1" applyAlignment="1">
      <alignment horizontal="right"/>
    </xf>
    <xf numFmtId="1" fontId="5" fillId="0" borderId="843" xfId="0" applyNumberFormat="1" applyFont="1" applyBorder="1" applyAlignment="1">
      <alignment horizontal="left" vertical="center" wrapText="1"/>
    </xf>
    <xf numFmtId="1" fontId="5" fillId="0" borderId="814" xfId="0" applyNumberFormat="1" applyFont="1" applyBorder="1" applyAlignment="1">
      <alignment vertical="center" wrapText="1"/>
    </xf>
    <xf numFmtId="1" fontId="5" fillId="0" borderId="829" xfId="0" applyNumberFormat="1" applyFont="1" applyBorder="1" applyAlignment="1">
      <alignment horizontal="right" wrapText="1"/>
    </xf>
    <xf numFmtId="1" fontId="5" fillId="0" borderId="837" xfId="0" applyNumberFormat="1" applyFont="1" applyBorder="1" applyAlignment="1">
      <alignment horizontal="right" wrapText="1"/>
    </xf>
    <xf numFmtId="1" fontId="5" fillId="10" borderId="841" xfId="0" applyNumberFormat="1" applyFont="1" applyFill="1" applyBorder="1" applyAlignment="1" applyProtection="1">
      <alignment horizontal="right"/>
      <protection locked="0"/>
    </xf>
    <xf numFmtId="1" fontId="5" fillId="4" borderId="844" xfId="0" applyNumberFormat="1" applyFont="1" applyFill="1" applyBorder="1" applyAlignment="1" applyProtection="1">
      <alignment horizontal="right"/>
      <protection locked="0"/>
    </xf>
    <xf numFmtId="1" fontId="5" fillId="0" borderId="808" xfId="0" applyNumberFormat="1" applyFont="1" applyBorder="1" applyAlignment="1">
      <alignment horizontal="center" vertical="center"/>
    </xf>
    <xf numFmtId="1" fontId="5" fillId="0" borderId="836" xfId="0" applyNumberFormat="1" applyFont="1" applyBorder="1" applyAlignment="1">
      <alignment horizontal="center" vertical="center"/>
    </xf>
    <xf numFmtId="1" fontId="5" fillId="3" borderId="812" xfId="0" applyNumberFormat="1" applyFont="1" applyFill="1" applyBorder="1" applyAlignment="1">
      <alignment horizontal="center" vertical="center" wrapText="1"/>
    </xf>
    <xf numFmtId="1" fontId="5" fillId="3" borderId="809" xfId="0" applyNumberFormat="1" applyFont="1" applyFill="1" applyBorder="1" applyAlignment="1">
      <alignment horizontal="center" vertical="center" wrapText="1"/>
    </xf>
    <xf numFmtId="1" fontId="5" fillId="3" borderId="810" xfId="0" applyNumberFormat="1" applyFont="1" applyFill="1" applyBorder="1" applyAlignment="1">
      <alignment horizontal="center" vertical="center" wrapText="1"/>
    </xf>
    <xf numFmtId="1" fontId="5" fillId="3" borderId="836" xfId="0" applyNumberFormat="1" applyFont="1" applyFill="1" applyBorder="1" applyAlignment="1">
      <alignment horizontal="center" vertical="center" wrapText="1"/>
    </xf>
    <xf numFmtId="1" fontId="5" fillId="0" borderId="818" xfId="0" applyNumberFormat="1" applyFont="1" applyBorder="1" applyAlignment="1">
      <alignment horizontal="center" vertical="center" wrapText="1"/>
    </xf>
    <xf numFmtId="1" fontId="5" fillId="3" borderId="816" xfId="0" applyNumberFormat="1" applyFont="1" applyFill="1" applyBorder="1" applyAlignment="1">
      <alignment horizontal="center" vertical="center" wrapText="1"/>
    </xf>
    <xf numFmtId="1" fontId="5" fillId="3" borderId="836" xfId="0" applyNumberFormat="1" applyFont="1" applyFill="1" applyBorder="1" applyAlignment="1">
      <alignment horizontal="center" vertical="center" wrapText="1"/>
    </xf>
    <xf numFmtId="1" fontId="5" fillId="0" borderId="821" xfId="0" applyNumberFormat="1" applyFont="1" applyBorder="1" applyAlignment="1">
      <alignment horizontal="left" vertical="center" wrapText="1"/>
    </xf>
    <xf numFmtId="1" fontId="5" fillId="0" borderId="821" xfId="0" applyNumberFormat="1" applyFont="1" applyBorder="1"/>
    <xf numFmtId="1" fontId="5" fillId="0" borderId="824" xfId="0" applyNumberFormat="1" applyFont="1" applyBorder="1"/>
    <xf numFmtId="1" fontId="5" fillId="4" borderId="841" xfId="0" applyNumberFormat="1" applyFont="1" applyFill="1" applyBorder="1" applyAlignment="1" applyProtection="1">
      <alignment horizontal="right"/>
      <protection locked="0"/>
    </xf>
    <xf numFmtId="1" fontId="5" fillId="10" borderId="824" xfId="0" applyNumberFormat="1" applyFont="1" applyFill="1" applyBorder="1" applyAlignment="1" applyProtection="1">
      <alignment horizontal="right"/>
      <protection locked="0"/>
    </xf>
    <xf numFmtId="1" fontId="5" fillId="0" borderId="833" xfId="0" applyNumberFormat="1" applyFont="1" applyBorder="1" applyAlignment="1">
      <alignment vertical="center"/>
    </xf>
    <xf numFmtId="1" fontId="5" fillId="0" borderId="830" xfId="0" applyNumberFormat="1" applyFont="1" applyBorder="1" applyAlignment="1">
      <alignment vertical="center"/>
    </xf>
    <xf numFmtId="1" fontId="5" fillId="0" borderId="818" xfId="0" applyNumberFormat="1" applyFont="1" applyBorder="1" applyAlignment="1">
      <alignment vertical="center"/>
    </xf>
    <xf numFmtId="1" fontId="5" fillId="0" borderId="816" xfId="0" applyNumberFormat="1" applyFont="1" applyBorder="1" applyAlignment="1">
      <alignment vertical="center"/>
    </xf>
    <xf numFmtId="1" fontId="5" fillId="0" borderId="813" xfId="0" applyNumberFormat="1" applyFont="1" applyBorder="1" applyAlignment="1">
      <alignment vertical="center"/>
    </xf>
    <xf numFmtId="1" fontId="5" fillId="3" borderId="816" xfId="0" applyNumberFormat="1" applyFont="1" applyFill="1" applyBorder="1" applyAlignment="1">
      <alignment vertical="center"/>
    </xf>
    <xf numFmtId="1" fontId="5" fillId="3" borderId="836" xfId="0" applyNumberFormat="1" applyFont="1" applyFill="1" applyBorder="1" applyAlignment="1">
      <alignment vertical="center"/>
    </xf>
    <xf numFmtId="1" fontId="5" fillId="3" borderId="830" xfId="0" applyNumberFormat="1" applyFont="1" applyFill="1" applyBorder="1" applyAlignment="1">
      <alignment vertical="center"/>
    </xf>
    <xf numFmtId="1" fontId="5" fillId="3" borderId="813" xfId="0" applyNumberFormat="1" applyFont="1" applyFill="1" applyBorder="1" applyAlignment="1">
      <alignment vertical="center"/>
    </xf>
    <xf numFmtId="1" fontId="5" fillId="8" borderId="810" xfId="0" applyNumberFormat="1" applyFont="1" applyFill="1" applyBorder="1" applyAlignment="1">
      <alignment horizontal="center" vertical="center" wrapText="1"/>
    </xf>
    <xf numFmtId="1" fontId="5" fillId="8" borderId="813" xfId="0" applyNumberFormat="1" applyFont="1" applyFill="1" applyBorder="1" applyAlignment="1">
      <alignment horizontal="center" vertical="center" wrapText="1"/>
    </xf>
    <xf numFmtId="1" fontId="5" fillId="8" borderId="833" xfId="0" applyNumberFormat="1" applyFont="1" applyFill="1" applyBorder="1" applyAlignment="1">
      <alignment vertical="center"/>
    </xf>
    <xf numFmtId="1" fontId="5" fillId="8" borderId="830" xfId="0" applyNumberFormat="1" applyFont="1" applyFill="1" applyBorder="1" applyAlignment="1">
      <alignment vertical="center"/>
    </xf>
    <xf numFmtId="1" fontId="5" fillId="8" borderId="818" xfId="0" applyNumberFormat="1" applyFont="1" applyFill="1" applyBorder="1" applyAlignment="1">
      <alignment vertical="center"/>
    </xf>
    <xf numFmtId="1" fontId="5" fillId="8" borderId="816" xfId="0" applyNumberFormat="1" applyFont="1" applyFill="1" applyBorder="1" applyAlignment="1">
      <alignment vertical="center"/>
    </xf>
    <xf numFmtId="1" fontId="5" fillId="8" borderId="813" xfId="0" applyNumberFormat="1" applyFont="1" applyFill="1" applyBorder="1" applyAlignment="1">
      <alignment vertical="center"/>
    </xf>
    <xf numFmtId="1" fontId="5" fillId="8" borderId="836" xfId="0" applyNumberFormat="1" applyFont="1" applyFill="1" applyBorder="1" applyAlignment="1">
      <alignment vertical="center"/>
    </xf>
    <xf numFmtId="1" fontId="5" fillId="0" borderId="816" xfId="0" applyNumberFormat="1" applyFont="1" applyBorder="1" applyAlignment="1">
      <alignment horizontal="center" vertical="center" wrapText="1"/>
    </xf>
    <xf numFmtId="1" fontId="5" fillId="0" borderId="815" xfId="0" applyNumberFormat="1" applyFont="1" applyBorder="1" applyAlignment="1">
      <alignment horizontal="center" vertical="center" wrapText="1"/>
    </xf>
    <xf numFmtId="1" fontId="5" fillId="0" borderId="818" xfId="0" applyNumberFormat="1" applyFont="1" applyBorder="1" applyAlignment="1">
      <alignment horizontal="center" vertical="center" wrapText="1"/>
    </xf>
    <xf numFmtId="1" fontId="5" fillId="3" borderId="813" xfId="0" applyNumberFormat="1" applyFont="1" applyFill="1" applyBorder="1" applyAlignment="1">
      <alignment horizontal="center" vertical="center" wrapText="1"/>
    </xf>
    <xf numFmtId="1" fontId="5" fillId="3" borderId="811" xfId="0" applyNumberFormat="1" applyFont="1" applyFill="1" applyBorder="1" applyAlignment="1">
      <alignment horizontal="center" vertical="center" wrapText="1"/>
    </xf>
    <xf numFmtId="1" fontId="5" fillId="0" borderId="806" xfId="0" applyNumberFormat="1" applyFont="1" applyBorder="1" applyAlignment="1">
      <alignment horizontal="center" vertical="center" wrapText="1"/>
    </xf>
    <xf numFmtId="1" fontId="5" fillId="0" borderId="837" xfId="0" applyNumberFormat="1" applyFont="1" applyBorder="1" applyAlignment="1">
      <alignment horizontal="center" vertical="center"/>
    </xf>
    <xf numFmtId="1" fontId="5" fillId="0" borderId="814" xfId="0" applyNumberFormat="1" applyFont="1" applyBorder="1" applyAlignment="1">
      <alignment horizontal="center" vertical="center"/>
    </xf>
    <xf numFmtId="1" fontId="5" fillId="3" borderId="830" xfId="0" applyNumberFormat="1" applyFont="1" applyFill="1" applyBorder="1" applyAlignment="1">
      <alignment horizontal="center" vertical="center" wrapText="1"/>
    </xf>
    <xf numFmtId="1" fontId="5" fillId="0" borderId="809" xfId="0" applyNumberFormat="1" applyFont="1" applyBorder="1" applyAlignment="1">
      <alignment horizontal="left" vertical="center"/>
    </xf>
    <xf numFmtId="1" fontId="5" fillId="0" borderId="825" xfId="0" applyNumberFormat="1" applyFont="1" applyBorder="1"/>
    <xf numFmtId="1" fontId="5" fillId="10" borderId="822" xfId="0" applyNumberFormat="1" applyFont="1" applyFill="1" applyBorder="1" applyAlignment="1" applyProtection="1">
      <alignment horizontal="right"/>
      <protection locked="0"/>
    </xf>
    <xf numFmtId="1" fontId="5" fillId="10" borderId="832" xfId="0" applyNumberFormat="1" applyFont="1" applyFill="1" applyBorder="1" applyAlignment="1" applyProtection="1">
      <alignment horizontal="right"/>
      <protection locked="0"/>
    </xf>
    <xf numFmtId="1" fontId="6" fillId="2" borderId="808" xfId="0" applyNumberFormat="1" applyFont="1" applyFill="1" applyBorder="1" applyAlignment="1">
      <alignment wrapText="1"/>
    </xf>
    <xf numFmtId="1" fontId="5" fillId="0" borderId="809" xfId="0" applyNumberFormat="1" applyFont="1" applyBorder="1" applyAlignment="1">
      <alignment horizontal="center" vertical="center"/>
    </xf>
    <xf numFmtId="1" fontId="5" fillId="0" borderId="825" xfId="0" applyNumberFormat="1" applyFont="1" applyBorder="1" applyAlignment="1">
      <alignment horizontal="left" vertical="center" wrapText="1"/>
    </xf>
    <xf numFmtId="1" fontId="5" fillId="0" borderId="823" xfId="0" applyNumberFormat="1" applyFont="1" applyBorder="1" applyAlignment="1">
      <alignment horizontal="left" vertical="center" wrapText="1"/>
    </xf>
    <xf numFmtId="1" fontId="5" fillId="0" borderId="822" xfId="0" applyNumberFormat="1" applyFont="1" applyBorder="1" applyAlignment="1">
      <alignment horizontal="center" vertical="center" wrapText="1"/>
    </xf>
    <xf numFmtId="1" fontId="5" fillId="0" borderId="824" xfId="0" applyNumberFormat="1" applyFont="1" applyBorder="1" applyAlignment="1">
      <alignment horizontal="center" vertical="center" wrapText="1"/>
    </xf>
    <xf numFmtId="1" fontId="5" fillId="0" borderId="813" xfId="0" applyNumberFormat="1" applyFont="1" applyBorder="1" applyAlignment="1">
      <alignment horizontal="center" vertical="center"/>
    </xf>
    <xf numFmtId="1" fontId="5" fillId="0" borderId="830" xfId="0" applyNumberFormat="1" applyFont="1" applyBorder="1" applyAlignment="1">
      <alignment horizontal="center" vertical="center" wrapText="1"/>
    </xf>
    <xf numFmtId="1" fontId="5" fillId="0" borderId="825" xfId="0" applyNumberFormat="1" applyFont="1" applyBorder="1" applyAlignment="1">
      <alignment horizontal="left" vertical="center"/>
    </xf>
    <xf numFmtId="1" fontId="5" fillId="0" borderId="823" xfId="0" applyNumberFormat="1" applyFont="1" applyBorder="1" applyAlignment="1">
      <alignment horizontal="left" vertical="center"/>
    </xf>
    <xf numFmtId="1" fontId="5" fillId="0" borderId="810" xfId="0" applyNumberFormat="1" applyFont="1" applyBorder="1" applyAlignment="1">
      <alignment horizontal="left" wrapText="1"/>
    </xf>
    <xf numFmtId="1" fontId="5" fillId="0" borderId="813" xfId="0" applyNumberFormat="1" applyFont="1" applyBorder="1" applyAlignment="1">
      <alignment horizontal="left" wrapText="1"/>
    </xf>
    <xf numFmtId="1" fontId="5" fillId="0" borderId="833" xfId="0" applyNumberFormat="1" applyFont="1" applyBorder="1" applyAlignment="1">
      <alignment horizontal="right" wrapText="1"/>
    </xf>
    <xf numFmtId="1" fontId="5" fillId="0" borderId="826" xfId="0" applyNumberFormat="1" applyFont="1" applyBorder="1" applyAlignment="1">
      <alignment horizontal="center" vertical="center" wrapText="1"/>
    </xf>
    <xf numFmtId="1" fontId="5" fillId="0" borderId="816" xfId="0" applyNumberFormat="1" applyFont="1" applyBorder="1" applyAlignment="1">
      <alignment horizontal="center" vertical="center"/>
    </xf>
    <xf numFmtId="1" fontId="5" fillId="0" borderId="815" xfId="0" applyNumberFormat="1" applyFont="1" applyBorder="1" applyAlignment="1">
      <alignment horizontal="center" vertical="center"/>
    </xf>
    <xf numFmtId="1" fontId="5" fillId="0" borderId="838" xfId="0" applyNumberFormat="1" applyFont="1" applyBorder="1" applyAlignment="1">
      <alignment horizontal="center" vertical="center"/>
    </xf>
    <xf numFmtId="1" fontId="5" fillId="0" borderId="820" xfId="0" applyNumberFormat="1" applyFont="1" applyBorder="1" applyAlignment="1">
      <alignment horizontal="center" vertical="center" wrapText="1"/>
    </xf>
    <xf numFmtId="1" fontId="5" fillId="4" borderId="812" xfId="0" applyNumberFormat="1" applyFont="1" applyFill="1" applyBorder="1" applyAlignment="1" applyProtection="1">
      <alignment horizontal="right"/>
      <protection locked="0"/>
    </xf>
    <xf numFmtId="1" fontId="5" fillId="4" borderId="809" xfId="0" applyNumberFormat="1" applyFont="1" applyFill="1" applyBorder="1" applyAlignment="1" applyProtection="1">
      <alignment horizontal="right"/>
      <protection locked="0"/>
    </xf>
    <xf numFmtId="1" fontId="5" fillId="0" borderId="810" xfId="0" applyNumberFormat="1" applyFont="1" applyBorder="1" applyAlignment="1">
      <alignment horizontal="center" wrapText="1"/>
    </xf>
    <xf numFmtId="1" fontId="5" fillId="0" borderId="813" xfId="0" applyNumberFormat="1" applyFont="1" applyBorder="1" applyAlignment="1">
      <alignment horizontal="center" wrapText="1"/>
    </xf>
    <xf numFmtId="1" fontId="5" fillId="0" borderId="838" xfId="0" applyNumberFormat="1" applyFont="1" applyBorder="1"/>
    <xf numFmtId="1" fontId="5" fillId="0" borderId="820" xfId="0" applyNumberFormat="1" applyFont="1" applyBorder="1"/>
    <xf numFmtId="1" fontId="5" fillId="0" borderId="815" xfId="0" applyNumberFormat="1" applyFont="1" applyBorder="1"/>
    <xf numFmtId="1" fontId="5" fillId="0" borderId="807" xfId="2" applyNumberFormat="1" applyFont="1" applyBorder="1" applyAlignment="1">
      <alignment horizontal="center" vertical="center" wrapText="1"/>
    </xf>
    <xf numFmtId="1" fontId="5" fillId="0" borderId="809" xfId="2" applyNumberFormat="1" applyFont="1" applyBorder="1" applyAlignment="1">
      <alignment horizontal="center" vertical="center" wrapText="1"/>
    </xf>
    <xf numFmtId="1" fontId="5" fillId="0" borderId="807" xfId="3" applyNumberFormat="1" applyFont="1" applyBorder="1" applyAlignment="1">
      <alignment horizontal="center" vertical="center"/>
    </xf>
    <xf numFmtId="1" fontId="5" fillId="0" borderId="808" xfId="3" applyNumberFormat="1" applyFont="1" applyBorder="1" applyAlignment="1">
      <alignment horizontal="center" vertical="center"/>
    </xf>
    <xf numFmtId="1" fontId="5" fillId="0" borderId="809" xfId="3" applyNumberFormat="1" applyFont="1" applyBorder="1" applyAlignment="1">
      <alignment horizontal="center" vertical="center"/>
    </xf>
    <xf numFmtId="1" fontId="5" fillId="0" borderId="833" xfId="2" quotePrefix="1" applyNumberFormat="1" applyFont="1" applyBorder="1" applyAlignment="1">
      <alignment horizontal="center" vertical="center" wrapText="1"/>
    </xf>
    <xf numFmtId="1" fontId="5" fillId="0" borderId="839" xfId="2" quotePrefix="1" applyNumberFormat="1" applyFont="1" applyBorder="1" applyAlignment="1">
      <alignment horizontal="center" vertical="center" wrapText="1"/>
    </xf>
    <xf numFmtId="1" fontId="5" fillId="0" borderId="845" xfId="2" applyNumberFormat="1" applyFont="1" applyBorder="1" applyAlignment="1" applyProtection="1">
      <alignment horizontal="center" vertical="center" wrapText="1"/>
      <protection locked="0"/>
    </xf>
    <xf numFmtId="1" fontId="5" fillId="0" borderId="809" xfId="2" applyNumberFormat="1" applyFont="1" applyBorder="1" applyAlignment="1" applyProtection="1">
      <alignment horizontal="center" vertical="center" wrapText="1"/>
      <protection locked="0"/>
    </xf>
    <xf numFmtId="1" fontId="5" fillId="0" borderId="808" xfId="2" applyNumberFormat="1" applyFont="1" applyBorder="1" applyAlignment="1" applyProtection="1">
      <alignment horizontal="center" vertical="center" wrapText="1"/>
      <protection locked="0"/>
    </xf>
    <xf numFmtId="1" fontId="5" fillId="0" borderId="814" xfId="2" applyNumberFormat="1" applyFont="1" applyBorder="1" applyAlignment="1" applyProtection="1">
      <alignment horizontal="center" vertical="center" wrapText="1"/>
      <protection locked="0"/>
    </xf>
    <xf numFmtId="1" fontId="5" fillId="0" borderId="833" xfId="2" applyNumberFormat="1" applyFont="1" applyBorder="1" applyAlignment="1">
      <alignment horizontal="center" vertical="center" wrapText="1"/>
    </xf>
    <xf numFmtId="1" fontId="5" fillId="0" borderId="838" xfId="0" applyNumberFormat="1" applyFont="1" applyBorder="1" applyAlignment="1">
      <alignment horizontal="center" vertical="center" wrapText="1"/>
    </xf>
    <xf numFmtId="1" fontId="5" fillId="0" borderId="806" xfId="4" applyNumberFormat="1" applyFont="1" applyBorder="1" applyAlignment="1" applyProtection="1">
      <alignment horizontal="center" vertical="center"/>
      <protection hidden="1"/>
    </xf>
    <xf numFmtId="1" fontId="5" fillId="0" borderId="837" xfId="2" applyNumberFormat="1" applyFont="1" applyBorder="1" applyAlignment="1">
      <alignment horizontal="center" vertical="center" wrapText="1"/>
    </xf>
    <xf numFmtId="1" fontId="5" fillId="0" borderId="809" xfId="2" applyNumberFormat="1" applyFont="1" applyBorder="1" applyAlignment="1">
      <alignment horizontal="center" vertical="center" wrapText="1"/>
    </xf>
    <xf numFmtId="1" fontId="5" fillId="0" borderId="816" xfId="2" applyNumberFormat="1" applyFont="1" applyBorder="1" applyAlignment="1">
      <alignment horizontal="center" vertical="center" wrapText="1"/>
    </xf>
    <xf numFmtId="1" fontId="5" fillId="0" borderId="818" xfId="2" applyNumberFormat="1" applyFont="1" applyBorder="1" applyAlignment="1">
      <alignment horizontal="center" vertical="center" wrapText="1"/>
    </xf>
    <xf numFmtId="1" fontId="5" fillId="0" borderId="838" xfId="2" applyNumberFormat="1" applyFont="1" applyBorder="1" applyAlignment="1">
      <alignment horizontal="center" vertical="center" wrapText="1"/>
    </xf>
    <xf numFmtId="1" fontId="5" fillId="0" borderId="830" xfId="2" applyNumberFormat="1" applyFont="1" applyBorder="1" applyAlignment="1">
      <alignment horizontal="center" vertical="center" wrapText="1"/>
    </xf>
    <xf numFmtId="1" fontId="5" fillId="0" borderId="806" xfId="2" applyNumberFormat="1" applyFont="1" applyBorder="1" applyAlignment="1">
      <alignment horizontal="left" vertical="center" wrapText="1"/>
    </xf>
    <xf numFmtId="1" fontId="5" fillId="0" borderId="821" xfId="2" applyNumberFormat="1" applyFont="1" applyBorder="1"/>
    <xf numFmtId="1" fontId="5" fillId="0" borderId="832" xfId="2" applyNumberFormat="1" applyFont="1" applyBorder="1"/>
    <xf numFmtId="1" fontId="5" fillId="0" borderId="823" xfId="2" applyNumberFormat="1" applyFont="1" applyBorder="1"/>
    <xf numFmtId="1" fontId="5" fillId="4" borderId="822" xfId="2" applyNumberFormat="1" applyFont="1" applyFill="1" applyBorder="1" applyAlignment="1" applyProtection="1">
      <alignment horizontal="right"/>
      <protection locked="0"/>
    </xf>
    <xf numFmtId="1" fontId="5" fillId="4" borderId="832" xfId="2" applyNumberFormat="1" applyFont="1" applyFill="1" applyBorder="1" applyAlignment="1" applyProtection="1">
      <alignment horizontal="right"/>
      <protection locked="0"/>
    </xf>
    <xf numFmtId="1" fontId="5" fillId="4" borderId="823" xfId="2" applyNumberFormat="1" applyFont="1" applyFill="1" applyBorder="1" applyAlignment="1" applyProtection="1">
      <alignment horizontal="right"/>
      <protection locked="0"/>
    </xf>
    <xf numFmtId="1" fontId="5" fillId="4" borderId="846" xfId="2" applyNumberFormat="1" applyFont="1" applyFill="1" applyBorder="1" applyAlignment="1" applyProtection="1">
      <alignment horizontal="right"/>
      <protection locked="0"/>
    </xf>
    <xf numFmtId="1" fontId="5" fillId="0" borderId="833" xfId="2" applyNumberFormat="1" applyFont="1" applyBorder="1"/>
    <xf numFmtId="1" fontId="5" fillId="0" borderId="830" xfId="2" applyNumberFormat="1" applyFont="1" applyBorder="1"/>
    <xf numFmtId="1" fontId="5" fillId="0" borderId="813" xfId="2" applyNumberFormat="1" applyFont="1" applyBorder="1"/>
    <xf numFmtId="1" fontId="5" fillId="0" borderId="816" xfId="2" applyNumberFormat="1" applyFont="1" applyBorder="1"/>
    <xf numFmtId="1" fontId="5" fillId="0" borderId="818" xfId="2" applyNumberFormat="1" applyFont="1" applyBorder="1"/>
    <xf numFmtId="1" fontId="5" fillId="0" borderId="838" xfId="2" applyNumberFormat="1" applyFont="1" applyBorder="1"/>
    <xf numFmtId="1" fontId="5" fillId="0" borderId="810" xfId="2" quotePrefix="1" applyNumberFormat="1" applyFont="1" applyBorder="1" applyAlignment="1">
      <alignment horizontal="center" vertical="center" wrapText="1"/>
    </xf>
    <xf numFmtId="1" fontId="5" fillId="0" borderId="811" xfId="2" quotePrefix="1" applyNumberFormat="1" applyFont="1" applyBorder="1" applyAlignment="1">
      <alignment horizontal="center" vertical="center" wrapText="1"/>
    </xf>
    <xf numFmtId="1" fontId="5" fillId="0" borderId="836" xfId="2" quotePrefix="1" applyNumberFormat="1" applyFont="1" applyBorder="1" applyAlignment="1">
      <alignment horizontal="center" vertical="center" wrapText="1"/>
    </xf>
    <xf numFmtId="1" fontId="5" fillId="0" borderId="812" xfId="2" applyNumberFormat="1" applyFont="1" applyBorder="1" applyAlignment="1" applyProtection="1">
      <alignment horizontal="center" vertical="center" wrapText="1"/>
      <protection locked="0"/>
    </xf>
    <xf numFmtId="1" fontId="5" fillId="0" borderId="847" xfId="2" applyNumberFormat="1" applyFont="1" applyBorder="1" applyAlignment="1" applyProtection="1">
      <alignment horizontal="center" vertical="center" wrapText="1"/>
      <protection locked="0"/>
    </xf>
    <xf numFmtId="1" fontId="5" fillId="0" borderId="807" xfId="2" applyNumberFormat="1" applyFont="1" applyBorder="1" applyAlignment="1" applyProtection="1">
      <alignment horizontal="center" vertical="center" wrapText="1"/>
      <protection locked="0"/>
    </xf>
    <xf numFmtId="1" fontId="5" fillId="0" borderId="814" xfId="2" applyNumberFormat="1" applyFont="1" applyBorder="1" applyAlignment="1">
      <alignment horizontal="center" vertical="center" wrapText="1"/>
    </xf>
    <xf numFmtId="1" fontId="5" fillId="0" borderId="817" xfId="2" applyNumberFormat="1" applyFont="1" applyBorder="1" applyAlignment="1">
      <alignment horizontal="center" vertical="center" wrapText="1"/>
    </xf>
    <xf numFmtId="1" fontId="5" fillId="0" borderId="808" xfId="2" applyNumberFormat="1" applyFont="1" applyBorder="1" applyAlignment="1">
      <alignment horizontal="center" vertical="center" wrapText="1"/>
    </xf>
    <xf numFmtId="1" fontId="5" fillId="0" borderId="819" xfId="2" applyNumberFormat="1" applyFont="1" applyBorder="1" applyAlignment="1">
      <alignment horizontal="center" vertical="center" wrapText="1"/>
    </xf>
    <xf numFmtId="1" fontId="5" fillId="0" borderId="820" xfId="2" applyNumberFormat="1" applyFont="1" applyBorder="1" applyAlignment="1" applyProtection="1">
      <alignment horizontal="center" vertical="center" wrapText="1"/>
      <protection locked="0"/>
    </xf>
    <xf numFmtId="0" fontId="5" fillId="0" borderId="815" xfId="2" applyFont="1" applyBorder="1" applyAlignment="1" applyProtection="1">
      <alignment horizontal="center" vertical="center" wrapText="1"/>
      <protection locked="0"/>
    </xf>
    <xf numFmtId="49" fontId="5" fillId="0" borderId="815" xfId="2" applyNumberFormat="1" applyFont="1" applyBorder="1" applyAlignment="1" applyProtection="1">
      <alignment horizontal="center" vertical="center" wrapText="1"/>
      <protection locked="0"/>
    </xf>
    <xf numFmtId="49" fontId="5" fillId="0" borderId="818" xfId="2" applyNumberFormat="1" applyFont="1" applyBorder="1" applyAlignment="1" applyProtection="1">
      <alignment horizontal="center" vertical="center" wrapText="1"/>
      <protection locked="0"/>
    </xf>
    <xf numFmtId="49" fontId="5" fillId="0" borderId="816" xfId="2" applyNumberFormat="1" applyFont="1" applyBorder="1" applyAlignment="1" applyProtection="1">
      <alignment horizontal="center" vertical="center" wrapText="1"/>
      <protection locked="0"/>
    </xf>
    <xf numFmtId="49" fontId="5" fillId="0" borderId="813" xfId="2" applyNumberFormat="1" applyFont="1" applyBorder="1" applyAlignment="1" applyProtection="1">
      <alignment horizontal="center" vertical="center" wrapText="1"/>
      <protection locked="0"/>
    </xf>
    <xf numFmtId="1" fontId="5" fillId="0" borderId="822" xfId="2" applyNumberFormat="1" applyFont="1" applyBorder="1" applyAlignment="1">
      <alignment horizontal="left" vertical="center" wrapText="1"/>
    </xf>
    <xf numFmtId="1" fontId="5" fillId="0" borderId="824" xfId="2" applyNumberFormat="1" applyFont="1" applyBorder="1" applyAlignment="1">
      <alignment horizontal="left" vertical="center" wrapText="1"/>
    </xf>
    <xf numFmtId="1" fontId="5" fillId="0" borderId="824" xfId="2" applyNumberFormat="1" applyFont="1" applyBorder="1"/>
    <xf numFmtId="1" fontId="5" fillId="4" borderId="841" xfId="2" applyNumberFormat="1" applyFont="1" applyFill="1" applyBorder="1" applyAlignment="1" applyProtection="1">
      <alignment horizontal="right"/>
      <protection locked="0"/>
    </xf>
    <xf numFmtId="1" fontId="5" fillId="4" borderId="827" xfId="2" applyNumberFormat="1" applyFont="1" applyFill="1" applyBorder="1" applyAlignment="1" applyProtection="1">
      <alignment horizontal="right"/>
      <protection locked="0"/>
    </xf>
    <xf numFmtId="0" fontId="5" fillId="0" borderId="807" xfId="0" applyFont="1" applyBorder="1" applyAlignment="1">
      <alignment horizontal="center" vertical="center" wrapText="1"/>
    </xf>
    <xf numFmtId="0" fontId="5" fillId="0" borderId="808" xfId="0" applyFont="1" applyBorder="1" applyAlignment="1">
      <alignment horizontal="center" vertical="center" wrapText="1"/>
    </xf>
    <xf numFmtId="0" fontId="5" fillId="0" borderId="809" xfId="0" applyFont="1" applyBorder="1" applyAlignment="1">
      <alignment horizontal="center" vertical="center" wrapText="1"/>
    </xf>
    <xf numFmtId="0" fontId="5" fillId="0" borderId="828" xfId="0" applyFont="1" applyBorder="1" applyAlignment="1">
      <alignment horizontal="center" vertical="center" wrapText="1"/>
    </xf>
    <xf numFmtId="0" fontId="5" fillId="0" borderId="810" xfId="0" applyFont="1" applyBorder="1" applyAlignment="1">
      <alignment horizontal="center" wrapText="1"/>
    </xf>
    <xf numFmtId="0" fontId="5" fillId="0" borderId="836" xfId="0" applyFont="1" applyBorder="1" applyAlignment="1">
      <alignment horizontal="center" wrapText="1"/>
    </xf>
    <xf numFmtId="0" fontId="5" fillId="0" borderId="812" xfId="0" applyFont="1" applyBorder="1" applyAlignment="1">
      <alignment horizontal="center" vertical="center" wrapText="1"/>
    </xf>
    <xf numFmtId="0" fontId="5" fillId="0" borderId="816" xfId="0" applyFont="1" applyBorder="1" applyAlignment="1">
      <alignment horizontal="center" wrapText="1"/>
    </xf>
    <xf numFmtId="0" fontId="5" fillId="0" borderId="836" xfId="0" applyFont="1" applyBorder="1" applyAlignment="1">
      <alignment horizontal="center" wrapText="1"/>
    </xf>
    <xf numFmtId="0" fontId="5" fillId="0" borderId="825" xfId="0" applyFont="1" applyBorder="1" applyAlignment="1">
      <alignment horizontal="left" vertical="center" wrapText="1"/>
    </xf>
    <xf numFmtId="0" fontId="5" fillId="0" borderId="841" xfId="0" applyFont="1" applyBorder="1" applyAlignment="1">
      <alignment horizontal="left" vertical="center" wrapText="1"/>
    </xf>
    <xf numFmtId="0" fontId="5" fillId="0" borderId="823" xfId="0" applyFont="1" applyBorder="1" applyAlignment="1">
      <alignment horizontal="left" vertical="center" wrapText="1"/>
    </xf>
    <xf numFmtId="1" fontId="5" fillId="10" borderId="814" xfId="0" applyNumberFormat="1" applyFont="1" applyFill="1" applyBorder="1" applyAlignment="1" applyProtection="1">
      <alignment horizontal="right"/>
      <protection locked="0"/>
    </xf>
    <xf numFmtId="1" fontId="5" fillId="10" borderId="823" xfId="0" applyNumberFormat="1" applyFont="1" applyFill="1" applyBorder="1" applyAlignment="1" applyProtection="1">
      <alignment horizontal="right"/>
      <protection locked="0"/>
    </xf>
    <xf numFmtId="1" fontId="5" fillId="10" borderId="846" xfId="0" applyNumberFormat="1" applyFont="1" applyFill="1" applyBorder="1" applyAlignment="1" applyProtection="1">
      <alignment horizontal="right"/>
      <protection locked="0"/>
    </xf>
    <xf numFmtId="1" fontId="5" fillId="10" borderId="827" xfId="0" applyNumberFormat="1" applyFont="1" applyFill="1" applyBorder="1" applyAlignment="1" applyProtection="1">
      <alignment horizontal="right"/>
      <protection locked="0"/>
    </xf>
    <xf numFmtId="0" fontId="5" fillId="0" borderId="810" xfId="0" applyFont="1" applyBorder="1" applyAlignment="1">
      <alignment horizontal="center" vertical="center" wrapText="1"/>
    </xf>
    <xf numFmtId="0" fontId="5" fillId="0" borderId="811" xfId="0" applyFont="1" applyBorder="1" applyAlignment="1">
      <alignment horizontal="center" vertical="center" wrapText="1"/>
    </xf>
    <xf numFmtId="0" fontId="5" fillId="0" borderId="813" xfId="0" applyFont="1" applyBorder="1" applyAlignment="1">
      <alignment horizontal="center" vertical="center" wrapText="1"/>
    </xf>
    <xf numFmtId="0" fontId="5" fillId="0" borderId="810" xfId="0" applyFont="1" applyBorder="1" applyAlignment="1">
      <alignment horizontal="right" wrapText="1"/>
    </xf>
    <xf numFmtId="0" fontId="5" fillId="0" borderId="818" xfId="0" applyFont="1" applyBorder="1" applyAlignment="1">
      <alignment horizontal="right" wrapText="1"/>
    </xf>
    <xf numFmtId="0" fontId="5" fillId="0" borderId="816" xfId="0" applyFont="1" applyBorder="1" applyAlignment="1">
      <alignment horizontal="right" wrapText="1"/>
    </xf>
    <xf numFmtId="0" fontId="5" fillId="0" borderId="838" xfId="0" applyFont="1" applyBorder="1" applyAlignment="1">
      <alignment horizontal="right" wrapText="1"/>
    </xf>
    <xf numFmtId="0" fontId="5" fillId="0" borderId="820" xfId="0" applyFont="1" applyBorder="1" applyAlignment="1">
      <alignment horizontal="right" wrapText="1"/>
    </xf>
    <xf numFmtId="0" fontId="5" fillId="0" borderId="813" xfId="0" applyFont="1" applyBorder="1" applyAlignment="1">
      <alignment horizontal="right" wrapText="1"/>
    </xf>
    <xf numFmtId="0" fontId="5" fillId="0" borderId="833" xfId="0" applyFont="1" applyBorder="1" applyAlignment="1">
      <alignment horizontal="center" vertical="center" wrapText="1"/>
    </xf>
    <xf numFmtId="0" fontId="5" fillId="10" borderId="814" xfId="0" applyFont="1" applyFill="1" applyBorder="1" applyAlignment="1" applyProtection="1">
      <alignment horizontal="right"/>
      <protection locked="0"/>
    </xf>
    <xf numFmtId="0" fontId="5" fillId="10" borderId="823" xfId="0" applyFont="1" applyFill="1" applyBorder="1" applyAlignment="1" applyProtection="1">
      <alignment horizontal="right"/>
      <protection locked="0"/>
    </xf>
    <xf numFmtId="0" fontId="5" fillId="10" borderId="827" xfId="0" applyFont="1" applyFill="1" applyBorder="1" applyAlignment="1" applyProtection="1">
      <alignment horizontal="right"/>
      <protection locked="0"/>
    </xf>
    <xf numFmtId="0" fontId="5" fillId="0" borderId="810" xfId="0" applyFont="1" applyBorder="1" applyAlignment="1">
      <alignment horizontal="center" vertical="center" wrapText="1"/>
    </xf>
    <xf numFmtId="0" fontId="5" fillId="0" borderId="838" xfId="0" applyFont="1" applyBorder="1" applyAlignment="1">
      <alignment horizontal="center" vertical="center" wrapText="1"/>
    </xf>
    <xf numFmtId="0" fontId="5" fillId="0" borderId="845" xfId="0" applyFont="1" applyBorder="1" applyAlignment="1">
      <alignment horizontal="center" vertical="center" wrapText="1"/>
    </xf>
    <xf numFmtId="0" fontId="5" fillId="0" borderId="806" xfId="0" applyFont="1" applyBorder="1" applyAlignment="1">
      <alignment horizontal="center" vertical="center" wrapText="1"/>
    </xf>
    <xf numFmtId="0" fontId="5" fillId="0" borderId="806" xfId="0" applyFont="1" applyBorder="1" applyAlignment="1">
      <alignment horizontal="left" vertical="center" wrapText="1"/>
    </xf>
    <xf numFmtId="0" fontId="5" fillId="0" borderId="821" xfId="0" applyFont="1" applyBorder="1" applyAlignment="1">
      <alignment vertical="center" wrapText="1"/>
    </xf>
    <xf numFmtId="0" fontId="5" fillId="10" borderId="822" xfId="0" applyFont="1" applyFill="1" applyBorder="1" applyProtection="1">
      <protection locked="0"/>
    </xf>
    <xf numFmtId="0" fontId="5" fillId="10" borderId="848" xfId="0" applyFont="1" applyFill="1" applyBorder="1" applyProtection="1">
      <protection locked="0"/>
    </xf>
    <xf numFmtId="0" fontId="5" fillId="10" borderId="821" xfId="0" applyFont="1" applyFill="1" applyBorder="1" applyProtection="1">
      <protection locked="0"/>
    </xf>
    <xf numFmtId="0" fontId="5" fillId="0" borderId="810" xfId="0" applyFont="1" applyBorder="1" applyAlignment="1">
      <alignment horizontal="right" vertical="center" wrapText="1"/>
    </xf>
    <xf numFmtId="0" fontId="5" fillId="0" borderId="838" xfId="0" applyFont="1" applyBorder="1" applyAlignment="1">
      <alignment horizontal="right" vertical="center" wrapText="1"/>
    </xf>
    <xf numFmtId="0" fontId="5" fillId="0" borderId="835" xfId="0" applyFont="1" applyBorder="1" applyAlignment="1">
      <alignment horizontal="right" vertical="center" wrapText="1"/>
    </xf>
    <xf numFmtId="0" fontId="5" fillId="0" borderId="833" xfId="0" applyFont="1" applyBorder="1" applyAlignment="1">
      <alignment horizontal="right" vertical="center" wrapText="1"/>
    </xf>
    <xf numFmtId="1" fontId="5" fillId="0" borderId="807" xfId="2" applyNumberFormat="1" applyFont="1" applyBorder="1" applyAlignment="1">
      <alignment horizontal="center" vertical="center"/>
    </xf>
    <xf numFmtId="1" fontId="5" fillId="0" borderId="810" xfId="2" applyNumberFormat="1" applyFont="1" applyBorder="1" applyAlignment="1">
      <alignment horizontal="center" vertical="center" wrapText="1"/>
    </xf>
    <xf numFmtId="1" fontId="5" fillId="0" borderId="825" xfId="2" applyNumberFormat="1" applyFont="1" applyBorder="1" applyAlignment="1">
      <alignment horizontal="left" vertical="center" wrapText="1"/>
    </xf>
    <xf numFmtId="1" fontId="5" fillId="0" borderId="823" xfId="2" applyNumberFormat="1" applyFont="1" applyBorder="1" applyAlignment="1">
      <alignment horizontal="left" vertical="center" wrapText="1"/>
    </xf>
    <xf numFmtId="1" fontId="5" fillId="4" borderId="825" xfId="2" applyNumberFormat="1" applyFont="1" applyFill="1" applyBorder="1" applyAlignment="1" applyProtection="1">
      <alignment horizontal="right"/>
      <protection locked="0"/>
    </xf>
    <xf numFmtId="0" fontId="5" fillId="0" borderId="807" xfId="0" applyFont="1" applyBorder="1" applyAlignment="1">
      <alignment horizontal="center" vertical="center"/>
    </xf>
    <xf numFmtId="0" fontId="5" fillId="0" borderId="809" xfId="0" applyFont="1" applyBorder="1" applyAlignment="1">
      <alignment horizontal="center" vertical="center"/>
    </xf>
    <xf numFmtId="1" fontId="5" fillId="0" borderId="849" xfId="2" applyNumberFormat="1" applyFont="1" applyBorder="1" applyAlignment="1">
      <alignment horizontal="center" vertical="center" wrapText="1"/>
    </xf>
    <xf numFmtId="1" fontId="5" fillId="4" borderId="840" xfId="2" applyNumberFormat="1" applyFont="1" applyFill="1" applyBorder="1" applyAlignment="1" applyProtection="1">
      <alignment horizontal="right"/>
      <protection locked="0"/>
    </xf>
    <xf numFmtId="1" fontId="5" fillId="8" borderId="823" xfId="0" applyNumberFormat="1" applyFont="1" applyFill="1" applyBorder="1" applyAlignment="1">
      <alignment horizontal="right"/>
    </xf>
    <xf numFmtId="1" fontId="5" fillId="0" borderId="809" xfId="0" applyNumberFormat="1" applyFont="1" applyBorder="1" applyAlignment="1">
      <alignment horizontal="center" vertical="center"/>
    </xf>
    <xf numFmtId="1" fontId="5" fillId="0" borderId="814" xfId="0" applyNumberFormat="1" applyFont="1" applyBorder="1" applyAlignment="1">
      <alignment horizontal="center" vertical="center" wrapText="1"/>
    </xf>
    <xf numFmtId="1" fontId="5" fillId="0" borderId="833" xfId="0" applyNumberFormat="1" applyFont="1" applyBorder="1" applyAlignment="1">
      <alignment horizontal="center" vertical="center"/>
    </xf>
    <xf numFmtId="1" fontId="5" fillId="0" borderId="830" xfId="0" applyNumberFormat="1" applyFont="1" applyBorder="1" applyAlignment="1">
      <alignment horizontal="center" vertical="center"/>
    </xf>
    <xf numFmtId="1" fontId="5" fillId="0" borderId="821" xfId="0" applyNumberFormat="1" applyFont="1" applyBorder="1" applyAlignment="1">
      <alignment vertical="top" wrapText="1"/>
    </xf>
    <xf numFmtId="1" fontId="5" fillId="0" borderId="832" xfId="0" applyNumberFormat="1" applyFont="1" applyBorder="1" applyAlignment="1">
      <alignment horizontal="right" wrapText="1"/>
    </xf>
    <xf numFmtId="1" fontId="5" fillId="0" borderId="823" xfId="0" applyNumberFormat="1" applyFont="1" applyBorder="1" applyAlignment="1">
      <alignment horizontal="right" wrapText="1"/>
    </xf>
    <xf numFmtId="1" fontId="5" fillId="4" borderId="846" xfId="0" applyNumberFormat="1" applyFont="1" applyFill="1" applyBorder="1" applyAlignment="1" applyProtection="1">
      <alignment horizontal="right"/>
      <protection locked="0"/>
    </xf>
    <xf numFmtId="1" fontId="5" fillId="9" borderId="827" xfId="0" applyNumberFormat="1" applyFont="1" applyFill="1" applyBorder="1" applyAlignment="1">
      <alignment horizontal="right"/>
    </xf>
    <xf numFmtId="1" fontId="5" fillId="9" borderId="823" xfId="0" applyNumberFormat="1" applyFont="1" applyFill="1" applyBorder="1" applyAlignment="1">
      <alignment horizontal="right"/>
    </xf>
    <xf numFmtId="1" fontId="5" fillId="9" borderId="832" xfId="0" applyNumberFormat="1" applyFont="1" applyFill="1" applyBorder="1" applyAlignment="1">
      <alignment horizontal="right"/>
    </xf>
    <xf numFmtId="1" fontId="5" fillId="9" borderId="822" xfId="0" applyNumberFormat="1" applyFont="1" applyFill="1" applyBorder="1" applyAlignment="1">
      <alignment horizontal="right"/>
    </xf>
    <xf numFmtId="1" fontId="5" fillId="9" borderId="824" xfId="0" applyNumberFormat="1" applyFont="1" applyFill="1" applyBorder="1" applyAlignment="1">
      <alignment horizontal="right"/>
    </xf>
  </cellXfs>
  <cellStyles count="6">
    <cellStyle name="Normal" xfId="0" builtinId="0"/>
    <cellStyle name="Normal 2" xfId="5" xr:uid="{00000000-0005-0000-0000-000001000000}"/>
    <cellStyle name="Normal_REM 02-2002" xfId="2" xr:uid="{00000000-0005-0000-0000-000002000000}"/>
    <cellStyle name="Normal_REM 04-2002" xfId="3" xr:uid="{00000000-0005-0000-0000-000003000000}"/>
    <cellStyle name="Normal_REM 05-2002" xfId="4" xr:uid="{00000000-0005-0000-0000-000004000000}"/>
    <cellStyle name="Notas 2 3 2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cisternasr/Desktop/COMPARTIDOS/JOSE/A&#209;O%202025/MANUALES%20Y%20SERIES%20REM%202025/&#218;LTIMA%20VERSI&#211;N/SA_25_V1.4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1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4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AYO/116108A05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JUNIO/116108A06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JULIO/116108A07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AGOSTO/116108A08.xlsm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SEPTIEMBRE\116108A09.xlsm" TargetMode="External"/><Relationship Id="rId1" Type="http://schemas.openxmlformats.org/officeDocument/2006/relationships/externalLinkPath" Target="/JOSE/A&#209;O%202025/REM%20MENSUAL/SEPTIEMBRE/116108A09.xlsm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OCTUBRE\116108A10.xlsm" TargetMode="External"/><Relationship Id="rId1" Type="http://schemas.openxmlformats.org/officeDocument/2006/relationships/externalLinkPath" Target="/JOSE/A&#209;O%202025/REM%20MENSUAL/OCTUBRE/116108A10.xlsm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NOVIEMBRE\116108A11.xlsm" TargetMode="External"/><Relationship Id="rId1" Type="http://schemas.openxmlformats.org/officeDocument/2006/relationships/externalLinkPath" Target="/JOSE/A&#209;O%202025/REM%20MENSUAL/NOVIEMBRE/116108A11.xlsm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DICIEMBRE\116108A12.xlsm" TargetMode="External"/><Relationship Id="rId1" Type="http://schemas.openxmlformats.org/officeDocument/2006/relationships/externalLinkPath" Target="/JOSE/A&#209;O%202025/REM%20MENSUAL/DICIEMBRE/116108A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</row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</row>
        <row r="6">
          <cell r="B6">
            <v>0</v>
          </cell>
          <cell r="C6">
            <v>0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ENERO</v>
          </cell>
          <cell r="C6">
            <v>0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FEBRERO</v>
          </cell>
          <cell r="C6">
            <v>0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MARZO</v>
          </cell>
          <cell r="C6">
            <v>0</v>
          </cell>
          <cell r="D6">
            <v>3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ABRIL</v>
          </cell>
          <cell r="C6">
            <v>0</v>
          </cell>
          <cell r="D6">
            <v>4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MAYO</v>
          </cell>
          <cell r="C6">
            <v>0</v>
          </cell>
          <cell r="D6">
            <v>5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JUNIO</v>
          </cell>
          <cell r="C6">
            <v>0</v>
          </cell>
          <cell r="D6">
            <v>6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JULIO</v>
          </cell>
          <cell r="C6">
            <v>0</v>
          </cell>
          <cell r="D6">
            <v>7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AGOSTO</v>
          </cell>
          <cell r="C6">
            <v>0</v>
          </cell>
          <cell r="D6">
            <v>8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SEPTIEMBRE</v>
          </cell>
          <cell r="C6">
            <v>0</v>
          </cell>
          <cell r="D6">
            <v>9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OCTUBRE</v>
          </cell>
          <cell r="C6">
            <v>1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NOVIEMBRE</v>
          </cell>
          <cell r="C6">
            <v>1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DICIEMBRE</v>
          </cell>
          <cell r="C6">
            <v>1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278"/>
  <sheetViews>
    <sheetView topLeftCell="A166" workbookViewId="0">
      <selection activeCell="A166" sqref="A1:XFD1048576"/>
    </sheetView>
  </sheetViews>
  <sheetFormatPr baseColWidth="10" defaultColWidth="11.42578125" defaultRowHeight="15" x14ac:dyDescent="0.25"/>
  <cols>
    <col min="1" max="1" width="31" customWidth="1"/>
    <col min="2" max="2" width="28.7109375" customWidth="1"/>
    <col min="3" max="3" width="16.42578125" customWidth="1"/>
    <col min="4" max="7" width="15.7109375" customWidth="1"/>
    <col min="8" max="8" width="16.5703125" customWidth="1"/>
    <col min="9" max="12" width="15.7109375" customWidth="1"/>
    <col min="23" max="23" width="13.140625" customWidth="1"/>
    <col min="53" max="61" width="11.42578125" customWidth="1"/>
    <col min="72" max="78" width="16" customWidth="1"/>
    <col min="79" max="94" width="11.42578125" style="2" hidden="1" customWidth="1"/>
    <col min="95" max="96" width="11.42578125" hidden="1" customWidth="1"/>
    <col min="97" max="130" width="11.42578125" customWidth="1"/>
  </cols>
  <sheetData>
    <row r="1" spans="1:94" x14ac:dyDescent="0.25">
      <c r="A1" s="1" t="s">
        <v>0</v>
      </c>
    </row>
    <row r="2" spans="1:94" x14ac:dyDescent="0.25">
      <c r="A2" s="1" t="str">
        <f>CONCATENATE("COMUNA: ",[1]NOMBRE!B2, " (",[1]NOMBRE!C2,[1]NOMBRE!D2,[1]NOMBRE!E2,[1]NOMBRE!F2,[1]NOMBRE!G2,")")</f>
        <v>COMUNA: 0 (00000)</v>
      </c>
    </row>
    <row r="3" spans="1:94" x14ac:dyDescent="0.25">
      <c r="A3" s="1" t="str">
        <f>CONCATENATE("ESTABLECIMIENTO/ESTRATEGIA: ", [1]NOMBRE!B3, " (",[1]NOMBRE!C3,[1]NOMBRE!D3,[1]NOMBRE!E3,[1]NOMBRE!F3,[1]NOMBRE!G3,[1]NOMBRE!H3,")")</f>
        <v>ESTABLECIMIENTO/ESTRATEGIA: 0 (000000)</v>
      </c>
    </row>
    <row r="4" spans="1:94" x14ac:dyDescent="0.25">
      <c r="A4" s="1" t="str">
        <f>CONCATENATE("MES: ",[1]NOMBRE!B6, " (",[1]NOMBRE!C6,[1]NOMBRE!D6,")")</f>
        <v>MES: 0 (00)</v>
      </c>
    </row>
    <row r="5" spans="1:94" x14ac:dyDescent="0.25">
      <c r="A5" s="1" t="str">
        <f>CONCATENATE("AÑO: ",[1]NOMBRE!B7)</f>
        <v>AÑO: 2025</v>
      </c>
    </row>
    <row r="6" spans="1:94" s="5" customFormat="1" x14ac:dyDescent="0.25">
      <c r="A6" s="2498" t="s">
        <v>1</v>
      </c>
      <c r="B6" s="2498"/>
      <c r="C6" s="2498"/>
      <c r="D6" s="2498"/>
      <c r="E6" s="2498"/>
      <c r="F6" s="2498"/>
      <c r="G6" s="2498"/>
      <c r="H6" s="2498"/>
      <c r="I6" s="2498"/>
      <c r="J6" s="2498"/>
      <c r="K6" s="2498"/>
      <c r="L6" s="2498"/>
      <c r="M6" s="2498"/>
      <c r="N6" s="2498"/>
      <c r="O6" s="2498"/>
      <c r="P6" s="2498"/>
      <c r="Q6" s="2498"/>
      <c r="R6" s="2498"/>
      <c r="S6" s="2498"/>
      <c r="T6" s="2498"/>
      <c r="U6" s="2498"/>
      <c r="V6" s="2498"/>
      <c r="W6" s="2498"/>
      <c r="X6" s="2498"/>
      <c r="Y6" s="2499"/>
      <c r="Z6" s="3"/>
      <c r="AA6" s="3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</row>
    <row r="8" spans="1:94" ht="15.75" x14ac:dyDescent="0.25">
      <c r="A8" s="7" t="s">
        <v>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9"/>
      <c r="Q8" s="10"/>
      <c r="R8" s="3"/>
      <c r="S8" s="3"/>
      <c r="T8" s="3"/>
      <c r="U8" s="3"/>
      <c r="V8" s="3"/>
      <c r="W8" s="3"/>
      <c r="X8" s="3"/>
      <c r="Y8" s="3"/>
    </row>
    <row r="9" spans="1:94" x14ac:dyDescent="0.25">
      <c r="A9" s="11" t="s">
        <v>3</v>
      </c>
      <c r="B9" s="12"/>
      <c r="C9" s="12"/>
      <c r="D9" s="12"/>
      <c r="E9" s="12"/>
      <c r="F9" s="13"/>
      <c r="G9" s="14"/>
      <c r="H9" s="15"/>
      <c r="I9" s="16"/>
      <c r="J9" s="14"/>
      <c r="K9" s="17"/>
      <c r="L9" s="14"/>
      <c r="M9" s="15"/>
      <c r="N9" s="16"/>
      <c r="O9" s="16"/>
      <c r="P9" s="18"/>
      <c r="Q9" s="14"/>
      <c r="R9" s="15"/>
      <c r="S9" s="15"/>
      <c r="T9" s="15"/>
      <c r="U9" s="15"/>
      <c r="V9" s="15"/>
      <c r="W9" s="15"/>
      <c r="X9" s="15"/>
      <c r="Y9" s="16"/>
    </row>
    <row r="10" spans="1:94" x14ac:dyDescent="0.25">
      <c r="A10" s="2500" t="s">
        <v>4</v>
      </c>
      <c r="B10" s="2500"/>
      <c r="C10" s="2501" t="s">
        <v>5</v>
      </c>
      <c r="D10" s="2502"/>
      <c r="E10" s="2503"/>
      <c r="F10" s="2490" t="s">
        <v>6</v>
      </c>
      <c r="G10" s="2507"/>
      <c r="H10" s="2507"/>
      <c r="I10" s="2507"/>
      <c r="J10" s="2507"/>
      <c r="K10" s="2507"/>
      <c r="L10" s="2507"/>
      <c r="M10" s="2507"/>
      <c r="N10" s="2507"/>
      <c r="O10" s="2507"/>
      <c r="P10" s="2507"/>
      <c r="Q10" s="2507"/>
      <c r="R10" s="2507"/>
      <c r="S10" s="2507"/>
      <c r="T10" s="2507"/>
      <c r="U10" s="2507"/>
      <c r="V10" s="2507"/>
      <c r="W10" s="2507"/>
      <c r="X10" s="2507"/>
      <c r="Y10" s="2491"/>
    </row>
    <row r="11" spans="1:94" x14ac:dyDescent="0.25">
      <c r="A11" s="2500"/>
      <c r="B11" s="2500"/>
      <c r="C11" s="2504"/>
      <c r="D11" s="2505"/>
      <c r="E11" s="2506"/>
      <c r="F11" s="2490" t="s">
        <v>7</v>
      </c>
      <c r="G11" s="2491"/>
      <c r="H11" s="2490" t="s">
        <v>8</v>
      </c>
      <c r="I11" s="2491"/>
      <c r="J11" s="2490" t="s">
        <v>9</v>
      </c>
      <c r="K11" s="2491"/>
      <c r="L11" s="2490" t="s">
        <v>10</v>
      </c>
      <c r="M11" s="2491"/>
      <c r="N11" s="2490" t="s">
        <v>11</v>
      </c>
      <c r="O11" s="2491"/>
      <c r="P11" s="2490" t="s">
        <v>12</v>
      </c>
      <c r="Q11" s="2491"/>
      <c r="R11" s="2490" t="s">
        <v>13</v>
      </c>
      <c r="S11" s="2491"/>
      <c r="T11" s="2490" t="s">
        <v>14</v>
      </c>
      <c r="U11" s="2491"/>
      <c r="V11" s="2490" t="s">
        <v>15</v>
      </c>
      <c r="W11" s="2491"/>
      <c r="X11" s="2490" t="s">
        <v>16</v>
      </c>
      <c r="Y11" s="2491"/>
    </row>
    <row r="12" spans="1:94" x14ac:dyDescent="0.25">
      <c r="A12" s="2500"/>
      <c r="B12" s="2500"/>
      <c r="C12" s="19" t="s">
        <v>17</v>
      </c>
      <c r="D12" s="20" t="s">
        <v>18</v>
      </c>
      <c r="E12" s="21" t="s">
        <v>19</v>
      </c>
      <c r="F12" s="22" t="s">
        <v>18</v>
      </c>
      <c r="G12" s="21" t="s">
        <v>19</v>
      </c>
      <c r="H12" s="22" t="s">
        <v>18</v>
      </c>
      <c r="I12" s="21" t="s">
        <v>19</v>
      </c>
      <c r="J12" s="22" t="s">
        <v>18</v>
      </c>
      <c r="K12" s="21" t="s">
        <v>19</v>
      </c>
      <c r="L12" s="22" t="s">
        <v>18</v>
      </c>
      <c r="M12" s="21" t="s">
        <v>19</v>
      </c>
      <c r="N12" s="22" t="s">
        <v>18</v>
      </c>
      <c r="O12" s="21" t="s">
        <v>19</v>
      </c>
      <c r="P12" s="22" t="s">
        <v>18</v>
      </c>
      <c r="Q12" s="21" t="s">
        <v>19</v>
      </c>
      <c r="R12" s="22" t="s">
        <v>18</v>
      </c>
      <c r="S12" s="21" t="s">
        <v>19</v>
      </c>
      <c r="T12" s="22" t="s">
        <v>18</v>
      </c>
      <c r="U12" s="21" t="s">
        <v>19</v>
      </c>
      <c r="V12" s="22" t="s">
        <v>18</v>
      </c>
      <c r="W12" s="21" t="s">
        <v>19</v>
      </c>
      <c r="X12" s="22" t="s">
        <v>18</v>
      </c>
      <c r="Y12" s="21" t="s">
        <v>19</v>
      </c>
    </row>
    <row r="13" spans="1:94" x14ac:dyDescent="0.25">
      <c r="A13" s="2495" t="s">
        <v>20</v>
      </c>
      <c r="B13" s="2495"/>
      <c r="C13" s="23">
        <f>SUM(D13+E13)</f>
        <v>0</v>
      </c>
      <c r="D13" s="24">
        <f t="shared" ref="D13:E15" si="0">SUM(F13+H13+J13+L13+N13+P13+R13+T13+V13+X13)</f>
        <v>0</v>
      </c>
      <c r="E13" s="25">
        <f t="shared" si="0"/>
        <v>0</v>
      </c>
      <c r="F13" s="26"/>
      <c r="G13" s="27"/>
      <c r="H13" s="26"/>
      <c r="I13" s="27"/>
      <c r="J13" s="26"/>
      <c r="K13" s="27"/>
      <c r="L13" s="26"/>
      <c r="M13" s="27"/>
      <c r="N13" s="26"/>
      <c r="O13" s="27"/>
      <c r="P13" s="26"/>
      <c r="Q13" s="27"/>
      <c r="R13" s="26"/>
      <c r="S13" s="27"/>
      <c r="T13" s="26"/>
      <c r="U13" s="27"/>
      <c r="V13" s="26"/>
      <c r="W13" s="27"/>
      <c r="X13" s="26"/>
      <c r="Y13" s="27"/>
    </row>
    <row r="14" spans="1:94" x14ac:dyDescent="0.25">
      <c r="A14" s="2496" t="s">
        <v>21</v>
      </c>
      <c r="B14" s="28" t="s">
        <v>22</v>
      </c>
      <c r="C14" s="29">
        <f>SUM(D14+E14)</f>
        <v>0</v>
      </c>
      <c r="D14" s="30">
        <f t="shared" si="0"/>
        <v>0</v>
      </c>
      <c r="E14" s="31">
        <f t="shared" si="0"/>
        <v>0</v>
      </c>
      <c r="F14" s="32"/>
      <c r="G14" s="33"/>
      <c r="H14" s="32"/>
      <c r="I14" s="33"/>
      <c r="J14" s="32"/>
      <c r="K14" s="33"/>
      <c r="L14" s="32"/>
      <c r="M14" s="33"/>
      <c r="N14" s="32"/>
      <c r="O14" s="33"/>
      <c r="P14" s="32"/>
      <c r="Q14" s="33"/>
      <c r="R14" s="32"/>
      <c r="S14" s="33"/>
      <c r="T14" s="32"/>
      <c r="U14" s="33"/>
      <c r="V14" s="32"/>
      <c r="W14" s="33"/>
      <c r="X14" s="32"/>
      <c r="Y14" s="33"/>
    </row>
    <row r="15" spans="1:94" x14ac:dyDescent="0.25">
      <c r="A15" s="2497"/>
      <c r="B15" s="34" t="s">
        <v>23</v>
      </c>
      <c r="C15" s="35">
        <f>SUM(D15+E15)</f>
        <v>0</v>
      </c>
      <c r="D15" s="36">
        <f t="shared" si="0"/>
        <v>0</v>
      </c>
      <c r="E15" s="37">
        <f t="shared" si="0"/>
        <v>0</v>
      </c>
      <c r="F15" s="38"/>
      <c r="G15" s="39"/>
      <c r="H15" s="40"/>
      <c r="I15" s="41"/>
      <c r="J15" s="40"/>
      <c r="K15" s="41"/>
      <c r="L15" s="38"/>
      <c r="M15" s="39"/>
      <c r="N15" s="38"/>
      <c r="O15" s="39"/>
      <c r="P15" s="38"/>
      <c r="Q15" s="39"/>
      <c r="R15" s="38"/>
      <c r="S15" s="39"/>
      <c r="T15" s="38"/>
      <c r="U15" s="42"/>
      <c r="V15" s="38"/>
      <c r="W15" s="42"/>
      <c r="X15" s="38"/>
      <c r="Y15" s="39"/>
    </row>
    <row r="16" spans="1:94" ht="15.75" x14ac:dyDescent="0.25">
      <c r="A16" s="11" t="s">
        <v>24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3"/>
      <c r="Q16" s="43"/>
      <c r="R16" s="44"/>
      <c r="S16" s="44"/>
    </row>
    <row r="17" spans="1:90" customFormat="1" x14ac:dyDescent="0.25">
      <c r="A17" s="2508" t="s">
        <v>25</v>
      </c>
      <c r="B17" s="2508" t="s">
        <v>26</v>
      </c>
      <c r="C17" s="2511" t="s">
        <v>27</v>
      </c>
      <c r="D17" s="2512"/>
      <c r="E17" s="2513"/>
      <c r="F17" s="2514" t="s">
        <v>6</v>
      </c>
      <c r="G17" s="2515"/>
      <c r="H17" s="2515"/>
      <c r="I17" s="2515"/>
      <c r="J17" s="2515"/>
      <c r="K17" s="2515"/>
      <c r="L17" s="2515"/>
      <c r="M17" s="2515"/>
      <c r="N17" s="2515"/>
      <c r="O17" s="2515"/>
      <c r="P17" s="2515"/>
      <c r="Q17" s="2515"/>
      <c r="R17" s="2519" t="s">
        <v>28</v>
      </c>
      <c r="S17" s="2513" t="s">
        <v>29</v>
      </c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</row>
    <row r="18" spans="1:90" customFormat="1" x14ac:dyDescent="0.25">
      <c r="A18" s="2509"/>
      <c r="B18" s="2509"/>
      <c r="C18" s="2504"/>
      <c r="D18" s="2505"/>
      <c r="E18" s="2506"/>
      <c r="F18" s="2492" t="s">
        <v>30</v>
      </c>
      <c r="G18" s="2493"/>
      <c r="H18" s="2492" t="s">
        <v>31</v>
      </c>
      <c r="I18" s="2493"/>
      <c r="J18" s="2492" t="s">
        <v>15</v>
      </c>
      <c r="K18" s="2493"/>
      <c r="L18" s="2492" t="s">
        <v>32</v>
      </c>
      <c r="M18" s="2493"/>
      <c r="N18" s="2492" t="s">
        <v>33</v>
      </c>
      <c r="O18" s="2493"/>
      <c r="P18" s="2492" t="s">
        <v>34</v>
      </c>
      <c r="Q18" s="2494"/>
      <c r="R18" s="2520"/>
      <c r="S18" s="252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</row>
    <row r="19" spans="1:90" customFormat="1" x14ac:dyDescent="0.25">
      <c r="A19" s="2510"/>
      <c r="B19" s="2510"/>
      <c r="C19" s="45" t="s">
        <v>17</v>
      </c>
      <c r="D19" s="46" t="s">
        <v>18</v>
      </c>
      <c r="E19" s="47" t="s">
        <v>19</v>
      </c>
      <c r="F19" s="48" t="s">
        <v>18</v>
      </c>
      <c r="G19" s="47" t="s">
        <v>19</v>
      </c>
      <c r="H19" s="48" t="s">
        <v>18</v>
      </c>
      <c r="I19" s="47" t="s">
        <v>19</v>
      </c>
      <c r="J19" s="48" t="s">
        <v>18</v>
      </c>
      <c r="K19" s="47" t="s">
        <v>19</v>
      </c>
      <c r="L19" s="48" t="s">
        <v>18</v>
      </c>
      <c r="M19" s="47" t="s">
        <v>19</v>
      </c>
      <c r="N19" s="48" t="s">
        <v>18</v>
      </c>
      <c r="O19" s="47" t="s">
        <v>19</v>
      </c>
      <c r="P19" s="48" t="s">
        <v>18</v>
      </c>
      <c r="Q19" s="49" t="s">
        <v>19</v>
      </c>
      <c r="R19" s="2521"/>
      <c r="S19" s="2506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90" customFormat="1" x14ac:dyDescent="0.25">
      <c r="A20" s="2526" t="s">
        <v>35</v>
      </c>
      <c r="B20" s="2527"/>
      <c r="C20" s="50">
        <f t="shared" ref="C20:C29" si="1">SUM(D20+E20)</f>
        <v>0</v>
      </c>
      <c r="D20" s="51">
        <f t="shared" ref="D20:E41" si="2">SUM(F20+H20+J20+L20+N20+P20)</f>
        <v>0</v>
      </c>
      <c r="E20" s="52">
        <f t="shared" si="2"/>
        <v>0</v>
      </c>
      <c r="F20" s="53"/>
      <c r="G20" s="54"/>
      <c r="H20" s="53"/>
      <c r="I20" s="54"/>
      <c r="J20" s="53"/>
      <c r="K20" s="54"/>
      <c r="L20" s="53"/>
      <c r="M20" s="54"/>
      <c r="N20" s="53"/>
      <c r="O20" s="54"/>
      <c r="P20" s="53"/>
      <c r="Q20" s="55"/>
      <c r="R20" s="56"/>
      <c r="S20" s="57"/>
      <c r="T20" s="58" t="str">
        <f>$CA20&amp;CB20</f>
        <v/>
      </c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60" t="str">
        <f>IF(AND($C20&lt;&gt;0,R20=""),"* No olvide ingresar la variable "&amp;R$17&amp;""&amp;". Digite CERO si no tiene. ",IF(R20&gt;$C20,"* La variable Pueblos Originarios no debe ser mayor al Total Ambos Sexos. ",""))</f>
        <v/>
      </c>
      <c r="CB20" s="60" t="str">
        <f>IF(AND($C20&lt;&gt;0,S20=""),"* No olvide ingresar la variable "&amp;S$17&amp;""&amp;". Digite CERO si no tiene. ",IF(S20&gt;$C20,"* La variable Migrantes no debe ser mayor al Total Ambos Sexos. ",""))</f>
        <v/>
      </c>
      <c r="CC20" s="59"/>
      <c r="CD20" s="59"/>
      <c r="CE20" s="61"/>
      <c r="CF20" s="61"/>
      <c r="CG20" s="61"/>
      <c r="CH20" s="61"/>
      <c r="CI20" s="61"/>
      <c r="CJ20" s="2"/>
      <c r="CK20" s="62">
        <f>IF(AND($C20&lt;&gt;0,R20=""),1,IF(R20&gt;$C20,1,0))</f>
        <v>0</v>
      </c>
      <c r="CL20" s="62">
        <f>IF(AND($C20&lt;&gt;0,S20=""),1,IF(S20&gt;$C20,1,0))</f>
        <v>0</v>
      </c>
    </row>
    <row r="21" spans="1:90" customFormat="1" x14ac:dyDescent="0.25">
      <c r="A21" s="2516" t="s">
        <v>36</v>
      </c>
      <c r="B21" s="63" t="s">
        <v>22</v>
      </c>
      <c r="C21" s="64">
        <f t="shared" si="1"/>
        <v>0</v>
      </c>
      <c r="D21" s="65">
        <f t="shared" si="2"/>
        <v>0</v>
      </c>
      <c r="E21" s="66">
        <f t="shared" si="2"/>
        <v>0</v>
      </c>
      <c r="F21" s="67"/>
      <c r="G21" s="68"/>
      <c r="H21" s="67"/>
      <c r="I21" s="68"/>
      <c r="J21" s="67"/>
      <c r="K21" s="68"/>
      <c r="L21" s="67"/>
      <c r="M21" s="68"/>
      <c r="N21" s="69"/>
      <c r="O21" s="68"/>
      <c r="P21" s="69"/>
      <c r="Q21" s="70"/>
      <c r="R21" s="71"/>
      <c r="S21" s="72"/>
      <c r="T21" s="58" t="str">
        <f t="shared" ref="T21:T41" si="3">$CA21&amp;CB21</f>
        <v/>
      </c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60" t="str">
        <f t="shared" ref="CA21:CA41" si="4">IF(AND($C21&lt;&gt;0,R21=""),"* No olvide ingresar la variable "&amp;R$17&amp;""&amp;". Digite CERO si no tiene. ",IF(R21&gt;$C21,"* La variable Pueblos Originarios no debe ser mayor al Total Ambos Sexos. ",""))</f>
        <v/>
      </c>
      <c r="CB21" s="60" t="str">
        <f t="shared" ref="CB21:CB41" si="5">IF(AND($C21&lt;&gt;0,S21=""),"* No olvide ingresar la variable "&amp;S$17&amp;""&amp;". Digite CERO si no tiene. ",IF(S21&gt;$C21,"* La variable Migrantes no debe ser mayor al Total Ambos Sexos. ",""))</f>
        <v/>
      </c>
      <c r="CC21" s="59"/>
      <c r="CD21" s="59"/>
      <c r="CE21" s="61"/>
      <c r="CF21" s="61"/>
      <c r="CG21" s="61"/>
      <c r="CH21" s="61"/>
      <c r="CI21" s="61"/>
      <c r="CJ21" s="2"/>
      <c r="CK21" s="62">
        <f t="shared" ref="CK21:CL41" si="6">IF(AND($C21&lt;&gt;0,R21=""),1,IF(R21&gt;$C21,1,0))</f>
        <v>0</v>
      </c>
      <c r="CL21" s="62">
        <f t="shared" si="6"/>
        <v>0</v>
      </c>
    </row>
    <row r="22" spans="1:90" customFormat="1" x14ac:dyDescent="0.25">
      <c r="A22" s="2517"/>
      <c r="B22" s="73" t="s">
        <v>37</v>
      </c>
      <c r="C22" s="74">
        <f t="shared" si="1"/>
        <v>0</v>
      </c>
      <c r="D22" s="75">
        <f t="shared" si="2"/>
        <v>0</v>
      </c>
      <c r="E22" s="76">
        <f t="shared" si="2"/>
        <v>0</v>
      </c>
      <c r="F22" s="77"/>
      <c r="G22" s="78"/>
      <c r="H22" s="67"/>
      <c r="I22" s="68"/>
      <c r="J22" s="77"/>
      <c r="K22" s="78"/>
      <c r="L22" s="77"/>
      <c r="M22" s="78"/>
      <c r="N22" s="79"/>
      <c r="O22" s="78"/>
      <c r="P22" s="79"/>
      <c r="Q22" s="80"/>
      <c r="R22" s="81"/>
      <c r="S22" s="82"/>
      <c r="T22" s="58" t="str">
        <f t="shared" si="3"/>
        <v/>
      </c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60" t="str">
        <f t="shared" si="4"/>
        <v/>
      </c>
      <c r="CB22" s="60" t="str">
        <f t="shared" si="5"/>
        <v/>
      </c>
      <c r="CC22" s="59"/>
      <c r="CD22" s="59"/>
      <c r="CE22" s="61"/>
      <c r="CF22" s="61"/>
      <c r="CG22" s="61"/>
      <c r="CH22" s="61"/>
      <c r="CI22" s="61"/>
      <c r="CJ22" s="2"/>
      <c r="CK22" s="62">
        <f t="shared" si="6"/>
        <v>0</v>
      </c>
      <c r="CL22" s="62">
        <f t="shared" si="6"/>
        <v>0</v>
      </c>
    </row>
    <row r="23" spans="1:90" customFormat="1" x14ac:dyDescent="0.25">
      <c r="A23" s="2517"/>
      <c r="B23" s="83" t="s">
        <v>38</v>
      </c>
      <c r="C23" s="84">
        <f t="shared" si="1"/>
        <v>0</v>
      </c>
      <c r="D23" s="85">
        <f t="shared" si="2"/>
        <v>0</v>
      </c>
      <c r="E23" s="86">
        <f t="shared" si="2"/>
        <v>0</v>
      </c>
      <c r="F23" s="77"/>
      <c r="G23" s="78"/>
      <c r="H23" s="67"/>
      <c r="I23" s="68"/>
      <c r="J23" s="77"/>
      <c r="K23" s="78"/>
      <c r="L23" s="77"/>
      <c r="M23" s="78"/>
      <c r="N23" s="79"/>
      <c r="O23" s="78"/>
      <c r="P23" s="79"/>
      <c r="Q23" s="80"/>
      <c r="R23" s="81"/>
      <c r="S23" s="82"/>
      <c r="T23" s="58" t="str">
        <f t="shared" si="3"/>
        <v/>
      </c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60" t="str">
        <f t="shared" si="4"/>
        <v/>
      </c>
      <c r="CB23" s="60" t="str">
        <f t="shared" si="5"/>
        <v/>
      </c>
      <c r="CC23" s="59"/>
      <c r="CD23" s="59"/>
      <c r="CE23" s="61"/>
      <c r="CF23" s="61"/>
      <c r="CG23" s="61"/>
      <c r="CH23" s="61"/>
      <c r="CI23" s="61"/>
      <c r="CJ23" s="2"/>
      <c r="CK23" s="62">
        <f t="shared" si="6"/>
        <v>0</v>
      </c>
      <c r="CL23" s="62">
        <f t="shared" si="6"/>
        <v>0</v>
      </c>
    </row>
    <row r="24" spans="1:90" customFormat="1" x14ac:dyDescent="0.25">
      <c r="A24" s="2518"/>
      <c r="B24" s="34" t="s">
        <v>39</v>
      </c>
      <c r="C24" s="35">
        <f t="shared" si="1"/>
        <v>0</v>
      </c>
      <c r="D24" s="87">
        <f t="shared" si="2"/>
        <v>0</v>
      </c>
      <c r="E24" s="37">
        <f t="shared" si="2"/>
        <v>0</v>
      </c>
      <c r="F24" s="40"/>
      <c r="G24" s="88"/>
      <c r="H24" s="40"/>
      <c r="I24" s="88"/>
      <c r="J24" s="40"/>
      <c r="K24" s="88"/>
      <c r="L24" s="40"/>
      <c r="M24" s="88"/>
      <c r="N24" s="89"/>
      <c r="O24" s="88"/>
      <c r="P24" s="89"/>
      <c r="Q24" s="90"/>
      <c r="R24" s="91"/>
      <c r="S24" s="41"/>
      <c r="T24" s="58" t="str">
        <f t="shared" si="3"/>
        <v/>
      </c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60" t="str">
        <f t="shared" si="4"/>
        <v/>
      </c>
      <c r="CB24" s="60" t="str">
        <f t="shared" si="5"/>
        <v/>
      </c>
      <c r="CC24" s="59"/>
      <c r="CD24" s="59"/>
      <c r="CE24" s="61"/>
      <c r="CF24" s="61"/>
      <c r="CG24" s="61"/>
      <c r="CH24" s="61"/>
      <c r="CI24" s="61"/>
      <c r="CJ24" s="2"/>
      <c r="CK24" s="62">
        <f t="shared" si="6"/>
        <v>0</v>
      </c>
      <c r="CL24" s="62">
        <f t="shared" si="6"/>
        <v>0</v>
      </c>
    </row>
    <row r="25" spans="1:90" customFormat="1" ht="21" x14ac:dyDescent="0.25">
      <c r="A25" s="2516" t="s">
        <v>40</v>
      </c>
      <c r="B25" s="63" t="s">
        <v>41</v>
      </c>
      <c r="C25" s="64">
        <f t="shared" si="1"/>
        <v>0</v>
      </c>
      <c r="D25" s="65">
        <f t="shared" si="2"/>
        <v>0</v>
      </c>
      <c r="E25" s="66">
        <f t="shared" si="2"/>
        <v>0</v>
      </c>
      <c r="F25" s="92"/>
      <c r="G25" s="93"/>
      <c r="H25" s="92"/>
      <c r="I25" s="93"/>
      <c r="J25" s="92"/>
      <c r="K25" s="93"/>
      <c r="L25" s="92"/>
      <c r="M25" s="93"/>
      <c r="N25" s="94"/>
      <c r="O25" s="93"/>
      <c r="P25" s="94"/>
      <c r="Q25" s="95"/>
      <c r="R25" s="96"/>
      <c r="S25" s="97"/>
      <c r="T25" s="58" t="str">
        <f t="shared" si="3"/>
        <v/>
      </c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60" t="str">
        <f t="shared" si="4"/>
        <v/>
      </c>
      <c r="CB25" s="60" t="str">
        <f t="shared" si="5"/>
        <v/>
      </c>
      <c r="CC25" s="59"/>
      <c r="CD25" s="59"/>
      <c r="CE25" s="61"/>
      <c r="CF25" s="61"/>
      <c r="CG25" s="61"/>
      <c r="CH25" s="61"/>
      <c r="CI25" s="61"/>
      <c r="CJ25" s="2"/>
      <c r="CK25" s="62">
        <f t="shared" si="6"/>
        <v>0</v>
      </c>
      <c r="CL25" s="62">
        <f t="shared" si="6"/>
        <v>0</v>
      </c>
    </row>
    <row r="26" spans="1:90" customFormat="1" x14ac:dyDescent="0.25">
      <c r="A26" s="2517"/>
      <c r="B26" s="98" t="s">
        <v>42</v>
      </c>
      <c r="C26" s="74">
        <f t="shared" si="1"/>
        <v>0</v>
      </c>
      <c r="D26" s="75">
        <f t="shared" si="2"/>
        <v>0</v>
      </c>
      <c r="E26" s="76">
        <f t="shared" si="2"/>
        <v>0</v>
      </c>
      <c r="F26" s="67"/>
      <c r="G26" s="68"/>
      <c r="H26" s="67"/>
      <c r="I26" s="68"/>
      <c r="J26" s="67"/>
      <c r="K26" s="68"/>
      <c r="L26" s="67"/>
      <c r="M26" s="68"/>
      <c r="N26" s="69"/>
      <c r="O26" s="68"/>
      <c r="P26" s="69"/>
      <c r="Q26" s="70"/>
      <c r="R26" s="71"/>
      <c r="S26" s="72"/>
      <c r="T26" s="58" t="str">
        <f t="shared" si="3"/>
        <v/>
      </c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60" t="str">
        <f t="shared" si="4"/>
        <v/>
      </c>
      <c r="CB26" s="60" t="str">
        <f t="shared" si="5"/>
        <v/>
      </c>
      <c r="CC26" s="59"/>
      <c r="CD26" s="59"/>
      <c r="CE26" s="61"/>
      <c r="CF26" s="61"/>
      <c r="CG26" s="61"/>
      <c r="CH26" s="61"/>
      <c r="CI26" s="61"/>
      <c r="CJ26" s="2"/>
      <c r="CK26" s="62">
        <f t="shared" si="6"/>
        <v>0</v>
      </c>
      <c r="CL26" s="62">
        <f t="shared" si="6"/>
        <v>0</v>
      </c>
    </row>
    <row r="27" spans="1:90" customFormat="1" x14ac:dyDescent="0.25">
      <c r="A27" s="2517"/>
      <c r="B27" s="98" t="s">
        <v>43</v>
      </c>
      <c r="C27" s="74">
        <f t="shared" si="1"/>
        <v>0</v>
      </c>
      <c r="D27" s="75">
        <f t="shared" si="2"/>
        <v>0</v>
      </c>
      <c r="E27" s="76">
        <f t="shared" si="2"/>
        <v>0</v>
      </c>
      <c r="F27" s="67"/>
      <c r="G27" s="68"/>
      <c r="H27" s="67"/>
      <c r="I27" s="68"/>
      <c r="J27" s="67"/>
      <c r="K27" s="68"/>
      <c r="L27" s="67"/>
      <c r="M27" s="68"/>
      <c r="N27" s="69"/>
      <c r="O27" s="68"/>
      <c r="P27" s="69"/>
      <c r="Q27" s="70"/>
      <c r="R27" s="71"/>
      <c r="S27" s="72"/>
      <c r="T27" s="58" t="str">
        <f t="shared" si="3"/>
        <v/>
      </c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60" t="str">
        <f t="shared" si="4"/>
        <v/>
      </c>
      <c r="CB27" s="60" t="str">
        <f t="shared" si="5"/>
        <v/>
      </c>
      <c r="CC27" s="59"/>
      <c r="CD27" s="59"/>
      <c r="CE27" s="61"/>
      <c r="CF27" s="61"/>
      <c r="CG27" s="61"/>
      <c r="CH27" s="61"/>
      <c r="CI27" s="61"/>
      <c r="CJ27" s="2"/>
      <c r="CK27" s="62">
        <f t="shared" si="6"/>
        <v>0</v>
      </c>
      <c r="CL27" s="62">
        <f t="shared" si="6"/>
        <v>0</v>
      </c>
    </row>
    <row r="28" spans="1:90" customFormat="1" x14ac:dyDescent="0.25">
      <c r="A28" s="2517"/>
      <c r="B28" s="99" t="s">
        <v>44</v>
      </c>
      <c r="C28" s="100">
        <f t="shared" si="1"/>
        <v>0</v>
      </c>
      <c r="D28" s="101">
        <f t="shared" si="2"/>
        <v>0</v>
      </c>
      <c r="E28" s="102">
        <f t="shared" si="2"/>
        <v>0</v>
      </c>
      <c r="F28" s="67"/>
      <c r="G28" s="68"/>
      <c r="H28" s="67"/>
      <c r="I28" s="68"/>
      <c r="J28" s="67"/>
      <c r="K28" s="68"/>
      <c r="L28" s="67"/>
      <c r="M28" s="68"/>
      <c r="N28" s="69"/>
      <c r="O28" s="68"/>
      <c r="P28" s="69"/>
      <c r="Q28" s="70"/>
      <c r="R28" s="71"/>
      <c r="S28" s="72"/>
      <c r="T28" s="58" t="str">
        <f t="shared" si="3"/>
        <v/>
      </c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60" t="str">
        <f t="shared" si="4"/>
        <v/>
      </c>
      <c r="CB28" s="60" t="str">
        <f t="shared" si="5"/>
        <v/>
      </c>
      <c r="CC28" s="59"/>
      <c r="CD28" s="59"/>
      <c r="CE28" s="61"/>
      <c r="CF28" s="61"/>
      <c r="CG28" s="61"/>
      <c r="CH28" s="61"/>
      <c r="CI28" s="61"/>
      <c r="CJ28" s="2"/>
      <c r="CK28" s="62">
        <f t="shared" si="6"/>
        <v>0</v>
      </c>
      <c r="CL28" s="62">
        <f t="shared" si="6"/>
        <v>0</v>
      </c>
    </row>
    <row r="29" spans="1:90" customFormat="1" ht="21" x14ac:dyDescent="0.25">
      <c r="A29" s="2517"/>
      <c r="B29" s="99" t="s">
        <v>45</v>
      </c>
      <c r="C29" s="100">
        <f t="shared" si="1"/>
        <v>0</v>
      </c>
      <c r="D29" s="101">
        <f t="shared" si="2"/>
        <v>0</v>
      </c>
      <c r="E29" s="102">
        <f t="shared" si="2"/>
        <v>0</v>
      </c>
      <c r="F29" s="67"/>
      <c r="G29" s="68"/>
      <c r="H29" s="67"/>
      <c r="I29" s="68"/>
      <c r="J29" s="67"/>
      <c r="K29" s="68"/>
      <c r="L29" s="67"/>
      <c r="M29" s="68"/>
      <c r="N29" s="69"/>
      <c r="O29" s="68"/>
      <c r="P29" s="69"/>
      <c r="Q29" s="70"/>
      <c r="R29" s="71"/>
      <c r="S29" s="72"/>
      <c r="T29" s="58" t="str">
        <f t="shared" si="3"/>
        <v/>
      </c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60" t="str">
        <f t="shared" si="4"/>
        <v/>
      </c>
      <c r="CB29" s="60" t="str">
        <f t="shared" si="5"/>
        <v/>
      </c>
      <c r="CC29" s="59"/>
      <c r="CD29" s="59"/>
      <c r="CE29" s="61"/>
      <c r="CF29" s="61"/>
      <c r="CG29" s="61"/>
      <c r="CH29" s="61"/>
      <c r="CI29" s="61"/>
      <c r="CJ29" s="2"/>
      <c r="CK29" s="62">
        <f t="shared" si="6"/>
        <v>0</v>
      </c>
      <c r="CL29" s="62">
        <f t="shared" si="6"/>
        <v>0</v>
      </c>
    </row>
    <row r="30" spans="1:90" customFormat="1" x14ac:dyDescent="0.25">
      <c r="A30" s="2517"/>
      <c r="B30" s="99" t="s">
        <v>46</v>
      </c>
      <c r="C30" s="100">
        <f>SUM(D30:E30)</f>
        <v>0</v>
      </c>
      <c r="D30" s="101">
        <f t="shared" si="2"/>
        <v>0</v>
      </c>
      <c r="E30" s="102">
        <f t="shared" si="2"/>
        <v>0</v>
      </c>
      <c r="F30" s="67"/>
      <c r="G30" s="68"/>
      <c r="H30" s="67"/>
      <c r="I30" s="68"/>
      <c r="J30" s="67"/>
      <c r="K30" s="68"/>
      <c r="L30" s="67"/>
      <c r="M30" s="68"/>
      <c r="N30" s="69"/>
      <c r="O30" s="68"/>
      <c r="P30" s="69"/>
      <c r="Q30" s="70"/>
      <c r="R30" s="71"/>
      <c r="S30" s="72"/>
      <c r="T30" s="58" t="str">
        <f t="shared" si="3"/>
        <v/>
      </c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60" t="str">
        <f t="shared" si="4"/>
        <v/>
      </c>
      <c r="CB30" s="60" t="str">
        <f t="shared" si="5"/>
        <v/>
      </c>
      <c r="CC30" s="59"/>
      <c r="CD30" s="59"/>
      <c r="CE30" s="61"/>
      <c r="CF30" s="61"/>
      <c r="CG30" s="61"/>
      <c r="CH30" s="61"/>
      <c r="CI30" s="61"/>
      <c r="CJ30" s="2"/>
      <c r="CK30" s="62">
        <f t="shared" si="6"/>
        <v>0</v>
      </c>
      <c r="CL30" s="62">
        <f t="shared" si="6"/>
        <v>0</v>
      </c>
    </row>
    <row r="31" spans="1:90" customFormat="1" ht="21" x14ac:dyDescent="0.25">
      <c r="A31" s="2517"/>
      <c r="B31" s="99" t="s">
        <v>47</v>
      </c>
      <c r="C31" s="100">
        <f>SUM(D31:E31)</f>
        <v>0</v>
      </c>
      <c r="D31" s="75">
        <f t="shared" si="2"/>
        <v>0</v>
      </c>
      <c r="E31" s="76">
        <f t="shared" si="2"/>
        <v>0</v>
      </c>
      <c r="F31" s="67"/>
      <c r="G31" s="68"/>
      <c r="H31" s="67"/>
      <c r="I31" s="68"/>
      <c r="J31" s="67"/>
      <c r="K31" s="68"/>
      <c r="L31" s="67"/>
      <c r="M31" s="68"/>
      <c r="N31" s="69"/>
      <c r="O31" s="68"/>
      <c r="P31" s="69"/>
      <c r="Q31" s="70"/>
      <c r="R31" s="71"/>
      <c r="S31" s="72"/>
      <c r="T31" s="58" t="str">
        <f t="shared" si="3"/>
        <v/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60" t="str">
        <f t="shared" si="4"/>
        <v/>
      </c>
      <c r="CB31" s="60" t="str">
        <f t="shared" si="5"/>
        <v/>
      </c>
      <c r="CC31" s="59"/>
      <c r="CD31" s="59"/>
      <c r="CE31" s="61"/>
      <c r="CF31" s="61"/>
      <c r="CG31" s="61"/>
      <c r="CH31" s="61"/>
      <c r="CI31" s="61"/>
      <c r="CJ31" s="2"/>
      <c r="CK31" s="62">
        <f t="shared" si="6"/>
        <v>0</v>
      </c>
      <c r="CL31" s="62">
        <f t="shared" si="6"/>
        <v>0</v>
      </c>
    </row>
    <row r="32" spans="1:90" customFormat="1" x14ac:dyDescent="0.25">
      <c r="A32" s="2517"/>
      <c r="B32" s="99" t="s">
        <v>48</v>
      </c>
      <c r="C32" s="74">
        <f t="shared" ref="C32:C41" si="7">SUM(D32+E32)</f>
        <v>0</v>
      </c>
      <c r="D32" s="75">
        <f t="shared" si="2"/>
        <v>0</v>
      </c>
      <c r="E32" s="76">
        <f t="shared" si="2"/>
        <v>0</v>
      </c>
      <c r="F32" s="77"/>
      <c r="G32" s="78"/>
      <c r="H32" s="77"/>
      <c r="I32" s="78"/>
      <c r="J32" s="77"/>
      <c r="K32" s="78"/>
      <c r="L32" s="77"/>
      <c r="M32" s="78"/>
      <c r="N32" s="79"/>
      <c r="O32" s="78"/>
      <c r="P32" s="79"/>
      <c r="Q32" s="80"/>
      <c r="R32" s="81"/>
      <c r="S32" s="82"/>
      <c r="T32" s="58" t="str">
        <f t="shared" si="3"/>
        <v/>
      </c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60" t="str">
        <f t="shared" si="4"/>
        <v/>
      </c>
      <c r="CB32" s="60" t="str">
        <f t="shared" si="5"/>
        <v/>
      </c>
      <c r="CC32" s="59"/>
      <c r="CD32" s="59"/>
      <c r="CE32" s="61"/>
      <c r="CF32" s="61"/>
      <c r="CG32" s="61"/>
      <c r="CH32" s="61"/>
      <c r="CI32" s="61"/>
      <c r="CJ32" s="2"/>
      <c r="CK32" s="62">
        <f t="shared" si="6"/>
        <v>0</v>
      </c>
      <c r="CL32" s="62">
        <f t="shared" si="6"/>
        <v>0</v>
      </c>
    </row>
    <row r="33" spans="1:90" customFormat="1" x14ac:dyDescent="0.25">
      <c r="A33" s="2517"/>
      <c r="B33" s="103" t="s">
        <v>49</v>
      </c>
      <c r="C33" s="84">
        <f t="shared" si="7"/>
        <v>0</v>
      </c>
      <c r="D33" s="85">
        <f t="shared" si="2"/>
        <v>0</v>
      </c>
      <c r="E33" s="86">
        <f t="shared" si="2"/>
        <v>0</v>
      </c>
      <c r="F33" s="104"/>
      <c r="G33" s="105"/>
      <c r="H33" s="104"/>
      <c r="I33" s="105"/>
      <c r="J33" s="104"/>
      <c r="K33" s="105"/>
      <c r="L33" s="104"/>
      <c r="M33" s="105"/>
      <c r="N33" s="106"/>
      <c r="O33" s="105"/>
      <c r="P33" s="106"/>
      <c r="Q33" s="107"/>
      <c r="R33" s="108"/>
      <c r="S33" s="109"/>
      <c r="T33" s="58" t="str">
        <f t="shared" si="3"/>
        <v/>
      </c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60" t="str">
        <f t="shared" si="4"/>
        <v/>
      </c>
      <c r="CB33" s="60" t="str">
        <f t="shared" si="5"/>
        <v/>
      </c>
      <c r="CC33" s="59"/>
      <c r="CD33" s="59"/>
      <c r="CE33" s="61"/>
      <c r="CF33" s="61"/>
      <c r="CG33" s="61"/>
      <c r="CH33" s="61"/>
      <c r="CI33" s="61"/>
      <c r="CJ33" s="2"/>
      <c r="CK33" s="62">
        <f t="shared" si="6"/>
        <v>0</v>
      </c>
      <c r="CL33" s="62">
        <f t="shared" si="6"/>
        <v>0</v>
      </c>
    </row>
    <row r="34" spans="1:90" customFormat="1" x14ac:dyDescent="0.25">
      <c r="A34" s="2517"/>
      <c r="B34" s="73" t="s">
        <v>50</v>
      </c>
      <c r="C34" s="84">
        <f t="shared" si="7"/>
        <v>0</v>
      </c>
      <c r="D34" s="85">
        <f t="shared" si="2"/>
        <v>0</v>
      </c>
      <c r="E34" s="86">
        <f t="shared" si="2"/>
        <v>0</v>
      </c>
      <c r="F34" s="104"/>
      <c r="G34" s="105"/>
      <c r="H34" s="104"/>
      <c r="I34" s="105"/>
      <c r="J34" s="104"/>
      <c r="K34" s="105"/>
      <c r="L34" s="104"/>
      <c r="M34" s="105"/>
      <c r="N34" s="106"/>
      <c r="O34" s="105"/>
      <c r="P34" s="106"/>
      <c r="Q34" s="107"/>
      <c r="R34" s="108"/>
      <c r="S34" s="109"/>
      <c r="T34" s="58" t="str">
        <f t="shared" si="3"/>
        <v/>
      </c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60" t="str">
        <f t="shared" si="4"/>
        <v/>
      </c>
      <c r="CB34" s="60" t="str">
        <f t="shared" si="5"/>
        <v/>
      </c>
      <c r="CC34" s="59"/>
      <c r="CD34" s="59"/>
      <c r="CE34" s="61"/>
      <c r="CF34" s="61"/>
      <c r="CG34" s="61"/>
      <c r="CH34" s="61"/>
      <c r="CI34" s="61"/>
      <c r="CJ34" s="2"/>
      <c r="CK34" s="62">
        <f t="shared" si="6"/>
        <v>0</v>
      </c>
      <c r="CL34" s="62">
        <f t="shared" si="6"/>
        <v>0</v>
      </c>
    </row>
    <row r="35" spans="1:90" customFormat="1" x14ac:dyDescent="0.25">
      <c r="A35" s="2517"/>
      <c r="B35" s="110" t="s">
        <v>51</v>
      </c>
      <c r="C35" s="111">
        <f t="shared" si="7"/>
        <v>0</v>
      </c>
      <c r="D35" s="112">
        <f t="shared" si="2"/>
        <v>0</v>
      </c>
      <c r="E35" s="113">
        <f t="shared" si="2"/>
        <v>0</v>
      </c>
      <c r="F35" s="104"/>
      <c r="G35" s="105"/>
      <c r="H35" s="104"/>
      <c r="I35" s="105"/>
      <c r="J35" s="104"/>
      <c r="K35" s="105"/>
      <c r="L35" s="104"/>
      <c r="M35" s="105"/>
      <c r="N35" s="106"/>
      <c r="O35" s="105"/>
      <c r="P35" s="106"/>
      <c r="Q35" s="107"/>
      <c r="R35" s="108"/>
      <c r="S35" s="109"/>
      <c r="T35" s="58" t="str">
        <f t="shared" si="3"/>
        <v/>
      </c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60" t="str">
        <f t="shared" si="4"/>
        <v/>
      </c>
      <c r="CB35" s="60" t="str">
        <f t="shared" si="5"/>
        <v/>
      </c>
      <c r="CC35" s="59"/>
      <c r="CD35" s="59"/>
      <c r="CE35" s="61"/>
      <c r="CF35" s="61"/>
      <c r="CG35" s="61"/>
      <c r="CH35" s="61"/>
      <c r="CI35" s="61"/>
      <c r="CJ35" s="2"/>
      <c r="CK35" s="62">
        <f t="shared" si="6"/>
        <v>0</v>
      </c>
      <c r="CL35" s="62">
        <f t="shared" si="6"/>
        <v>0</v>
      </c>
    </row>
    <row r="36" spans="1:90" customFormat="1" x14ac:dyDescent="0.25">
      <c r="A36" s="2518"/>
      <c r="B36" s="114" t="s">
        <v>52</v>
      </c>
      <c r="C36" s="35">
        <f t="shared" si="7"/>
        <v>0</v>
      </c>
      <c r="D36" s="87">
        <f t="shared" si="2"/>
        <v>0</v>
      </c>
      <c r="E36" s="37">
        <f t="shared" si="2"/>
        <v>0</v>
      </c>
      <c r="F36" s="40"/>
      <c r="G36" s="88"/>
      <c r="H36" s="40"/>
      <c r="I36" s="88"/>
      <c r="J36" s="40"/>
      <c r="K36" s="88"/>
      <c r="L36" s="40"/>
      <c r="M36" s="88"/>
      <c r="N36" s="89"/>
      <c r="O36" s="88"/>
      <c r="P36" s="89"/>
      <c r="Q36" s="90"/>
      <c r="R36" s="91"/>
      <c r="S36" s="41"/>
      <c r="T36" s="58" t="str">
        <f t="shared" si="3"/>
        <v/>
      </c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60" t="str">
        <f t="shared" si="4"/>
        <v/>
      </c>
      <c r="CB36" s="60" t="str">
        <f t="shared" si="5"/>
        <v/>
      </c>
      <c r="CC36" s="59"/>
      <c r="CD36" s="59"/>
      <c r="CE36" s="61"/>
      <c r="CF36" s="61"/>
      <c r="CG36" s="61"/>
      <c r="CH36" s="61"/>
      <c r="CI36" s="61"/>
      <c r="CJ36" s="2"/>
      <c r="CK36" s="62">
        <f t="shared" si="6"/>
        <v>0</v>
      </c>
      <c r="CL36" s="62">
        <f t="shared" si="6"/>
        <v>0</v>
      </c>
    </row>
    <row r="37" spans="1:90" customFormat="1" x14ac:dyDescent="0.25">
      <c r="A37" s="2528" t="s">
        <v>53</v>
      </c>
      <c r="B37" s="83" t="s">
        <v>38</v>
      </c>
      <c r="C37" s="74">
        <f t="shared" si="7"/>
        <v>0</v>
      </c>
      <c r="D37" s="75">
        <f t="shared" si="2"/>
        <v>0</v>
      </c>
      <c r="E37" s="76">
        <f t="shared" si="2"/>
        <v>0</v>
      </c>
      <c r="F37" s="67"/>
      <c r="G37" s="68"/>
      <c r="H37" s="67"/>
      <c r="I37" s="68"/>
      <c r="J37" s="67"/>
      <c r="K37" s="68"/>
      <c r="L37" s="67"/>
      <c r="M37" s="68"/>
      <c r="N37" s="67"/>
      <c r="O37" s="68"/>
      <c r="P37" s="69"/>
      <c r="Q37" s="70"/>
      <c r="R37" s="71"/>
      <c r="S37" s="72"/>
      <c r="T37" s="58" t="str">
        <f t="shared" si="3"/>
        <v/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60" t="str">
        <f t="shared" si="4"/>
        <v/>
      </c>
      <c r="CB37" s="60" t="str">
        <f t="shared" si="5"/>
        <v/>
      </c>
      <c r="CC37" s="59"/>
      <c r="CD37" s="59"/>
      <c r="CE37" s="61"/>
      <c r="CF37" s="61"/>
      <c r="CG37" s="61"/>
      <c r="CH37" s="61"/>
      <c r="CI37" s="61"/>
      <c r="CJ37" s="2"/>
      <c r="CK37" s="62">
        <f t="shared" si="6"/>
        <v>0</v>
      </c>
      <c r="CL37" s="62">
        <f t="shared" si="6"/>
        <v>0</v>
      </c>
    </row>
    <row r="38" spans="1:90" customFormat="1" x14ac:dyDescent="0.25">
      <c r="A38" s="2528"/>
      <c r="B38" s="34" t="s">
        <v>39</v>
      </c>
      <c r="C38" s="115">
        <f t="shared" si="7"/>
        <v>0</v>
      </c>
      <c r="D38" s="116">
        <f t="shared" si="2"/>
        <v>0</v>
      </c>
      <c r="E38" s="117">
        <f t="shared" si="2"/>
        <v>0</v>
      </c>
      <c r="F38" s="104"/>
      <c r="G38" s="105"/>
      <c r="H38" s="104"/>
      <c r="I38" s="105"/>
      <c r="J38" s="104"/>
      <c r="K38" s="105"/>
      <c r="L38" s="104"/>
      <c r="M38" s="105"/>
      <c r="N38" s="104"/>
      <c r="O38" s="105"/>
      <c r="P38" s="106"/>
      <c r="Q38" s="107"/>
      <c r="R38" s="108"/>
      <c r="S38" s="109"/>
      <c r="T38" s="58" t="str">
        <f t="shared" si="3"/>
        <v/>
      </c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60" t="str">
        <f t="shared" si="4"/>
        <v/>
      </c>
      <c r="CB38" s="60" t="str">
        <f t="shared" si="5"/>
        <v/>
      </c>
      <c r="CC38" s="59"/>
      <c r="CD38" s="59"/>
      <c r="CE38" s="61"/>
      <c r="CF38" s="61"/>
      <c r="CG38" s="61"/>
      <c r="CH38" s="61"/>
      <c r="CI38" s="61"/>
      <c r="CJ38" s="2"/>
      <c r="CK38" s="62">
        <f t="shared" si="6"/>
        <v>0</v>
      </c>
      <c r="CL38" s="62">
        <f t="shared" si="6"/>
        <v>0</v>
      </c>
    </row>
    <row r="39" spans="1:90" customFormat="1" x14ac:dyDescent="0.25">
      <c r="A39" s="2516" t="s">
        <v>54</v>
      </c>
      <c r="B39" s="118" t="s">
        <v>37</v>
      </c>
      <c r="C39" s="50">
        <f t="shared" si="7"/>
        <v>0</v>
      </c>
      <c r="D39" s="51">
        <f t="shared" si="2"/>
        <v>0</v>
      </c>
      <c r="E39" s="66">
        <f t="shared" si="2"/>
        <v>0</v>
      </c>
      <c r="F39" s="92"/>
      <c r="G39" s="93"/>
      <c r="H39" s="92"/>
      <c r="I39" s="93"/>
      <c r="J39" s="92"/>
      <c r="K39" s="93"/>
      <c r="L39" s="92"/>
      <c r="M39" s="93"/>
      <c r="N39" s="92"/>
      <c r="O39" s="93"/>
      <c r="P39" s="94"/>
      <c r="Q39" s="95"/>
      <c r="R39" s="96"/>
      <c r="S39" s="97"/>
      <c r="T39" s="58" t="str">
        <f t="shared" si="3"/>
        <v/>
      </c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60" t="str">
        <f t="shared" si="4"/>
        <v/>
      </c>
      <c r="CB39" s="60" t="str">
        <f t="shared" si="5"/>
        <v/>
      </c>
      <c r="CC39" s="59"/>
      <c r="CD39" s="59"/>
      <c r="CE39" s="61"/>
      <c r="CF39" s="61"/>
      <c r="CG39" s="61"/>
      <c r="CH39" s="61"/>
      <c r="CI39" s="61"/>
      <c r="CJ39" s="2"/>
      <c r="CK39" s="62">
        <f t="shared" si="6"/>
        <v>0</v>
      </c>
      <c r="CL39" s="62">
        <f t="shared" si="6"/>
        <v>0</v>
      </c>
    </row>
    <row r="40" spans="1:90" customFormat="1" x14ac:dyDescent="0.25">
      <c r="A40" s="2517"/>
      <c r="B40" s="73" t="s">
        <v>38</v>
      </c>
      <c r="C40" s="84">
        <f t="shared" si="7"/>
        <v>0</v>
      </c>
      <c r="D40" s="85">
        <f t="shared" si="2"/>
        <v>0</v>
      </c>
      <c r="E40" s="86">
        <f t="shared" si="2"/>
        <v>0</v>
      </c>
      <c r="F40" s="77"/>
      <c r="G40" s="78"/>
      <c r="H40" s="77"/>
      <c r="I40" s="78"/>
      <c r="J40" s="77"/>
      <c r="K40" s="78"/>
      <c r="L40" s="77"/>
      <c r="M40" s="78"/>
      <c r="N40" s="77"/>
      <c r="O40" s="78"/>
      <c r="P40" s="79"/>
      <c r="Q40" s="80"/>
      <c r="R40" s="81"/>
      <c r="S40" s="82"/>
      <c r="T40" s="58" t="str">
        <f t="shared" si="3"/>
        <v/>
      </c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60" t="str">
        <f t="shared" si="4"/>
        <v/>
      </c>
      <c r="CB40" s="60" t="str">
        <f t="shared" si="5"/>
        <v/>
      </c>
      <c r="CC40" s="59"/>
      <c r="CD40" s="59"/>
      <c r="CE40" s="61"/>
      <c r="CF40" s="61"/>
      <c r="CG40" s="61"/>
      <c r="CH40" s="61"/>
      <c r="CI40" s="61"/>
      <c r="CJ40" s="2"/>
      <c r="CK40" s="62">
        <f t="shared" si="6"/>
        <v>0</v>
      </c>
      <c r="CL40" s="62">
        <f t="shared" si="6"/>
        <v>0</v>
      </c>
    </row>
    <row r="41" spans="1:90" customFormat="1" x14ac:dyDescent="0.25">
      <c r="A41" s="2518"/>
      <c r="B41" s="34" t="s">
        <v>39</v>
      </c>
      <c r="C41" s="35">
        <f t="shared" si="7"/>
        <v>0</v>
      </c>
      <c r="D41" s="87">
        <f t="shared" si="2"/>
        <v>0</v>
      </c>
      <c r="E41" s="37">
        <f t="shared" si="2"/>
        <v>0</v>
      </c>
      <c r="F41" s="40"/>
      <c r="G41" s="88"/>
      <c r="H41" s="40"/>
      <c r="I41" s="88"/>
      <c r="J41" s="40"/>
      <c r="K41" s="88"/>
      <c r="L41" s="40"/>
      <c r="M41" s="88"/>
      <c r="N41" s="40"/>
      <c r="O41" s="88"/>
      <c r="P41" s="89"/>
      <c r="Q41" s="90"/>
      <c r="R41" s="91"/>
      <c r="S41" s="41"/>
      <c r="T41" s="58" t="str">
        <f t="shared" si="3"/>
        <v/>
      </c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60" t="str">
        <f t="shared" si="4"/>
        <v/>
      </c>
      <c r="CB41" s="60" t="str">
        <f t="shared" si="5"/>
        <v/>
      </c>
      <c r="CC41" s="59"/>
      <c r="CD41" s="59"/>
      <c r="CE41" s="61"/>
      <c r="CF41" s="61"/>
      <c r="CG41" s="61"/>
      <c r="CH41" s="61"/>
      <c r="CI41" s="61"/>
      <c r="CJ41" s="2"/>
      <c r="CK41" s="62">
        <f t="shared" si="6"/>
        <v>0</v>
      </c>
      <c r="CL41" s="62">
        <f t="shared" si="6"/>
        <v>0</v>
      </c>
    </row>
    <row r="42" spans="1:90" customFormat="1" x14ac:dyDescent="0.25">
      <c r="A42" s="119" t="s">
        <v>55</v>
      </c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</row>
    <row r="43" spans="1:90" customFormat="1" x14ac:dyDescent="0.25">
      <c r="A43" s="2508" t="s">
        <v>56</v>
      </c>
      <c r="B43" s="2501" t="s">
        <v>27</v>
      </c>
      <c r="C43" s="2502"/>
      <c r="D43" s="2503"/>
      <c r="E43" s="2514" t="s">
        <v>6</v>
      </c>
      <c r="F43" s="2515"/>
      <c r="G43" s="2515"/>
      <c r="H43" s="2515"/>
      <c r="I43" s="2515"/>
      <c r="J43" s="2515"/>
      <c r="K43" s="2515"/>
      <c r="L43" s="2515"/>
      <c r="M43" s="2515"/>
      <c r="N43" s="2515"/>
      <c r="O43" s="2515"/>
      <c r="P43" s="2515"/>
      <c r="Q43" s="2519" t="s">
        <v>28</v>
      </c>
      <c r="R43" s="2523" t="s">
        <v>29</v>
      </c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</row>
    <row r="44" spans="1:90" customFormat="1" x14ac:dyDescent="0.25">
      <c r="A44" s="2509"/>
      <c r="B44" s="2504"/>
      <c r="C44" s="2505"/>
      <c r="D44" s="2506"/>
      <c r="E44" s="2492" t="s">
        <v>30</v>
      </c>
      <c r="F44" s="2493"/>
      <c r="G44" s="2492" t="s">
        <v>31</v>
      </c>
      <c r="H44" s="2493"/>
      <c r="I44" s="2492" t="s">
        <v>15</v>
      </c>
      <c r="J44" s="2493"/>
      <c r="K44" s="2492" t="s">
        <v>32</v>
      </c>
      <c r="L44" s="2493"/>
      <c r="M44" s="2492" t="s">
        <v>33</v>
      </c>
      <c r="N44" s="2493"/>
      <c r="O44" s="2492" t="s">
        <v>34</v>
      </c>
      <c r="P44" s="2494"/>
      <c r="Q44" s="2520"/>
      <c r="R44" s="2524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</row>
    <row r="45" spans="1:90" customFormat="1" x14ac:dyDescent="0.25">
      <c r="A45" s="2510"/>
      <c r="B45" s="121" t="s">
        <v>17</v>
      </c>
      <c r="C45" s="122" t="s">
        <v>18</v>
      </c>
      <c r="D45" s="123" t="s">
        <v>19</v>
      </c>
      <c r="E45" s="48" t="s">
        <v>18</v>
      </c>
      <c r="F45" s="124" t="s">
        <v>19</v>
      </c>
      <c r="G45" s="48" t="s">
        <v>18</v>
      </c>
      <c r="H45" s="124" t="s">
        <v>19</v>
      </c>
      <c r="I45" s="48" t="s">
        <v>18</v>
      </c>
      <c r="J45" s="124" t="s">
        <v>19</v>
      </c>
      <c r="K45" s="48" t="s">
        <v>18</v>
      </c>
      <c r="L45" s="124" t="s">
        <v>19</v>
      </c>
      <c r="M45" s="48" t="s">
        <v>18</v>
      </c>
      <c r="N45" s="124" t="s">
        <v>19</v>
      </c>
      <c r="O45" s="48" t="s">
        <v>18</v>
      </c>
      <c r="P45" s="125" t="s">
        <v>19</v>
      </c>
      <c r="Q45" s="2521"/>
      <c r="R45" s="2525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</row>
    <row r="46" spans="1:90" customFormat="1" x14ac:dyDescent="0.25">
      <c r="A46" s="126" t="s">
        <v>37</v>
      </c>
      <c r="B46" s="127">
        <f>SUM(C46+D46)</f>
        <v>0</v>
      </c>
      <c r="C46" s="128">
        <f>SUM(E46+G46+I46+K46+M46+O46)</f>
        <v>0</v>
      </c>
      <c r="D46" s="129">
        <f>SUM(F46+H46+J46+L46+N46+P46)</f>
        <v>0</v>
      </c>
      <c r="E46" s="92"/>
      <c r="F46" s="97"/>
      <c r="G46" s="92"/>
      <c r="H46" s="97"/>
      <c r="I46" s="92"/>
      <c r="J46" s="93"/>
      <c r="K46" s="92"/>
      <c r="L46" s="93"/>
      <c r="M46" s="94"/>
      <c r="N46" s="93"/>
      <c r="O46" s="94"/>
      <c r="P46" s="95"/>
      <c r="Q46" s="96"/>
      <c r="R46" s="93"/>
      <c r="S46" s="58" t="str">
        <f>$CA46&amp;CB46</f>
        <v/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60" t="str">
        <f>IF(AND($B46&lt;&gt;0,Q46=""),"* No olvide ingresar la variable "&amp;Q$43&amp;""&amp;". Digite CERO si no tiene. ",IF(Q46&gt;$B46,"* La variable Pueblos Originarios no debe ser mayor al Total Ambos Sexos. ",""))</f>
        <v/>
      </c>
      <c r="CB46" s="60" t="str">
        <f>IF(AND($B46&lt;&gt;0,R46=""),"* No olvide ingresar la variable "&amp;R$43&amp;""&amp;" (Digite CERO si no tiene). ",IF(R46&gt;$B46,"* La variable Migrantes no debe ser mayor al Total Ambos Sexos. ",""))</f>
        <v/>
      </c>
      <c r="CC46" s="59"/>
      <c r="CD46" s="59"/>
      <c r="CE46" s="61"/>
      <c r="CF46" s="61"/>
      <c r="CG46" s="61"/>
      <c r="CH46" s="61"/>
      <c r="CI46" s="61"/>
      <c r="CJ46" s="2"/>
      <c r="CK46" s="62">
        <f>IF(AND($B46&lt;&gt;0,Q46=""),1,IF(Q46&gt;$B46,1,0))</f>
        <v>0</v>
      </c>
      <c r="CL46" s="62">
        <f>IF(AND($B46&lt;&gt;0,R46=""),1,IF(R46&gt;$B46,1,0))</f>
        <v>0</v>
      </c>
    </row>
    <row r="47" spans="1:90" customFormat="1" x14ac:dyDescent="0.25">
      <c r="A47" s="130" t="s">
        <v>38</v>
      </c>
      <c r="B47" s="131">
        <f>SUM(C47+D47)</f>
        <v>0</v>
      </c>
      <c r="C47" s="132">
        <f t="shared" ref="C47:D49" si="8">SUM(E47+G47+I47+K47+M47+O47)</f>
        <v>0</v>
      </c>
      <c r="D47" s="133">
        <f t="shared" si="8"/>
        <v>0</v>
      </c>
      <c r="E47" s="77"/>
      <c r="F47" s="72"/>
      <c r="G47" s="67"/>
      <c r="H47" s="72"/>
      <c r="I47" s="67"/>
      <c r="J47" s="68"/>
      <c r="K47" s="67"/>
      <c r="L47" s="68"/>
      <c r="M47" s="69"/>
      <c r="N47" s="68"/>
      <c r="O47" s="69"/>
      <c r="P47" s="70"/>
      <c r="Q47" s="81"/>
      <c r="R47" s="78"/>
      <c r="S47" s="58" t="str">
        <f>$CA47&amp;CB47</f>
        <v/>
      </c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60" t="str">
        <f t="shared" ref="CA47:CA49" si="9">IF(AND($B47&lt;&gt;0,Q47=""),"* No olvide ingresar la variable "&amp;Q$43&amp;""&amp;". Digite CERO si no tiene. ",IF(Q47&gt;$B47,"* La variable Pueblos Originarios no debe ser mayor al Total Ambos Sexos. ",""))</f>
        <v/>
      </c>
      <c r="CB47" s="60" t="str">
        <f t="shared" ref="CB47:CB49" si="10">IF(AND($B47&lt;&gt;0,R47=""),"* No olvide ingresar la variable "&amp;R$43&amp;""&amp;" (Digite CERO si no tiene). ",IF(R47&gt;$B47,"* La variable Migrantes no debe ser mayor al Total Ambos Sexos. ",""))</f>
        <v/>
      </c>
      <c r="CC47" s="59"/>
      <c r="CD47" s="59"/>
      <c r="CE47" s="61"/>
      <c r="CF47" s="61"/>
      <c r="CG47" s="61"/>
      <c r="CH47" s="61"/>
      <c r="CI47" s="61"/>
      <c r="CJ47" s="2"/>
      <c r="CK47" s="62">
        <f t="shared" ref="CK47:CL49" si="11">IF(AND($B47&lt;&gt;0,Q47=""),1,IF(Q47&gt;$B47,1,0))</f>
        <v>0</v>
      </c>
      <c r="CL47" s="62">
        <f t="shared" si="11"/>
        <v>0</v>
      </c>
    </row>
    <row r="48" spans="1:90" customFormat="1" x14ac:dyDescent="0.25">
      <c r="A48" s="130" t="s">
        <v>39</v>
      </c>
      <c r="B48" s="134">
        <f>SUM(C48+D48)</f>
        <v>0</v>
      </c>
      <c r="C48" s="135">
        <f t="shared" si="8"/>
        <v>0</v>
      </c>
      <c r="D48" s="136">
        <f t="shared" si="8"/>
        <v>0</v>
      </c>
      <c r="E48" s="77"/>
      <c r="F48" s="82"/>
      <c r="G48" s="77"/>
      <c r="H48" s="82"/>
      <c r="I48" s="77"/>
      <c r="J48" s="78"/>
      <c r="K48" s="77"/>
      <c r="L48" s="78"/>
      <c r="M48" s="79"/>
      <c r="N48" s="78"/>
      <c r="O48" s="79"/>
      <c r="P48" s="80"/>
      <c r="Q48" s="81"/>
      <c r="R48" s="78"/>
      <c r="S48" s="58" t="str">
        <f>$CA48&amp;CB48</f>
        <v/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60" t="str">
        <f t="shared" si="9"/>
        <v/>
      </c>
      <c r="CB48" s="60" t="str">
        <f t="shared" si="10"/>
        <v/>
      </c>
      <c r="CC48" s="59"/>
      <c r="CD48" s="59"/>
      <c r="CE48" s="61"/>
      <c r="CF48" s="61"/>
      <c r="CG48" s="61"/>
      <c r="CH48" s="61"/>
      <c r="CI48" s="61"/>
      <c r="CJ48" s="2"/>
      <c r="CK48" s="62">
        <f t="shared" si="11"/>
        <v>0</v>
      </c>
      <c r="CL48" s="62">
        <f t="shared" si="11"/>
        <v>0</v>
      </c>
    </row>
    <row r="49" spans="1:90" customFormat="1" x14ac:dyDescent="0.25">
      <c r="A49" s="137" t="s">
        <v>57</v>
      </c>
      <c r="B49" s="138">
        <f>SUM(C49:D49)</f>
        <v>0</v>
      </c>
      <c r="C49" s="139">
        <f t="shared" si="8"/>
        <v>0</v>
      </c>
      <c r="D49" s="140">
        <f t="shared" si="8"/>
        <v>0</v>
      </c>
      <c r="E49" s="141"/>
      <c r="F49" s="142"/>
      <c r="G49" s="141"/>
      <c r="H49" s="142"/>
      <c r="I49" s="141"/>
      <c r="J49" s="143"/>
      <c r="K49" s="141"/>
      <c r="L49" s="143"/>
      <c r="M49" s="144"/>
      <c r="N49" s="143"/>
      <c r="O49" s="144"/>
      <c r="P49" s="145"/>
      <c r="Q49" s="146"/>
      <c r="R49" s="143"/>
      <c r="S49" s="58" t="str">
        <f t="shared" ref="S49" si="12">$CA49&amp;CB49</f>
        <v/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60" t="str">
        <f t="shared" si="9"/>
        <v/>
      </c>
      <c r="CB49" s="60" t="str">
        <f t="shared" si="10"/>
        <v/>
      </c>
      <c r="CC49" s="59"/>
      <c r="CD49" s="59"/>
      <c r="CE49" s="61"/>
      <c r="CF49" s="61"/>
      <c r="CG49" s="61"/>
      <c r="CH49" s="61"/>
      <c r="CI49" s="61"/>
      <c r="CJ49" s="2"/>
      <c r="CK49" s="62">
        <f t="shared" si="11"/>
        <v>0</v>
      </c>
      <c r="CL49" s="62">
        <f t="shared" si="11"/>
        <v>0</v>
      </c>
    </row>
    <row r="50" spans="1:90" customFormat="1" x14ac:dyDescent="0.25">
      <c r="A50" s="11" t="s">
        <v>58</v>
      </c>
      <c r="B50" s="12"/>
      <c r="C50" s="12"/>
      <c r="D50" s="12"/>
      <c r="E50" s="12"/>
      <c r="F50" s="12"/>
      <c r="G50" s="12"/>
      <c r="H50" s="1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</row>
    <row r="51" spans="1:90" customFormat="1" x14ac:dyDescent="0.25">
      <c r="A51" s="2534" t="s">
        <v>59</v>
      </c>
      <c r="B51" s="2501" t="s">
        <v>5</v>
      </c>
      <c r="C51" s="2502"/>
      <c r="D51" s="2503"/>
      <c r="E51" s="2537" t="s">
        <v>6</v>
      </c>
      <c r="F51" s="2537"/>
      <c r="G51" s="2537"/>
      <c r="H51" s="2492"/>
      <c r="I51" s="2519" t="s">
        <v>28</v>
      </c>
      <c r="J51" s="2523" t="s">
        <v>29</v>
      </c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</row>
    <row r="52" spans="1:90" customFormat="1" x14ac:dyDescent="0.25">
      <c r="A52" s="2535"/>
      <c r="B52" s="2504"/>
      <c r="C52" s="2505"/>
      <c r="D52" s="2506"/>
      <c r="E52" s="2492" t="s">
        <v>8</v>
      </c>
      <c r="F52" s="2493"/>
      <c r="G52" s="2492" t="s">
        <v>9</v>
      </c>
      <c r="H52" s="2494"/>
      <c r="I52" s="2520"/>
      <c r="J52" s="2524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</row>
    <row r="53" spans="1:90" customFormat="1" x14ac:dyDescent="0.25">
      <c r="A53" s="2536"/>
      <c r="B53" s="121" t="s">
        <v>17</v>
      </c>
      <c r="C53" s="122" t="s">
        <v>18</v>
      </c>
      <c r="D53" s="123" t="s">
        <v>19</v>
      </c>
      <c r="E53" s="48" t="s">
        <v>18</v>
      </c>
      <c r="F53" s="47" t="s">
        <v>19</v>
      </c>
      <c r="G53" s="48" t="s">
        <v>18</v>
      </c>
      <c r="H53" s="49" t="s">
        <v>19</v>
      </c>
      <c r="I53" s="2521"/>
      <c r="J53" s="2525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</row>
    <row r="54" spans="1:90" customFormat="1" ht="21" x14ac:dyDescent="0.25">
      <c r="A54" s="147" t="s">
        <v>60</v>
      </c>
      <c r="B54" s="148">
        <f>SUM(C54+D54)</f>
        <v>0</v>
      </c>
      <c r="C54" s="149">
        <f t="shared" ref="C54:D57" si="13">SUM(E54+G54)</f>
        <v>0</v>
      </c>
      <c r="D54" s="52">
        <f>SUM(F54+H54)</f>
        <v>0</v>
      </c>
      <c r="E54" s="150">
        <f>SUM(E55:E57)</f>
        <v>0</v>
      </c>
      <c r="F54" s="151">
        <f t="shared" ref="F54:J54" si="14">SUM(F55:F57)</f>
        <v>0</v>
      </c>
      <c r="G54" s="152">
        <f t="shared" si="14"/>
        <v>0</v>
      </c>
      <c r="H54" s="153">
        <f t="shared" si="14"/>
        <v>0</v>
      </c>
      <c r="I54" s="154">
        <f>SUM(I55:I57)</f>
        <v>0</v>
      </c>
      <c r="J54" s="155">
        <f t="shared" si="14"/>
        <v>0</v>
      </c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</row>
    <row r="55" spans="1:90" customFormat="1" x14ac:dyDescent="0.25">
      <c r="A55" s="156" t="s">
        <v>22</v>
      </c>
      <c r="B55" s="157">
        <f>SUM(C55+D55)</f>
        <v>0</v>
      </c>
      <c r="C55" s="158">
        <f>SUM(E55+G55)</f>
        <v>0</v>
      </c>
      <c r="D55" s="76">
        <f>SUM(F55+H55)</f>
        <v>0</v>
      </c>
      <c r="E55" s="67"/>
      <c r="F55" s="72"/>
      <c r="G55" s="69"/>
      <c r="H55" s="70"/>
      <c r="I55" s="81"/>
      <c r="J55" s="78"/>
      <c r="K55" s="58" t="str">
        <f>$CA55&amp;CB55</f>
        <v/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60" t="str">
        <f>IF(AND($B55&lt;&gt;0,I55=""),"* No olvide ingresar la variable "&amp;I$51&amp;""&amp;". Digite CERO si no tiene. ",IF(I55&gt;$B55,"* La variable Pueblos Originarios no debe ser mayor al Total Ambos Sexos. ",""))</f>
        <v/>
      </c>
      <c r="CB55" s="60" t="str">
        <f>IF(AND($B55&lt;&gt;0,J55=""),"* No olvide ingresar la variable "&amp;J$51&amp;""&amp;" (Digite CERO si no tiene). ",IF(J55&gt;$B55,"* La variable Migrantes no debe ser mayor al Total Ambos Sexos. ",""))</f>
        <v/>
      </c>
      <c r="CC55" s="59"/>
      <c r="CD55" s="59"/>
      <c r="CE55" s="61"/>
      <c r="CF55" s="61"/>
      <c r="CG55" s="61"/>
      <c r="CH55" s="61"/>
      <c r="CI55" s="61"/>
      <c r="CJ55" s="2"/>
      <c r="CK55" s="62">
        <f>IF(AND($B55&lt;&gt;0,I55=""),1,IF(I55&gt;$B55,1,0))</f>
        <v>0</v>
      </c>
      <c r="CL55" s="62">
        <f>IF(AND($B55&lt;&gt;0,J55=""),1,IF(J55&gt;$B55,1,0))</f>
        <v>0</v>
      </c>
    </row>
    <row r="56" spans="1:90" customFormat="1" x14ac:dyDescent="0.25">
      <c r="A56" s="130" t="s">
        <v>61</v>
      </c>
      <c r="B56" s="159">
        <f>SUM(C56+D56)</f>
        <v>0</v>
      </c>
      <c r="C56" s="160">
        <f t="shared" si="13"/>
        <v>0</v>
      </c>
      <c r="D56" s="86">
        <f t="shared" si="13"/>
        <v>0</v>
      </c>
      <c r="E56" s="77"/>
      <c r="F56" s="82"/>
      <c r="G56" s="79"/>
      <c r="H56" s="80"/>
      <c r="I56" s="81"/>
      <c r="J56" s="78"/>
      <c r="K56" s="58" t="str">
        <f t="shared" ref="K56:K57" si="15">$CA56&amp;CB56</f>
        <v/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60" t="str">
        <f t="shared" ref="CA56:CA57" si="16">IF(AND($B56&lt;&gt;0,I56=""),"* No olvide ingresar la variable "&amp;I$51&amp;""&amp;". Digite CERO si no tiene. ",IF(I56&gt;$B56,"* La variable Pueblos Originarios no debe ser mayor al Total Ambos Sexos. ",""))</f>
        <v/>
      </c>
      <c r="CB56" s="60" t="str">
        <f t="shared" ref="CB56:CB57" si="17">IF(AND($B56&lt;&gt;0,J56=""),"* No olvide ingresar la variable "&amp;J$51&amp;""&amp;" (Digite CERO si no tiene). ",IF(J56&gt;$B56,"* La variable Migrantes no debe ser mayor al Total Ambos Sexos. ",""))</f>
        <v/>
      </c>
      <c r="CC56" s="59"/>
      <c r="CD56" s="59"/>
      <c r="CE56" s="61"/>
      <c r="CF56" s="61"/>
      <c r="CG56" s="61"/>
      <c r="CH56" s="61"/>
      <c r="CI56" s="61"/>
      <c r="CJ56" s="2"/>
      <c r="CK56" s="62">
        <f t="shared" ref="CK56:CL57" si="18">IF(AND($B56&lt;&gt;0,I56=""),1,IF(I56&gt;$B56,1,0))</f>
        <v>0</v>
      </c>
      <c r="CL56" s="62">
        <f t="shared" si="18"/>
        <v>0</v>
      </c>
    </row>
    <row r="57" spans="1:90" customFormat="1" x14ac:dyDescent="0.25">
      <c r="A57" s="161" t="s">
        <v>62</v>
      </c>
      <c r="B57" s="162">
        <f>SUM(C57+D57)</f>
        <v>0</v>
      </c>
      <c r="C57" s="163">
        <f t="shared" si="13"/>
        <v>0</v>
      </c>
      <c r="D57" s="37">
        <f t="shared" si="13"/>
        <v>0</v>
      </c>
      <c r="E57" s="40"/>
      <c r="F57" s="41"/>
      <c r="G57" s="89"/>
      <c r="H57" s="90"/>
      <c r="I57" s="91"/>
      <c r="J57" s="88"/>
      <c r="K57" s="58" t="str">
        <f t="shared" si="15"/>
        <v/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59"/>
      <c r="BL57" s="59"/>
      <c r="BM57" s="59"/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  <c r="BZ57" s="59"/>
      <c r="CA57" s="60" t="str">
        <f t="shared" si="16"/>
        <v/>
      </c>
      <c r="CB57" s="60" t="str">
        <f t="shared" si="17"/>
        <v/>
      </c>
      <c r="CC57" s="59"/>
      <c r="CD57" s="59"/>
      <c r="CE57" s="61"/>
      <c r="CF57" s="61"/>
      <c r="CG57" s="61"/>
      <c r="CH57" s="61"/>
      <c r="CI57" s="61"/>
      <c r="CJ57" s="2"/>
      <c r="CK57" s="62">
        <f>IF(AND($B57&lt;&gt;0,I57=""),1,IF(I57&gt;$B57,1,0))</f>
        <v>0</v>
      </c>
      <c r="CL57" s="62">
        <f t="shared" si="18"/>
        <v>0</v>
      </c>
    </row>
    <row r="58" spans="1:90" customFormat="1" x14ac:dyDescent="0.25">
      <c r="A58" s="11" t="s">
        <v>63</v>
      </c>
      <c r="B58" s="12"/>
      <c r="C58" s="12"/>
      <c r="D58" s="12"/>
      <c r="E58" s="12"/>
      <c r="F58" s="12"/>
      <c r="G58" s="12"/>
      <c r="H58" s="12"/>
      <c r="I58" s="12"/>
      <c r="J58" s="13"/>
      <c r="K58" s="13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</row>
    <row r="59" spans="1:90" customFormat="1" x14ac:dyDescent="0.25">
      <c r="A59" s="2501" t="s">
        <v>64</v>
      </c>
      <c r="B59" s="2503"/>
      <c r="C59" s="2508" t="s">
        <v>65</v>
      </c>
      <c r="D59" s="2492" t="s">
        <v>66</v>
      </c>
      <c r="E59" s="2494"/>
      <c r="F59" s="2494"/>
      <c r="G59" s="2494"/>
      <c r="H59" s="2494"/>
      <c r="I59" s="2494"/>
      <c r="J59" s="2529"/>
      <c r="K59" s="2530" t="s">
        <v>28</v>
      </c>
      <c r="L59" s="2503" t="s">
        <v>29</v>
      </c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</row>
    <row r="60" spans="1:90" customFormat="1" ht="21" x14ac:dyDescent="0.25">
      <c r="A60" s="2504"/>
      <c r="B60" s="2506"/>
      <c r="C60" s="2510"/>
      <c r="D60" s="48" t="s">
        <v>67</v>
      </c>
      <c r="E60" s="46" t="s">
        <v>68</v>
      </c>
      <c r="F60" s="46" t="s">
        <v>69</v>
      </c>
      <c r="G60" s="46" t="s">
        <v>70</v>
      </c>
      <c r="H60" s="46" t="s">
        <v>71</v>
      </c>
      <c r="I60" s="46" t="s">
        <v>72</v>
      </c>
      <c r="J60" s="164" t="s">
        <v>73</v>
      </c>
      <c r="K60" s="2531"/>
      <c r="L60" s="252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</row>
    <row r="61" spans="1:90" customFormat="1" x14ac:dyDescent="0.25">
      <c r="A61" s="2532" t="s">
        <v>74</v>
      </c>
      <c r="B61" s="2533"/>
      <c r="C61" s="165">
        <f>SUM(D61:H61)</f>
        <v>0</v>
      </c>
      <c r="D61" s="92"/>
      <c r="E61" s="166"/>
      <c r="F61" s="166"/>
      <c r="G61" s="166"/>
      <c r="H61" s="166"/>
      <c r="I61" s="167"/>
      <c r="J61" s="168"/>
      <c r="K61" s="169"/>
      <c r="L61" s="93"/>
      <c r="M61" s="58" t="str">
        <f>$CA61&amp;CB61</f>
        <v/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60" t="str">
        <f>IF(AND($C61&lt;&gt;0,K61=""),"* No olvide ingresar la variable "&amp;K$59&amp;""&amp;". Digite CERO si no tiene. ",IF(K61&gt;$C61,"* La variable Pueblos Originarios no debe ser mayor al Total. ",""))</f>
        <v/>
      </c>
      <c r="CB61" s="60" t="str">
        <f>IF(AND($C61&lt;&gt;0,L61=""),"* No olvide ingresar la variable "&amp;L$59&amp;""&amp;". Digite CERO si no tiene. ",IF(L61&gt;$C61,"* La variable Migrantes no debe ser mayor al Total. ",""))</f>
        <v/>
      </c>
      <c r="CC61" s="59"/>
      <c r="CD61" s="59"/>
      <c r="CE61" s="61"/>
      <c r="CF61" s="61"/>
      <c r="CG61" s="61"/>
      <c r="CH61" s="61"/>
      <c r="CI61" s="61"/>
      <c r="CJ61" s="2"/>
      <c r="CK61" s="62">
        <f>IF(AND($C61&lt;&gt;0,K61=""),1,IF(K61&gt;$C61,1,0))</f>
        <v>0</v>
      </c>
      <c r="CL61" s="62">
        <f>IF(AND($C61&lt;&gt;0,L61=""),1,IF(L61&gt;$C61,1,0))</f>
        <v>0</v>
      </c>
    </row>
    <row r="62" spans="1:90" customFormat="1" x14ac:dyDescent="0.25">
      <c r="A62" s="2538" t="s">
        <v>75</v>
      </c>
      <c r="B62" s="2538"/>
      <c r="C62" s="170">
        <f>SUM(D62:H62)</f>
        <v>0</v>
      </c>
      <c r="D62" s="67"/>
      <c r="E62" s="171"/>
      <c r="F62" s="171"/>
      <c r="G62" s="171"/>
      <c r="H62" s="171"/>
      <c r="I62" s="172"/>
      <c r="J62" s="173"/>
      <c r="K62" s="174"/>
      <c r="L62" s="78"/>
      <c r="M62" s="58" t="str">
        <f t="shared" ref="M62:M67" si="19">$CA62&amp;CB62</f>
        <v/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60" t="str">
        <f t="shared" ref="CA62:CA67" si="20">IF(AND($C62&lt;&gt;0,K62=""),"* No olvide ingresar la variable "&amp;K$59&amp;""&amp;". Digite CERO si no tiene. ",IF(K62&gt;$C62,"* La variable Pueblos Originarios no debe ser mayor al Total. ",""))</f>
        <v/>
      </c>
      <c r="CB62" s="60" t="str">
        <f t="shared" ref="CB62:CB66" si="21">IF(AND($C62&lt;&gt;0,L62=""),"* No olvide ingresar la variable "&amp;L$59&amp;""&amp;". Digite CERO si no tiene. ",IF(L62&gt;$C62,"* La variable Migrantes no debe ser mayor al Total. ",""))</f>
        <v/>
      </c>
      <c r="CC62" s="59"/>
      <c r="CD62" s="59"/>
      <c r="CE62" s="61"/>
      <c r="CF62" s="61"/>
      <c r="CG62" s="61"/>
      <c r="CH62" s="61"/>
      <c r="CI62" s="61"/>
      <c r="CJ62" s="2"/>
      <c r="CK62" s="62">
        <f t="shared" ref="CK62:CL67" si="22">IF(AND($C62&lt;&gt;0,K62=""),1,IF(K62&gt;$C62,1,0))</f>
        <v>0</v>
      </c>
      <c r="CL62" s="62">
        <f t="shared" si="22"/>
        <v>0</v>
      </c>
    </row>
    <row r="63" spans="1:90" customFormat="1" x14ac:dyDescent="0.25">
      <c r="A63" s="2538" t="s">
        <v>76</v>
      </c>
      <c r="B63" s="2538"/>
      <c r="C63" s="170">
        <f>SUM(D63:H63)</f>
        <v>0</v>
      </c>
      <c r="D63" s="77"/>
      <c r="E63" s="175"/>
      <c r="F63" s="175"/>
      <c r="G63" s="175"/>
      <c r="H63" s="175"/>
      <c r="I63" s="176"/>
      <c r="J63" s="177"/>
      <c r="K63" s="174"/>
      <c r="L63" s="78"/>
      <c r="M63" s="58" t="str">
        <f t="shared" si="19"/>
        <v/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60" t="str">
        <f t="shared" si="20"/>
        <v/>
      </c>
      <c r="CB63" s="60" t="str">
        <f t="shared" si="21"/>
        <v/>
      </c>
      <c r="CC63" s="59"/>
      <c r="CD63" s="59"/>
      <c r="CE63" s="61"/>
      <c r="CF63" s="61"/>
      <c r="CG63" s="61"/>
      <c r="CH63" s="61"/>
      <c r="CI63" s="61"/>
      <c r="CJ63" s="2"/>
      <c r="CK63" s="62">
        <f t="shared" si="22"/>
        <v>0</v>
      </c>
      <c r="CL63" s="62">
        <f t="shared" si="22"/>
        <v>0</v>
      </c>
    </row>
    <row r="64" spans="1:90" customFormat="1" x14ac:dyDescent="0.25">
      <c r="A64" s="2538" t="s">
        <v>77</v>
      </c>
      <c r="B64" s="2538"/>
      <c r="C64" s="84">
        <f>SUM(H64:J64)</f>
        <v>0</v>
      </c>
      <c r="D64" s="178"/>
      <c r="E64" s="179"/>
      <c r="F64" s="179"/>
      <c r="G64" s="179"/>
      <c r="H64" s="180"/>
      <c r="I64" s="175"/>
      <c r="J64" s="181"/>
      <c r="K64" s="174"/>
      <c r="L64" s="78"/>
      <c r="M64" s="58" t="str">
        <f t="shared" si="19"/>
        <v/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60" t="str">
        <f t="shared" si="20"/>
        <v/>
      </c>
      <c r="CB64" s="60" t="str">
        <f t="shared" si="21"/>
        <v/>
      </c>
      <c r="CC64" s="59"/>
      <c r="CD64" s="59"/>
      <c r="CE64" s="61"/>
      <c r="CF64" s="61"/>
      <c r="CG64" s="61"/>
      <c r="CH64" s="61"/>
      <c r="CI64" s="61"/>
      <c r="CJ64" s="2"/>
      <c r="CK64" s="62">
        <f t="shared" si="22"/>
        <v>0</v>
      </c>
      <c r="CL64" s="62">
        <f t="shared" si="22"/>
        <v>0</v>
      </c>
    </row>
    <row r="65" spans="1:90" customFormat="1" x14ac:dyDescent="0.25">
      <c r="A65" s="2538" t="s">
        <v>78</v>
      </c>
      <c r="B65" s="2538"/>
      <c r="C65" s="84">
        <f>SUM(H65:J65)</f>
        <v>0</v>
      </c>
      <c r="D65" s="178"/>
      <c r="E65" s="179"/>
      <c r="F65" s="179"/>
      <c r="G65" s="179"/>
      <c r="H65" s="180"/>
      <c r="I65" s="175"/>
      <c r="J65" s="181"/>
      <c r="K65" s="174"/>
      <c r="L65" s="78"/>
      <c r="M65" s="58" t="str">
        <f t="shared" si="19"/>
        <v/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60" t="str">
        <f t="shared" si="20"/>
        <v/>
      </c>
      <c r="CB65" s="60" t="str">
        <f t="shared" si="21"/>
        <v/>
      </c>
      <c r="CC65" s="59"/>
      <c r="CD65" s="59"/>
      <c r="CE65" s="61"/>
      <c r="CF65" s="61"/>
      <c r="CG65" s="61"/>
      <c r="CH65" s="61"/>
      <c r="CI65" s="61"/>
      <c r="CJ65" s="2"/>
      <c r="CK65" s="62">
        <f t="shared" si="22"/>
        <v>0</v>
      </c>
      <c r="CL65" s="62">
        <f t="shared" si="22"/>
        <v>0</v>
      </c>
    </row>
    <row r="66" spans="1:90" customFormat="1" x14ac:dyDescent="0.25">
      <c r="A66" s="2539" t="s">
        <v>79</v>
      </c>
      <c r="B66" s="2539"/>
      <c r="C66" s="182">
        <f>SUM(H66:J66)</f>
        <v>0</v>
      </c>
      <c r="D66" s="183"/>
      <c r="E66" s="184"/>
      <c r="F66" s="184"/>
      <c r="G66" s="184"/>
      <c r="H66" s="185"/>
      <c r="I66" s="186"/>
      <c r="J66" s="187"/>
      <c r="K66" s="188"/>
      <c r="L66" s="88"/>
      <c r="M66" s="58" t="str">
        <f>$CA66&amp;CB66</f>
        <v/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60" t="str">
        <f t="shared" si="20"/>
        <v/>
      </c>
      <c r="CB66" s="60" t="str">
        <f t="shared" si="21"/>
        <v/>
      </c>
      <c r="CC66" s="59"/>
      <c r="CD66" s="59"/>
      <c r="CE66" s="61"/>
      <c r="CF66" s="61"/>
      <c r="CG66" s="61"/>
      <c r="CH66" s="61"/>
      <c r="CI66" s="61"/>
      <c r="CJ66" s="2"/>
      <c r="CK66" s="62">
        <f t="shared" si="22"/>
        <v>0</v>
      </c>
      <c r="CL66" s="62">
        <f t="shared" si="22"/>
        <v>0</v>
      </c>
    </row>
    <row r="67" spans="1:90" customFormat="1" x14ac:dyDescent="0.25">
      <c r="A67" s="2540" t="s">
        <v>80</v>
      </c>
      <c r="B67" s="2540"/>
      <c r="C67" s="189">
        <f>SUM(D67:J67)</f>
        <v>0</v>
      </c>
      <c r="D67" s="190"/>
      <c r="E67" s="191"/>
      <c r="F67" s="191"/>
      <c r="G67" s="191"/>
      <c r="H67" s="192"/>
      <c r="I67" s="193"/>
      <c r="J67" s="194"/>
      <c r="K67" s="195"/>
      <c r="L67" s="143"/>
      <c r="M67" s="58" t="str">
        <f t="shared" si="19"/>
        <v/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9"/>
      <c r="BF67" s="59"/>
      <c r="BG67" s="59"/>
      <c r="BH67" s="59"/>
      <c r="BI67" s="59"/>
      <c r="BJ67" s="59"/>
      <c r="BK67" s="59"/>
      <c r="BL67" s="59"/>
      <c r="BM67" s="59"/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59"/>
      <c r="BY67" s="59"/>
      <c r="BZ67" s="59"/>
      <c r="CA67" s="60" t="str">
        <f t="shared" si="20"/>
        <v/>
      </c>
      <c r="CB67" s="60" t="str">
        <f>IF(AND($C67&lt;&gt;0,L67=""),"* No olvide ingresar la variable "&amp;L$59&amp;""&amp;". Digite CERO si no tiene. ",IF(L67&gt;$C67,"* La variable Migrantes no debe ser mayor al Total. ",""))</f>
        <v/>
      </c>
      <c r="CC67" s="59"/>
      <c r="CD67" s="59"/>
      <c r="CE67" s="61"/>
      <c r="CF67" s="61"/>
      <c r="CG67" s="61"/>
      <c r="CH67" s="61"/>
      <c r="CI67" s="61"/>
      <c r="CJ67" s="2"/>
      <c r="CK67" s="62">
        <f t="shared" si="22"/>
        <v>0</v>
      </c>
      <c r="CL67" s="62">
        <f t="shared" si="22"/>
        <v>0</v>
      </c>
    </row>
    <row r="68" spans="1:90" customFormat="1" x14ac:dyDescent="0.25">
      <c r="A68" s="11" t="s">
        <v>81</v>
      </c>
      <c r="B68" s="12"/>
      <c r="C68" s="12"/>
      <c r="D68" s="12"/>
      <c r="E68" s="12"/>
      <c r="F68" s="12"/>
      <c r="G68" s="12"/>
      <c r="H68" s="12"/>
      <c r="I68" s="12"/>
      <c r="J68" s="13"/>
      <c r="K68" s="13"/>
      <c r="L68" s="196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</row>
    <row r="69" spans="1:90" customFormat="1" x14ac:dyDescent="0.25">
      <c r="A69" s="2503" t="s">
        <v>26</v>
      </c>
      <c r="B69" s="2501" t="s">
        <v>5</v>
      </c>
      <c r="C69" s="2502"/>
      <c r="D69" s="2503"/>
      <c r="E69" s="2537" t="s">
        <v>6</v>
      </c>
      <c r="F69" s="2537"/>
      <c r="G69" s="2537"/>
      <c r="H69" s="2541"/>
      <c r="I69" s="2519" t="s">
        <v>28</v>
      </c>
      <c r="J69" s="2523" t="s">
        <v>29</v>
      </c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</row>
    <row r="70" spans="1:90" customFormat="1" x14ac:dyDescent="0.25">
      <c r="A70" s="2522"/>
      <c r="B70" s="2504"/>
      <c r="C70" s="2505"/>
      <c r="D70" s="2506"/>
      <c r="E70" s="2492" t="s">
        <v>10</v>
      </c>
      <c r="F70" s="2493"/>
      <c r="G70" s="2494" t="s">
        <v>11</v>
      </c>
      <c r="H70" s="2529"/>
      <c r="I70" s="2520"/>
      <c r="J70" s="2524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</row>
    <row r="71" spans="1:90" customFormat="1" x14ac:dyDescent="0.25">
      <c r="A71" s="2506"/>
      <c r="B71" s="197" t="s">
        <v>17</v>
      </c>
      <c r="C71" s="122" t="s">
        <v>18</v>
      </c>
      <c r="D71" s="123" t="s">
        <v>19</v>
      </c>
      <c r="E71" s="48" t="s">
        <v>18</v>
      </c>
      <c r="F71" s="47" t="s">
        <v>19</v>
      </c>
      <c r="G71" s="48" t="s">
        <v>18</v>
      </c>
      <c r="H71" s="198" t="s">
        <v>19</v>
      </c>
      <c r="I71" s="2521"/>
      <c r="J71" s="2525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</row>
    <row r="72" spans="1:90" customFormat="1" x14ac:dyDescent="0.25">
      <c r="A72" s="199" t="s">
        <v>22</v>
      </c>
      <c r="B72" s="200">
        <f>SUM(C72:D72)</f>
        <v>0</v>
      </c>
      <c r="C72" s="201">
        <f t="shared" ref="C72:D74" si="23">+E72+G72</f>
        <v>0</v>
      </c>
      <c r="D72" s="202">
        <f t="shared" si="23"/>
        <v>0</v>
      </c>
      <c r="E72" s="92"/>
      <c r="F72" s="72"/>
      <c r="G72" s="67"/>
      <c r="H72" s="203"/>
      <c r="I72" s="204"/>
      <c r="J72" s="68"/>
      <c r="K72" s="58" t="str">
        <f>$CA72&amp;CB72</f>
        <v/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  <c r="BB72" s="59"/>
      <c r="BC72" s="59"/>
      <c r="BD72" s="59"/>
      <c r="BE72" s="59"/>
      <c r="BF72" s="59"/>
      <c r="BG72" s="59"/>
      <c r="BH72" s="59"/>
      <c r="BI72" s="59"/>
      <c r="BJ72" s="59"/>
      <c r="BK72" s="59"/>
      <c r="BL72" s="59"/>
      <c r="BM72" s="59"/>
      <c r="BN72" s="59"/>
      <c r="BO72" s="59"/>
      <c r="BP72" s="59"/>
      <c r="BQ72" s="59"/>
      <c r="BR72" s="59"/>
      <c r="BS72" s="59"/>
      <c r="BT72" s="59"/>
      <c r="BU72" s="59"/>
      <c r="BV72" s="59"/>
      <c r="BW72" s="59"/>
      <c r="BX72" s="59"/>
      <c r="BY72" s="59"/>
      <c r="BZ72" s="59"/>
      <c r="CA72" s="60" t="str">
        <f>IF(AND($B72&lt;&gt;0,I72=""),"* No olvide ingresar la variable "&amp;I$51&amp;""&amp;". Digite CERO si no tiene. ",IF(I72&gt;$B72,"* La variable Pueblos Originarios no debe ser mayor al Total Ambos Sexos. ",""))</f>
        <v/>
      </c>
      <c r="CB72" s="60" t="str">
        <f>IF(AND($B72&lt;&gt;0,J72=""),"* No olvide ingresar la variable "&amp;J$51&amp;""&amp;" (Digite CERO si no tiene). ",IF(J72&gt;$B72,"* La variable Migrantes no debe ser mayor al Total Ambos Sexos. ",""))</f>
        <v/>
      </c>
      <c r="CC72" s="59"/>
      <c r="CD72" s="59"/>
      <c r="CE72" s="61"/>
      <c r="CF72" s="61"/>
      <c r="CG72" s="61"/>
      <c r="CH72" s="61"/>
      <c r="CI72" s="61"/>
      <c r="CJ72" s="2"/>
      <c r="CK72" s="62">
        <f>IF(AND($B72&lt;&gt;0,I72=""),1,IF(I72&gt;$B72,1,0))</f>
        <v>0</v>
      </c>
      <c r="CL72" s="62">
        <f>IF(AND($B72&lt;&gt;0,J72=""),1,IF(J72&gt;$B72,1,0))</f>
        <v>0</v>
      </c>
    </row>
    <row r="73" spans="1:90" customFormat="1" x14ac:dyDescent="0.25">
      <c r="A73" s="205" t="s">
        <v>61</v>
      </c>
      <c r="B73" s="159">
        <f>SUM(C73:D73)</f>
        <v>0</v>
      </c>
      <c r="C73" s="206">
        <f t="shared" si="23"/>
        <v>0</v>
      </c>
      <c r="D73" s="207">
        <f t="shared" si="23"/>
        <v>0</v>
      </c>
      <c r="E73" s="77"/>
      <c r="F73" s="82"/>
      <c r="G73" s="77"/>
      <c r="H73" s="208"/>
      <c r="I73" s="174"/>
      <c r="J73" s="78"/>
      <c r="K73" s="58" t="str">
        <f t="shared" ref="K73:K74" si="24">$CA73&amp;CB73</f>
        <v/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  <c r="BE73" s="59"/>
      <c r="BF73" s="59"/>
      <c r="BG73" s="59"/>
      <c r="BH73" s="59"/>
      <c r="BI73" s="59"/>
      <c r="BJ73" s="59"/>
      <c r="BK73" s="59"/>
      <c r="BL73" s="59"/>
      <c r="BM73" s="59"/>
      <c r="BN73" s="59"/>
      <c r="BO73" s="59"/>
      <c r="BP73" s="59"/>
      <c r="BQ73" s="59"/>
      <c r="BR73" s="59"/>
      <c r="BS73" s="59"/>
      <c r="BT73" s="59"/>
      <c r="BU73" s="59"/>
      <c r="BV73" s="59"/>
      <c r="BW73" s="59"/>
      <c r="BX73" s="59"/>
      <c r="BY73" s="59"/>
      <c r="BZ73" s="59"/>
      <c r="CA73" s="60" t="str">
        <f t="shared" ref="CA73:CA74" si="25">IF(AND($B73&lt;&gt;0,I73=""),"* No olvide ingresar la variable "&amp;I$51&amp;""&amp;". Digite CERO si no tiene. ",IF(I73&gt;$B73,"* La variable Pueblos Originarios no debe ser mayor al Total Ambos Sexos. ",""))</f>
        <v/>
      </c>
      <c r="CB73" s="60" t="str">
        <f t="shared" ref="CB73" si="26">IF(AND($B73&lt;&gt;0,J73=""),"* No olvide ingresar la variable "&amp;J$51&amp;""&amp;" (Digite CERO si no tiene). ",IF(J73&gt;$B73,"* La variable Migrantes no debe ser mayor al Total Ambos Sexos. ",""))</f>
        <v/>
      </c>
      <c r="CC73" s="59"/>
      <c r="CD73" s="59"/>
      <c r="CE73" s="61"/>
      <c r="CF73" s="61"/>
      <c r="CG73" s="61"/>
      <c r="CH73" s="61"/>
      <c r="CI73" s="61"/>
      <c r="CJ73" s="2"/>
      <c r="CK73" s="62">
        <f t="shared" ref="CK73:CL74" si="27">IF(AND($B73&lt;&gt;0,I73=""),1,IF(I73&gt;$B73,1,0))</f>
        <v>0</v>
      </c>
      <c r="CL73" s="62">
        <f t="shared" si="27"/>
        <v>0</v>
      </c>
    </row>
    <row r="74" spans="1:90" customFormat="1" x14ac:dyDescent="0.25">
      <c r="A74" s="161" t="s">
        <v>82</v>
      </c>
      <c r="B74" s="162">
        <f>SUM(C74:D74)</f>
        <v>0</v>
      </c>
      <c r="C74" s="209">
        <f t="shared" si="23"/>
        <v>0</v>
      </c>
      <c r="D74" s="210">
        <f t="shared" si="23"/>
        <v>0</v>
      </c>
      <c r="E74" s="40"/>
      <c r="F74" s="41"/>
      <c r="G74" s="40"/>
      <c r="H74" s="211"/>
      <c r="I74" s="188"/>
      <c r="J74" s="88"/>
      <c r="K74" s="58" t="str">
        <f t="shared" si="24"/>
        <v/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60" t="str">
        <f t="shared" si="25"/>
        <v/>
      </c>
      <c r="CB74" s="60" t="str">
        <f>IF(AND($B74&lt;&gt;0,J74=""),"* No olvide ingresar la variable "&amp;J$51&amp;""&amp;" (Digite CERO si no tiene). ",IF(J74&gt;$B74,"* La variable Migrantes no debe ser mayor al Total Ambos Sexos. ",""))</f>
        <v/>
      </c>
      <c r="CC74" s="59"/>
      <c r="CD74" s="59"/>
      <c r="CE74" s="61"/>
      <c r="CF74" s="61"/>
      <c r="CG74" s="61"/>
      <c r="CH74" s="61"/>
      <c r="CI74" s="61"/>
      <c r="CJ74" s="2"/>
      <c r="CK74" s="62">
        <f t="shared" si="27"/>
        <v>0</v>
      </c>
      <c r="CL74" s="62">
        <f t="shared" si="27"/>
        <v>0</v>
      </c>
    </row>
    <row r="75" spans="1:90" customFormat="1" x14ac:dyDescent="0.25">
      <c r="A75" s="212" t="s">
        <v>83</v>
      </c>
      <c r="B75" s="213"/>
      <c r="C75" s="213"/>
      <c r="D75" s="213"/>
      <c r="E75" s="213"/>
      <c r="F75" s="213"/>
      <c r="G75" s="213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</row>
    <row r="76" spans="1:90" customFormat="1" x14ac:dyDescent="0.25">
      <c r="A76" s="212" t="s">
        <v>84</v>
      </c>
      <c r="B76" s="214"/>
      <c r="C76" s="214"/>
      <c r="D76" s="214"/>
      <c r="E76" s="214"/>
      <c r="F76" s="214"/>
      <c r="G76" s="214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</row>
    <row r="77" spans="1:90" customFormat="1" x14ac:dyDescent="0.25">
      <c r="A77" s="2508" t="s">
        <v>85</v>
      </c>
      <c r="B77" s="2508" t="s">
        <v>65</v>
      </c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</row>
    <row r="78" spans="1:90" customFormat="1" x14ac:dyDescent="0.25">
      <c r="A78" s="2509"/>
      <c r="B78" s="2510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</row>
    <row r="79" spans="1:90" customFormat="1" x14ac:dyDescent="0.25">
      <c r="A79" s="2510"/>
      <c r="B79" s="215">
        <f>SUM(B80:B83)</f>
        <v>0</v>
      </c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</row>
    <row r="80" spans="1:90" customFormat="1" x14ac:dyDescent="0.25">
      <c r="A80" s="216" t="s">
        <v>86</v>
      </c>
      <c r="B80" s="217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</row>
    <row r="81" spans="1:93" customFormat="1" x14ac:dyDescent="0.25">
      <c r="A81" s="218" t="s">
        <v>87</v>
      </c>
      <c r="B81" s="219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customFormat="1" x14ac:dyDescent="0.25">
      <c r="A82" s="218" t="s">
        <v>22</v>
      </c>
      <c r="B82" s="219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customFormat="1" x14ac:dyDescent="0.25">
      <c r="A83" s="220" t="s">
        <v>88</v>
      </c>
      <c r="B83" s="221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customFormat="1" x14ac:dyDescent="0.25">
      <c r="A84" s="7" t="s">
        <v>89</v>
      </c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customFormat="1" ht="52.5" x14ac:dyDescent="0.25">
      <c r="A85" s="222" t="s">
        <v>90</v>
      </c>
      <c r="B85" s="223" t="s">
        <v>91</v>
      </c>
      <c r="C85" s="48" t="s">
        <v>92</v>
      </c>
      <c r="D85" s="46" t="s">
        <v>93</v>
      </c>
      <c r="E85" s="46" t="s">
        <v>94</v>
      </c>
      <c r="F85" s="47" t="s">
        <v>95</v>
      </c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customFormat="1" x14ac:dyDescent="0.25">
      <c r="A86" s="224" t="s">
        <v>96</v>
      </c>
      <c r="B86" s="225"/>
      <c r="C86" s="92"/>
      <c r="D86" s="166"/>
      <c r="E86" s="166"/>
      <c r="F86" s="93"/>
      <c r="G86" s="58" t="str">
        <f>$CA86&amp;CB86&amp;CC86&amp;CD86&amp;CE86</f>
        <v/>
      </c>
      <c r="CA86" s="60" t="str">
        <f>IF(CK86=1,"* Las Aplicaciones de EPSA con resultado de Riesgo psicosocial NO DEBE ser MAYOR que el Total de las Aplicaciones. ","")</f>
        <v/>
      </c>
      <c r="CB86" s="226" t="str">
        <f>IF(CL86=1,"* Las Aplicaciones de EPSA con resultado de Riesgo psicosocial NO DEBE ser MENOR que la variable Plan de equipo de cabecera en gestantes con 3 o más riesgos psicosociales. ","")</f>
        <v/>
      </c>
      <c r="CC86" s="226" t="str">
        <f>IF(CM86=1,"* Las Aplicaciones de EPSA asociadas a Violencia de Género NO DEBEN ser MAYOR al Total de Aplicaciones. ","")</f>
        <v/>
      </c>
      <c r="CD86" s="226" t="str">
        <f>IF(CN86=1,"* Las Aplicaciones de EPSA asociadas a 3 o más riesgos psicosociales NO DEBEN ser MAYOR al Total de Aplicaciones. ","")</f>
        <v/>
      </c>
      <c r="CE86" s="226" t="str">
        <f>IF(CO86=1,"* La variable Plan de equipo de cabecera en gestantes con 3 o más riesgos psicosociales NO DEBE ser MAYOR al Total de Aplicaciones. ","")</f>
        <v/>
      </c>
      <c r="CF86" s="227"/>
      <c r="CG86" s="227"/>
      <c r="CH86" s="227"/>
      <c r="CI86" s="227"/>
      <c r="CJ86" s="227"/>
      <c r="CK86" s="228">
        <f>IF(B86&lt;C86,1,0)</f>
        <v>0</v>
      </c>
      <c r="CL86" s="228">
        <f>IF(C86&lt;F86,1,0)</f>
        <v>0</v>
      </c>
      <c r="CM86" s="228">
        <f t="shared" ref="CM86:CO87" si="28">IF(D86&gt;$B86,1,0)</f>
        <v>0</v>
      </c>
      <c r="CN86" s="228">
        <f t="shared" si="28"/>
        <v>0</v>
      </c>
      <c r="CO86" s="228">
        <f t="shared" si="28"/>
        <v>0</v>
      </c>
    </row>
    <row r="87" spans="1:93" customFormat="1" x14ac:dyDescent="0.25">
      <c r="A87" s="229" t="s">
        <v>97</v>
      </c>
      <c r="B87" s="230"/>
      <c r="C87" s="141"/>
      <c r="D87" s="193"/>
      <c r="E87" s="193"/>
      <c r="F87" s="143"/>
      <c r="G87" s="58" t="str">
        <f>$CA87&amp;CB87&amp;CC87&amp;CD87&amp;CE87</f>
        <v/>
      </c>
      <c r="CA87" s="60" t="str">
        <f>IF(CK87=1,"* Las Aplicaciones de EPSA con resultado de Riesgo psicosocial NO DEBE ser MAYOR que el Total de las Aplicaciones. ","")</f>
        <v/>
      </c>
      <c r="CB87" s="226" t="str">
        <f>IF(CL87=1,"* Las Aplicaciones de EPSA con resultado de Riesgo psicosocial NO DEBE ser MENOR que la variable Plan de equipo de cabecera en gestantes con 3 o más riesgos psicosociales. ","")</f>
        <v/>
      </c>
      <c r="CC87" s="226" t="str">
        <f>IF(CM87=1,"* Las Aplicaciones de EPSA asociadas a Violencia de Género NO DEBEN ser MAYOR al Total de Aplicaciones. ","")</f>
        <v/>
      </c>
      <c r="CD87" s="226" t="str">
        <f>IF(CN87=1,"* Las Aplicaciones de EPSA asociadas a 3 o más riesgos psicosociales NO DEBEN ser MAYOR al Total de Aplicaciones. ","")</f>
        <v/>
      </c>
      <c r="CE87" s="226" t="str">
        <f>IF(CO87=1,"* La variable Plan de equipo de cabecera en gestantes con 3 o más riesgos psicosociales NO DEBE ser MAYOR al Total de Aplicaciones. ","")</f>
        <v/>
      </c>
      <c r="CF87" s="227"/>
      <c r="CG87" s="227"/>
      <c r="CH87" s="227"/>
      <c r="CI87" s="227"/>
      <c r="CJ87" s="227"/>
      <c r="CK87" s="228">
        <f>IF(B87&lt;C87,1,0)</f>
        <v>0</v>
      </c>
      <c r="CL87" s="228">
        <f>IF(C87&lt;F87,1,0)</f>
        <v>0</v>
      </c>
      <c r="CM87" s="228">
        <f t="shared" si="28"/>
        <v>0</v>
      </c>
      <c r="CN87" s="228">
        <f t="shared" si="28"/>
        <v>0</v>
      </c>
      <c r="CO87" s="228">
        <f t="shared" si="28"/>
        <v>0</v>
      </c>
    </row>
    <row r="88" spans="1:93" customFormat="1" x14ac:dyDescent="0.25">
      <c r="A88" s="7" t="s">
        <v>98</v>
      </c>
      <c r="B88" s="13"/>
      <c r="C88" s="13"/>
      <c r="D88" s="13"/>
      <c r="E88" s="13"/>
      <c r="F88" s="214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customFormat="1" ht="31.5" x14ac:dyDescent="0.25">
      <c r="A89" s="2501" t="s">
        <v>99</v>
      </c>
      <c r="B89" s="2503"/>
      <c r="C89" s="48" t="s">
        <v>100</v>
      </c>
      <c r="D89" s="46" t="s">
        <v>101</v>
      </c>
      <c r="E89" s="46" t="s">
        <v>102</v>
      </c>
      <c r="F89" s="46" t="s">
        <v>103</v>
      </c>
      <c r="G89" s="198" t="s">
        <v>104</v>
      </c>
      <c r="H89" s="47" t="s">
        <v>105</v>
      </c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customFormat="1" ht="21" x14ac:dyDescent="0.25">
      <c r="A90" s="2496" t="s">
        <v>106</v>
      </c>
      <c r="B90" s="231" t="s">
        <v>107</v>
      </c>
      <c r="C90" s="169"/>
      <c r="D90" s="167"/>
      <c r="E90" s="167"/>
      <c r="F90" s="166"/>
      <c r="G90" s="232"/>
      <c r="H90" s="97"/>
      <c r="I90" s="58" t="str">
        <f>$CA90</f>
        <v/>
      </c>
      <c r="CA90" s="60" t="str">
        <f>IF(AND($C90&lt;&gt;0,H90=""),"* No olvide ingresar la variable "&amp;H$89&amp;""&amp;". Digite CERO si no tiene. ",IF(H90&gt;$C90,"* La variable Casos alterados derivados a Salud Mental no debe ser mayor al Total de Aplicaciones. ",""))</f>
        <v/>
      </c>
      <c r="CB90" s="59"/>
      <c r="CC90" s="59"/>
      <c r="CD90" s="59"/>
      <c r="CE90" s="61"/>
      <c r="CF90" s="61"/>
      <c r="CG90" s="61"/>
      <c r="CH90" s="61"/>
      <c r="CI90" s="61"/>
      <c r="CJ90" s="2"/>
      <c r="CK90" s="62">
        <f>IF(AND($C90&lt;&gt;0,H90=""),1,IF(H90&gt;$C90,1,0))</f>
        <v>0</v>
      </c>
      <c r="CL90" s="2"/>
      <c r="CM90" s="2"/>
      <c r="CN90" s="2"/>
      <c r="CO90" s="2"/>
    </row>
    <row r="91" spans="1:93" customFormat="1" ht="31.5" x14ac:dyDescent="0.25">
      <c r="A91" s="2497"/>
      <c r="B91" s="233" t="s">
        <v>108</v>
      </c>
      <c r="C91" s="188"/>
      <c r="D91" s="234"/>
      <c r="E91" s="234"/>
      <c r="F91" s="186"/>
      <c r="G91" s="187"/>
      <c r="H91" s="41"/>
      <c r="I91" s="58" t="str">
        <f t="shared" ref="I91:I92" si="29">$CA91</f>
        <v/>
      </c>
      <c r="CA91" s="60" t="str">
        <f t="shared" ref="CA91:CA93" si="30">IF(AND($C91&lt;&gt;0,H91=""),"* No olvide ingresar la variable "&amp;H$89&amp;""&amp;". Digite CERO si no tiene. ",IF(H91&gt;$C91,"* La variable Casos alterados derivados a Salud Mental no debe ser mayor al Total de Aplicaciones. ",""))</f>
        <v/>
      </c>
      <c r="CB91" s="59"/>
      <c r="CC91" s="59"/>
      <c r="CD91" s="59"/>
      <c r="CE91" s="61"/>
      <c r="CF91" s="61"/>
      <c r="CG91" s="61"/>
      <c r="CH91" s="61"/>
      <c r="CI91" s="61"/>
      <c r="CJ91" s="2"/>
      <c r="CK91" s="62">
        <f t="shared" ref="CK91:CK92" si="31">IF(AND($C91&lt;&gt;0,H91=""),1,IF(H91&gt;$C91,1,0))</f>
        <v>0</v>
      </c>
      <c r="CL91" s="2"/>
      <c r="CM91" s="2"/>
      <c r="CN91" s="2"/>
      <c r="CO91" s="2"/>
    </row>
    <row r="92" spans="1:93" customFormat="1" x14ac:dyDescent="0.25">
      <c r="A92" s="2517" t="s">
        <v>109</v>
      </c>
      <c r="B92" s="235" t="s">
        <v>110</v>
      </c>
      <c r="C92" s="92"/>
      <c r="D92" s="166"/>
      <c r="E92" s="166"/>
      <c r="F92" s="236"/>
      <c r="G92" s="237"/>
      <c r="H92" s="238"/>
      <c r="I92" s="58" t="str">
        <f t="shared" si="29"/>
        <v/>
      </c>
      <c r="CA92" s="60" t="str">
        <f t="shared" si="30"/>
        <v/>
      </c>
      <c r="CB92" s="59"/>
      <c r="CC92" s="59"/>
      <c r="CD92" s="59"/>
      <c r="CE92" s="61"/>
      <c r="CF92" s="61"/>
      <c r="CG92" s="61"/>
      <c r="CH92" s="61"/>
      <c r="CI92" s="61"/>
      <c r="CJ92" s="2"/>
      <c r="CK92" s="62">
        <f t="shared" si="31"/>
        <v>0</v>
      </c>
      <c r="CL92" s="2"/>
      <c r="CM92" s="2"/>
      <c r="CN92" s="2"/>
      <c r="CO92" s="2"/>
    </row>
    <row r="93" spans="1:93" customFormat="1" x14ac:dyDescent="0.25">
      <c r="A93" s="2518"/>
      <c r="B93" s="233" t="s">
        <v>111</v>
      </c>
      <c r="C93" s="40"/>
      <c r="D93" s="186"/>
      <c r="E93" s="186"/>
      <c r="F93" s="184"/>
      <c r="G93" s="239"/>
      <c r="H93" s="240"/>
      <c r="I93" s="58" t="str">
        <f>$CA93</f>
        <v/>
      </c>
      <c r="CA93" s="60" t="str">
        <f t="shared" si="30"/>
        <v/>
      </c>
      <c r="CB93" s="59"/>
      <c r="CC93" s="59"/>
      <c r="CD93" s="59"/>
      <c r="CE93" s="61"/>
      <c r="CF93" s="61"/>
      <c r="CG93" s="61"/>
      <c r="CH93" s="61"/>
      <c r="CI93" s="61"/>
      <c r="CJ93" s="2"/>
      <c r="CK93" s="62">
        <f>IF(AND($C93&lt;&gt;0,H93=""),1,IF(H93&gt;$C93,1,0))</f>
        <v>0</v>
      </c>
      <c r="CL93" s="2"/>
      <c r="CM93" s="2"/>
      <c r="CN93" s="2"/>
      <c r="CO93" s="2"/>
    </row>
    <row r="94" spans="1:93" customFormat="1" x14ac:dyDescent="0.25">
      <c r="A94" s="7" t="s">
        <v>112</v>
      </c>
      <c r="B94" s="241"/>
      <c r="C94" s="242"/>
      <c r="D94" s="242"/>
      <c r="E94" s="242"/>
      <c r="F94" s="3"/>
      <c r="G94" s="213"/>
      <c r="H94" s="243"/>
      <c r="I94" s="3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customFormat="1" x14ac:dyDescent="0.25">
      <c r="A95" s="2502" t="s">
        <v>85</v>
      </c>
      <c r="B95" s="2503"/>
      <c r="C95" s="2492" t="s">
        <v>65</v>
      </c>
      <c r="D95" s="2494"/>
      <c r="E95" s="2493"/>
      <c r="F95" s="2492" t="s">
        <v>113</v>
      </c>
      <c r="G95" s="2493"/>
      <c r="H95" s="2492" t="s">
        <v>114</v>
      </c>
      <c r="I95" s="2493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customFormat="1" x14ac:dyDescent="0.25">
      <c r="A96" s="2505"/>
      <c r="B96" s="2506"/>
      <c r="C96" s="48" t="s">
        <v>17</v>
      </c>
      <c r="D96" s="122" t="s">
        <v>18</v>
      </c>
      <c r="E96" s="47" t="s">
        <v>19</v>
      </c>
      <c r="F96" s="48" t="s">
        <v>18</v>
      </c>
      <c r="G96" s="47" t="s">
        <v>19</v>
      </c>
      <c r="H96" s="48" t="s">
        <v>18</v>
      </c>
      <c r="I96" s="47" t="s">
        <v>19</v>
      </c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0" customFormat="1" x14ac:dyDescent="0.25">
      <c r="A97" s="2492" t="s">
        <v>65</v>
      </c>
      <c r="B97" s="2493"/>
      <c r="C97" s="150">
        <f t="shared" ref="C97:I97" si="32">SUM(C98:C102)</f>
        <v>0</v>
      </c>
      <c r="D97" s="244">
        <f t="shared" si="32"/>
        <v>0</v>
      </c>
      <c r="E97" s="151">
        <f t="shared" si="32"/>
        <v>0</v>
      </c>
      <c r="F97" s="150">
        <f>SUM(F98:F102)</f>
        <v>0</v>
      </c>
      <c r="G97" s="151">
        <f t="shared" si="32"/>
        <v>0</v>
      </c>
      <c r="H97" s="150">
        <f t="shared" si="32"/>
        <v>0</v>
      </c>
      <c r="I97" s="151">
        <f t="shared" si="32"/>
        <v>0</v>
      </c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</row>
    <row r="98" spans="1:90" customFormat="1" x14ac:dyDescent="0.25">
      <c r="A98" s="2562" t="s">
        <v>22</v>
      </c>
      <c r="B98" s="2563"/>
      <c r="C98" s="245">
        <f>SUM(D98+E98)</f>
        <v>0</v>
      </c>
      <c r="D98" s="246">
        <f>SUM(F98+H98)</f>
        <v>0</v>
      </c>
      <c r="E98" s="129">
        <f>SUM(G98+I98)</f>
        <v>0</v>
      </c>
      <c r="F98" s="92"/>
      <c r="G98" s="97"/>
      <c r="H98" s="92"/>
      <c r="I98" s="93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</row>
    <row r="99" spans="1:90" customFormat="1" x14ac:dyDescent="0.25">
      <c r="A99" s="2542" t="s">
        <v>88</v>
      </c>
      <c r="B99" s="2543"/>
      <c r="C99" s="247">
        <f>SUM(D99+E99)</f>
        <v>0</v>
      </c>
      <c r="D99" s="248">
        <f t="shared" ref="D99:E102" si="33">SUM(F99+H99)</f>
        <v>0</v>
      </c>
      <c r="E99" s="133">
        <f t="shared" si="33"/>
        <v>0</v>
      </c>
      <c r="F99" s="67"/>
      <c r="G99" s="72"/>
      <c r="H99" s="67"/>
      <c r="I99" s="68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</row>
    <row r="100" spans="1:90" customFormat="1" x14ac:dyDescent="0.25">
      <c r="A100" s="2542" t="s">
        <v>87</v>
      </c>
      <c r="B100" s="2543"/>
      <c r="C100" s="247">
        <f>SUM(D100+E100)</f>
        <v>0</v>
      </c>
      <c r="D100" s="248">
        <f t="shared" si="33"/>
        <v>0</v>
      </c>
      <c r="E100" s="133">
        <f t="shared" si="33"/>
        <v>0</v>
      </c>
      <c r="F100" s="77"/>
      <c r="G100" s="82"/>
      <c r="H100" s="77"/>
      <c r="I100" s="78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</row>
    <row r="101" spans="1:90" customFormat="1" x14ac:dyDescent="0.25">
      <c r="A101" s="2544" t="s">
        <v>115</v>
      </c>
      <c r="B101" s="2545"/>
      <c r="C101" s="249">
        <f>SUM(D101+E101)</f>
        <v>0</v>
      </c>
      <c r="D101" s="250">
        <f>SUM(F101+H101)</f>
        <v>0</v>
      </c>
      <c r="E101" s="251">
        <f>SUM(G101+I101)</f>
        <v>0</v>
      </c>
      <c r="F101" s="104"/>
      <c r="G101" s="109"/>
      <c r="H101" s="104"/>
      <c r="I101" s="105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</row>
    <row r="102" spans="1:90" customFormat="1" x14ac:dyDescent="0.25">
      <c r="A102" s="2546" t="s">
        <v>116</v>
      </c>
      <c r="B102" s="2547"/>
      <c r="C102" s="252">
        <f>SUM(D102+E102)</f>
        <v>0</v>
      </c>
      <c r="D102" s="253">
        <f t="shared" si="33"/>
        <v>0</v>
      </c>
      <c r="E102" s="254">
        <f t="shared" si="33"/>
        <v>0</v>
      </c>
      <c r="F102" s="40"/>
      <c r="G102" s="41"/>
      <c r="H102" s="40"/>
      <c r="I102" s="88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</row>
    <row r="103" spans="1:90" customFormat="1" x14ac:dyDescent="0.25">
      <c r="A103" s="2548" t="s">
        <v>117</v>
      </c>
      <c r="B103" s="2548"/>
      <c r="C103" s="2548"/>
      <c r="D103" s="2548"/>
      <c r="E103" s="2548"/>
      <c r="F103" s="2548"/>
      <c r="G103" s="2548"/>
      <c r="H103" s="2548"/>
      <c r="I103" s="2548"/>
      <c r="J103" s="2548"/>
      <c r="K103" s="2548"/>
      <c r="L103" s="2548"/>
      <c r="M103" s="2548"/>
      <c r="N103" s="2548"/>
      <c r="O103" s="2548"/>
      <c r="P103" s="2548"/>
      <c r="Q103" s="255"/>
      <c r="R103" s="3"/>
      <c r="S103" s="3"/>
      <c r="T103" s="3"/>
      <c r="U103" s="3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</row>
    <row r="104" spans="1:90" customFormat="1" x14ac:dyDescent="0.25">
      <c r="A104" s="2549" t="s">
        <v>118</v>
      </c>
      <c r="B104" s="2549"/>
      <c r="C104" s="2549"/>
      <c r="D104" s="2549"/>
      <c r="E104" s="2549"/>
      <c r="F104" s="2549"/>
      <c r="G104" s="2549"/>
      <c r="H104" s="2549"/>
      <c r="I104" s="2549"/>
      <c r="J104" s="2549"/>
      <c r="K104" s="2549"/>
      <c r="L104" s="2549"/>
      <c r="M104" s="2549"/>
      <c r="N104" s="2549"/>
      <c r="O104" s="2549"/>
      <c r="P104" s="2549"/>
      <c r="Q104" s="2549"/>
      <c r="R104" s="3"/>
      <c r="S104" s="3"/>
      <c r="T104" s="3"/>
      <c r="U104" s="3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</row>
    <row r="105" spans="1:90" customFormat="1" x14ac:dyDescent="0.25">
      <c r="A105" s="2550" t="s">
        <v>119</v>
      </c>
      <c r="B105" s="2551"/>
      <c r="C105" s="2556" t="s">
        <v>120</v>
      </c>
      <c r="D105" s="2557"/>
      <c r="E105" s="2558"/>
      <c r="F105" s="2559" t="s">
        <v>6</v>
      </c>
      <c r="G105" s="2560"/>
      <c r="H105" s="2560"/>
      <c r="I105" s="2560"/>
      <c r="J105" s="2560"/>
      <c r="K105" s="2560"/>
      <c r="L105" s="2560"/>
      <c r="M105" s="2560"/>
      <c r="N105" s="2560"/>
      <c r="O105" s="2560"/>
      <c r="P105" s="2560"/>
      <c r="Q105" s="2560"/>
      <c r="R105" s="2560"/>
      <c r="S105" s="2560"/>
      <c r="T105" s="2560"/>
      <c r="U105" s="2561"/>
      <c r="V105" s="2570" t="s">
        <v>121</v>
      </c>
      <c r="W105" s="2571" t="s">
        <v>122</v>
      </c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</row>
    <row r="106" spans="1:90" customFormat="1" x14ac:dyDescent="0.25">
      <c r="A106" s="2552"/>
      <c r="B106" s="2553"/>
      <c r="C106" s="2504"/>
      <c r="D106" s="2505"/>
      <c r="E106" s="2506"/>
      <c r="F106" s="2572" t="s">
        <v>123</v>
      </c>
      <c r="G106" s="2573"/>
      <c r="H106" s="2573" t="s">
        <v>124</v>
      </c>
      <c r="I106" s="2573"/>
      <c r="J106" s="2573" t="s">
        <v>125</v>
      </c>
      <c r="K106" s="2573"/>
      <c r="L106" s="2573" t="s">
        <v>126</v>
      </c>
      <c r="M106" s="2573"/>
      <c r="N106" s="2573" t="s">
        <v>127</v>
      </c>
      <c r="O106" s="2573"/>
      <c r="P106" s="2573" t="s">
        <v>128</v>
      </c>
      <c r="Q106" s="2573"/>
      <c r="R106" s="2573" t="s">
        <v>129</v>
      </c>
      <c r="S106" s="2573"/>
      <c r="T106" s="2573" t="s">
        <v>130</v>
      </c>
      <c r="U106" s="2574"/>
      <c r="V106" s="2570"/>
      <c r="W106" s="2571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</row>
    <row r="107" spans="1:90" customFormat="1" x14ac:dyDescent="0.25">
      <c r="A107" s="2554"/>
      <c r="B107" s="2555"/>
      <c r="C107" s="121" t="s">
        <v>17</v>
      </c>
      <c r="D107" s="122" t="s">
        <v>18</v>
      </c>
      <c r="E107" s="123" t="s">
        <v>19</v>
      </c>
      <c r="F107" s="256" t="s">
        <v>18</v>
      </c>
      <c r="G107" s="257" t="s">
        <v>19</v>
      </c>
      <c r="H107" s="258" t="s">
        <v>18</v>
      </c>
      <c r="I107" s="257" t="s">
        <v>19</v>
      </c>
      <c r="J107" s="258" t="s">
        <v>18</v>
      </c>
      <c r="K107" s="257" t="s">
        <v>19</v>
      </c>
      <c r="L107" s="258" t="s">
        <v>18</v>
      </c>
      <c r="M107" s="257" t="s">
        <v>19</v>
      </c>
      <c r="N107" s="258" t="s">
        <v>18</v>
      </c>
      <c r="O107" s="257" t="s">
        <v>19</v>
      </c>
      <c r="P107" s="258" t="s">
        <v>18</v>
      </c>
      <c r="Q107" s="257" t="s">
        <v>19</v>
      </c>
      <c r="R107" s="258" t="s">
        <v>18</v>
      </c>
      <c r="S107" s="257" t="s">
        <v>19</v>
      </c>
      <c r="T107" s="258" t="s">
        <v>18</v>
      </c>
      <c r="U107" s="259" t="s">
        <v>19</v>
      </c>
      <c r="V107" s="2570"/>
      <c r="W107" s="2571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</row>
    <row r="108" spans="1:90" customFormat="1" x14ac:dyDescent="0.25">
      <c r="A108" s="2564" t="s">
        <v>131</v>
      </c>
      <c r="B108" s="2565"/>
      <c r="C108" s="260">
        <f t="shared" ref="C108:C117" si="34">SUM(D108+E108)</f>
        <v>0</v>
      </c>
      <c r="D108" s="261">
        <f>+J108+L108+N108+P108+R108+T108</f>
        <v>0</v>
      </c>
      <c r="E108" s="66">
        <f>+K108+M108+O108+Q108+S108+U108</f>
        <v>0</v>
      </c>
      <c r="F108" s="262"/>
      <c r="G108" s="263"/>
      <c r="H108" s="262"/>
      <c r="I108" s="263"/>
      <c r="J108" s="92"/>
      <c r="K108" s="93"/>
      <c r="L108" s="92"/>
      <c r="M108" s="93"/>
      <c r="N108" s="92"/>
      <c r="O108" s="93"/>
      <c r="P108" s="94"/>
      <c r="Q108" s="93"/>
      <c r="R108" s="94"/>
      <c r="S108" s="93"/>
      <c r="T108" s="94"/>
      <c r="U108" s="95"/>
      <c r="V108" s="264"/>
      <c r="W108" s="265"/>
      <c r="X108" s="14"/>
      <c r="CA108" s="59"/>
      <c r="CB108" s="59"/>
      <c r="CC108" s="59"/>
      <c r="CD108" s="59"/>
      <c r="CE108" s="61"/>
      <c r="CF108" s="61"/>
      <c r="CG108" s="61"/>
      <c r="CH108" s="61"/>
      <c r="CI108" s="61"/>
      <c r="CJ108" s="2"/>
      <c r="CK108" s="2"/>
      <c r="CL108" s="2"/>
    </row>
    <row r="109" spans="1:90" customFormat="1" x14ac:dyDescent="0.25">
      <c r="A109" s="2566" t="s">
        <v>132</v>
      </c>
      <c r="B109" s="2567"/>
      <c r="C109" s="266">
        <f t="shared" si="34"/>
        <v>0</v>
      </c>
      <c r="D109" s="267">
        <f t="shared" ref="D109:E111" si="35">SUM(J109+L109+N109+P109+R109+T109)</f>
        <v>0</v>
      </c>
      <c r="E109" s="86">
        <f t="shared" si="35"/>
        <v>0</v>
      </c>
      <c r="F109" s="268"/>
      <c r="G109" s="269"/>
      <c r="H109" s="268"/>
      <c r="I109" s="270"/>
      <c r="J109" s="77"/>
      <c r="K109" s="78"/>
      <c r="L109" s="77"/>
      <c r="M109" s="78"/>
      <c r="N109" s="77"/>
      <c r="O109" s="78"/>
      <c r="P109" s="79"/>
      <c r="Q109" s="78"/>
      <c r="R109" s="79"/>
      <c r="S109" s="78"/>
      <c r="T109" s="79"/>
      <c r="U109" s="80"/>
      <c r="V109" s="271"/>
      <c r="W109" s="272"/>
      <c r="X109" s="14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</row>
    <row r="110" spans="1:90" customFormat="1" x14ac:dyDescent="0.25">
      <c r="A110" s="2566" t="s">
        <v>133</v>
      </c>
      <c r="B110" s="2567"/>
      <c r="C110" s="266">
        <f t="shared" si="34"/>
        <v>0</v>
      </c>
      <c r="D110" s="267">
        <f t="shared" si="35"/>
        <v>0</v>
      </c>
      <c r="E110" s="86">
        <f t="shared" si="35"/>
        <v>0</v>
      </c>
      <c r="F110" s="273"/>
      <c r="G110" s="274"/>
      <c r="H110" s="273"/>
      <c r="I110" s="275"/>
      <c r="J110" s="104"/>
      <c r="K110" s="105"/>
      <c r="L110" s="104"/>
      <c r="M110" s="105"/>
      <c r="N110" s="104"/>
      <c r="O110" s="105"/>
      <c r="P110" s="106"/>
      <c r="Q110" s="105"/>
      <c r="R110" s="106"/>
      <c r="S110" s="105"/>
      <c r="T110" s="106"/>
      <c r="U110" s="107"/>
      <c r="V110" s="271"/>
      <c r="W110" s="272"/>
      <c r="X110" s="14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</row>
    <row r="111" spans="1:90" customFormat="1" x14ac:dyDescent="0.25">
      <c r="A111" s="2568" t="s">
        <v>134</v>
      </c>
      <c r="B111" s="2569"/>
      <c r="C111" s="266">
        <f t="shared" si="34"/>
        <v>0</v>
      </c>
      <c r="D111" s="267">
        <f t="shared" si="35"/>
        <v>0</v>
      </c>
      <c r="E111" s="86">
        <f t="shared" si="35"/>
        <v>0</v>
      </c>
      <c r="F111" s="273"/>
      <c r="G111" s="274"/>
      <c r="H111" s="273"/>
      <c r="I111" s="275"/>
      <c r="J111" s="104"/>
      <c r="K111" s="105"/>
      <c r="L111" s="104"/>
      <c r="M111" s="105"/>
      <c r="N111" s="104"/>
      <c r="O111" s="105"/>
      <c r="P111" s="106"/>
      <c r="Q111" s="105"/>
      <c r="R111" s="106"/>
      <c r="S111" s="105"/>
      <c r="T111" s="106"/>
      <c r="U111" s="107"/>
      <c r="V111" s="271"/>
      <c r="W111" s="272"/>
      <c r="X111" s="14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</row>
    <row r="112" spans="1:90" customFormat="1" x14ac:dyDescent="0.25">
      <c r="A112" s="2568" t="s">
        <v>135</v>
      </c>
      <c r="B112" s="2569"/>
      <c r="C112" s="266">
        <f t="shared" si="34"/>
        <v>0</v>
      </c>
      <c r="D112" s="267">
        <f>+F112+H112</f>
        <v>0</v>
      </c>
      <c r="E112" s="86">
        <f>+G112+I112</f>
        <v>0</v>
      </c>
      <c r="F112" s="104"/>
      <c r="G112" s="276"/>
      <c r="H112" s="104"/>
      <c r="I112" s="109"/>
      <c r="J112" s="268"/>
      <c r="K112" s="270"/>
      <c r="L112" s="268"/>
      <c r="M112" s="270"/>
      <c r="N112" s="268"/>
      <c r="O112" s="270"/>
      <c r="P112" s="277"/>
      <c r="Q112" s="270"/>
      <c r="R112" s="277"/>
      <c r="S112" s="270"/>
      <c r="T112" s="277"/>
      <c r="U112" s="278"/>
      <c r="V112" s="81"/>
      <c r="W112" s="279"/>
      <c r="X112" t="str">
        <f>CA112&amp;CB112</f>
        <v/>
      </c>
      <c r="CA112" s="60" t="str">
        <f>IF(AND($C112&lt;&gt;0,V112=""),"* No olvide ingresar la variable "&amp;V$105&amp;""&amp;". Digite CERO si no tiene. ",IF(V112&gt;$C112,"* La variable Niños, Niñas, Adolescentes y Jóvenes SENAME no debe ser mayor al Total Ambos Sexos. ",""))</f>
        <v/>
      </c>
      <c r="CB112" s="60" t="str">
        <f>IF(AND($C112&lt;&gt;0,W112=""),"* No olvide ingresar la variable "&amp;W$105&amp;""&amp;". Digite CERO si no tiene. ",IF(W112&gt;$C112,"* La variable Niños, Niñas, Adolescentes y Jóvenes Mejor Niñez no debe ser mayor al Total Ambos Sexos. ",""))</f>
        <v/>
      </c>
      <c r="CC112" s="59"/>
      <c r="CD112" s="59"/>
      <c r="CE112" s="61"/>
      <c r="CF112" s="61"/>
      <c r="CG112" s="61"/>
      <c r="CH112" s="61"/>
      <c r="CI112" s="61"/>
      <c r="CJ112" s="2"/>
      <c r="CK112" s="62">
        <f>IF(AND($C112&lt;&gt;0,V112=""),1,IF(V112&gt;$C112,1,0))</f>
        <v>0</v>
      </c>
      <c r="CL112" s="62">
        <f>IF(AND($C112&lt;&gt;0,W112=""),1,IF(W112&gt;$C112,1,0))</f>
        <v>0</v>
      </c>
    </row>
    <row r="113" spans="1:90" customFormat="1" x14ac:dyDescent="0.25">
      <c r="A113" s="2568" t="s">
        <v>136</v>
      </c>
      <c r="B113" s="2569"/>
      <c r="C113" s="280">
        <f>SUM(D113+E113)</f>
        <v>0</v>
      </c>
      <c r="D113" s="267">
        <f>+H113</f>
        <v>0</v>
      </c>
      <c r="E113" s="86">
        <f>+I113</f>
        <v>0</v>
      </c>
      <c r="F113" s="273"/>
      <c r="G113" s="274"/>
      <c r="H113" s="104"/>
      <c r="I113" s="109"/>
      <c r="J113" s="268"/>
      <c r="K113" s="281"/>
      <c r="L113" s="268"/>
      <c r="M113" s="281"/>
      <c r="N113" s="268"/>
      <c r="O113" s="281"/>
      <c r="P113" s="268"/>
      <c r="Q113" s="281"/>
      <c r="R113" s="268"/>
      <c r="S113" s="281"/>
      <c r="T113" s="268"/>
      <c r="U113" s="282"/>
      <c r="V113" s="81"/>
      <c r="W113" s="283"/>
      <c r="X113" s="14" t="str">
        <f t="shared" ref="X113:X117" si="36">CA113&amp;CB113</f>
        <v/>
      </c>
      <c r="CA113" s="60" t="str">
        <f t="shared" ref="CA113:CA116" si="37">IF(AND($C113&lt;&gt;0,V113=""),"* No olvide ingresar la variable "&amp;V$105&amp;""&amp;". Digite CERO si no tiene. ",IF(V113&gt;$C113,"* La variable Niños, Niñas, Adolescentes y Jóvenes SENAME no debe ser mayor al Total Ambos Sexos. ",""))</f>
        <v/>
      </c>
      <c r="CB113" s="60" t="str">
        <f t="shared" ref="CB113:CB116" si="38">IF(AND($C113&lt;&gt;0,W113=""),"* No olvide ingresar la variable "&amp;W$105&amp;""&amp;". Digite CERO si no tiene. ",IF(W113&gt;$C113,"* La variable Niños, Niñas, Adolescentes y Jóvenes Mejor Niñez no debe ser mayor al Total Ambos Sexos. ",""))</f>
        <v/>
      </c>
      <c r="CC113" s="59"/>
      <c r="CD113" s="59"/>
      <c r="CE113" s="61"/>
      <c r="CF113" s="61"/>
      <c r="CG113" s="61"/>
      <c r="CH113" s="61"/>
      <c r="CI113" s="61"/>
      <c r="CJ113" s="2"/>
      <c r="CK113" s="62">
        <f t="shared" ref="CK113:CL116" si="39">IF(AND($C113&lt;&gt;0,V113=""),1,IF(V113&gt;$C113,1,0))</f>
        <v>0</v>
      </c>
      <c r="CL113" s="62">
        <f t="shared" si="39"/>
        <v>0</v>
      </c>
    </row>
    <row r="114" spans="1:90" customFormat="1" x14ac:dyDescent="0.25">
      <c r="A114" s="2568" t="s">
        <v>137</v>
      </c>
      <c r="B114" s="2569"/>
      <c r="C114" s="280">
        <f>SUM(D114+E114)</f>
        <v>0</v>
      </c>
      <c r="D114" s="267">
        <f>(F114+H114)</f>
        <v>0</v>
      </c>
      <c r="E114" s="86">
        <f>(G114+I114)</f>
        <v>0</v>
      </c>
      <c r="F114" s="104"/>
      <c r="G114" s="109"/>
      <c r="H114" s="104"/>
      <c r="I114" s="109"/>
      <c r="J114" s="284"/>
      <c r="K114" s="285"/>
      <c r="L114" s="284"/>
      <c r="M114" s="285"/>
      <c r="N114" s="284"/>
      <c r="O114" s="285"/>
      <c r="P114" s="286"/>
      <c r="Q114" s="285"/>
      <c r="R114" s="286"/>
      <c r="S114" s="285"/>
      <c r="T114" s="286"/>
      <c r="U114" s="287"/>
      <c r="V114" s="91"/>
      <c r="W114" s="279"/>
      <c r="X114" s="14" t="str">
        <f t="shared" si="36"/>
        <v/>
      </c>
      <c r="CA114" s="60" t="str">
        <f t="shared" si="37"/>
        <v/>
      </c>
      <c r="CB114" s="60" t="str">
        <f t="shared" si="38"/>
        <v/>
      </c>
      <c r="CC114" s="59"/>
      <c r="CD114" s="59"/>
      <c r="CE114" s="61"/>
      <c r="CF114" s="61"/>
      <c r="CG114" s="61"/>
      <c r="CH114" s="61"/>
      <c r="CI114" s="61"/>
      <c r="CJ114" s="2"/>
      <c r="CK114" s="62">
        <f t="shared" si="39"/>
        <v>0</v>
      </c>
      <c r="CL114" s="62">
        <f t="shared" si="39"/>
        <v>0</v>
      </c>
    </row>
    <row r="115" spans="1:90" customFormat="1" x14ac:dyDescent="0.25">
      <c r="A115" s="2575" t="s">
        <v>138</v>
      </c>
      <c r="B115" s="288" t="s">
        <v>139</v>
      </c>
      <c r="C115" s="289">
        <f t="shared" si="34"/>
        <v>0</v>
      </c>
      <c r="D115" s="290">
        <f t="shared" ref="D115:E117" si="40">SUM(F115+H115+J115+L115+N115+P115+R115+T115)</f>
        <v>0</v>
      </c>
      <c r="E115" s="66">
        <f t="shared" si="40"/>
        <v>0</v>
      </c>
      <c r="F115" s="92"/>
      <c r="G115" s="291"/>
      <c r="H115" s="92"/>
      <c r="I115" s="97"/>
      <c r="J115" s="92"/>
      <c r="K115" s="93"/>
      <c r="L115" s="92"/>
      <c r="M115" s="93"/>
      <c r="N115" s="92"/>
      <c r="O115" s="97"/>
      <c r="P115" s="92"/>
      <c r="Q115" s="97"/>
      <c r="R115" s="92"/>
      <c r="S115" s="97"/>
      <c r="T115" s="92"/>
      <c r="U115" s="232"/>
      <c r="V115" s="96"/>
      <c r="W115" s="292"/>
      <c r="X115" s="14" t="str">
        <f t="shared" si="36"/>
        <v/>
      </c>
      <c r="CA115" s="60" t="str">
        <f t="shared" si="37"/>
        <v/>
      </c>
      <c r="CB115" s="60" t="str">
        <f t="shared" si="38"/>
        <v/>
      </c>
      <c r="CC115" s="59"/>
      <c r="CD115" s="59"/>
      <c r="CE115" s="61"/>
      <c r="CF115" s="61"/>
      <c r="CG115" s="61"/>
      <c r="CH115" s="61"/>
      <c r="CI115" s="61"/>
      <c r="CJ115" s="2"/>
      <c r="CK115" s="62">
        <f t="shared" si="39"/>
        <v>0</v>
      </c>
      <c r="CL115" s="62">
        <f t="shared" si="39"/>
        <v>0</v>
      </c>
    </row>
    <row r="116" spans="1:90" customFormat="1" x14ac:dyDescent="0.25">
      <c r="A116" s="2576"/>
      <c r="B116" s="293" t="s">
        <v>140</v>
      </c>
      <c r="C116" s="294">
        <f t="shared" si="34"/>
        <v>0</v>
      </c>
      <c r="D116" s="295">
        <f t="shared" si="40"/>
        <v>0</v>
      </c>
      <c r="E116" s="296">
        <f t="shared" si="40"/>
        <v>0</v>
      </c>
      <c r="F116" s="104"/>
      <c r="G116" s="276"/>
      <c r="H116" s="104"/>
      <c r="I116" s="109"/>
      <c r="J116" s="104"/>
      <c r="K116" s="105"/>
      <c r="L116" s="104"/>
      <c r="M116" s="105"/>
      <c r="N116" s="104"/>
      <c r="O116" s="109"/>
      <c r="P116" s="104"/>
      <c r="Q116" s="109"/>
      <c r="R116" s="104"/>
      <c r="S116" s="109"/>
      <c r="T116" s="104"/>
      <c r="U116" s="181"/>
      <c r="V116" s="297"/>
      <c r="W116" s="283"/>
      <c r="X116" s="14" t="str">
        <f t="shared" si="36"/>
        <v/>
      </c>
      <c r="CA116" s="60" t="str">
        <f t="shared" si="37"/>
        <v/>
      </c>
      <c r="CB116" s="60" t="str">
        <f t="shared" si="38"/>
        <v/>
      </c>
      <c r="CC116" s="59"/>
      <c r="CD116" s="59"/>
      <c r="CE116" s="61"/>
      <c r="CF116" s="61"/>
      <c r="CG116" s="61"/>
      <c r="CH116" s="61"/>
      <c r="CI116" s="61"/>
      <c r="CJ116" s="2"/>
      <c r="CK116" s="62">
        <f t="shared" si="39"/>
        <v>0</v>
      </c>
      <c r="CL116" s="62">
        <f t="shared" si="39"/>
        <v>0</v>
      </c>
    </row>
    <row r="117" spans="1:90" customFormat="1" ht="21" x14ac:dyDescent="0.25">
      <c r="A117" s="2577"/>
      <c r="B117" s="298" t="s">
        <v>141</v>
      </c>
      <c r="C117" s="299">
        <f t="shared" si="34"/>
        <v>0</v>
      </c>
      <c r="D117" s="300">
        <f t="shared" si="40"/>
        <v>0</v>
      </c>
      <c r="E117" s="301">
        <f t="shared" si="40"/>
        <v>0</v>
      </c>
      <c r="F117" s="302"/>
      <c r="G117" s="303"/>
      <c r="H117" s="302"/>
      <c r="I117" s="304"/>
      <c r="J117" s="302"/>
      <c r="K117" s="305"/>
      <c r="L117" s="302"/>
      <c r="M117" s="305"/>
      <c r="N117" s="302"/>
      <c r="O117" s="304"/>
      <c r="P117" s="302"/>
      <c r="Q117" s="304"/>
      <c r="R117" s="302"/>
      <c r="S117" s="304"/>
      <c r="T117" s="302"/>
      <c r="U117" s="303"/>
      <c r="V117" s="306"/>
      <c r="W117" s="307"/>
      <c r="X117" s="14" t="str">
        <f t="shared" si="36"/>
        <v/>
      </c>
      <c r="CA117" s="60" t="str">
        <f>IF(AND($C117&lt;&gt;0,V117=""),"* No olvide ingresar la variable "&amp;V$105&amp;""&amp;". Digite CERO si no tiene. ",IF(V117&gt;$C117,"* La variable Niños, Niñas, Adolescentes y Jóvenes SENAME no debe ser mayor al Total Ambos Sexos. ",""))</f>
        <v/>
      </c>
      <c r="CB117" s="60" t="str">
        <f>IF(AND($C117&lt;&gt;0,W117=""),"* No olvide ingresar la variable "&amp;W$105&amp;""&amp;". Digite CERO si no tiene. ",IF(W117&gt;$C117,"* La variable Niños, Niñas, Adolescentes y Jóvenes Mejor Niñez no debe ser mayor al Total Ambos Sexos. ",""))</f>
        <v/>
      </c>
      <c r="CC117" s="59"/>
      <c r="CD117" s="59"/>
      <c r="CE117" s="61"/>
      <c r="CF117" s="61"/>
      <c r="CG117" s="61"/>
      <c r="CH117" s="61"/>
      <c r="CI117" s="61"/>
      <c r="CJ117" s="2"/>
      <c r="CK117" s="62">
        <f>IF(AND($C117&lt;&gt;0,V117=""),1,IF(V117&gt;$C117,1,0))</f>
        <v>0</v>
      </c>
      <c r="CL117" s="62">
        <f>IF(AND($C117&lt;&gt;0,W117=""),1,IF(W117&gt;$C117,1,0))</f>
        <v>0</v>
      </c>
    </row>
    <row r="118" spans="1:90" customFormat="1" x14ac:dyDescent="0.25">
      <c r="A118" s="11" t="s">
        <v>142</v>
      </c>
      <c r="B118" s="308"/>
      <c r="C118" s="308"/>
      <c r="D118" s="308"/>
      <c r="E118" s="308"/>
      <c r="F118" s="309"/>
      <c r="G118" s="309"/>
      <c r="H118" s="309"/>
      <c r="I118" s="310"/>
      <c r="J118" s="311"/>
      <c r="K118" s="311"/>
      <c r="L118" s="312"/>
      <c r="M118" s="313"/>
      <c r="N118" s="314"/>
      <c r="O118" s="309"/>
      <c r="P118" s="314"/>
      <c r="Q118" s="315"/>
      <c r="R118" s="316"/>
      <c r="S118" s="316"/>
      <c r="T118" s="314"/>
      <c r="U118" s="314"/>
      <c r="V118" s="314"/>
      <c r="W118" s="309"/>
      <c r="X118" s="314"/>
      <c r="Y118" s="309"/>
      <c r="Z118" s="317"/>
      <c r="AA118" s="318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</row>
    <row r="119" spans="1:90" customFormat="1" x14ac:dyDescent="0.25">
      <c r="A119" s="2509" t="s">
        <v>25</v>
      </c>
      <c r="B119" s="2509" t="s">
        <v>26</v>
      </c>
      <c r="C119" s="2578" t="s">
        <v>27</v>
      </c>
      <c r="D119" s="2579"/>
      <c r="E119" s="2522"/>
      <c r="F119" s="2514" t="s">
        <v>6</v>
      </c>
      <c r="G119" s="2515"/>
      <c r="H119" s="2515"/>
      <c r="I119" s="2515"/>
      <c r="J119" s="2515"/>
      <c r="K119" s="2515"/>
      <c r="L119" s="2515"/>
      <c r="M119" s="2515"/>
      <c r="N119" s="2515"/>
      <c r="O119" s="2515"/>
      <c r="P119" s="2515"/>
      <c r="Q119" s="2515"/>
      <c r="R119" s="2515"/>
      <c r="S119" s="2515"/>
      <c r="T119" s="2581"/>
      <c r="U119" s="2581"/>
      <c r="V119" s="2515"/>
      <c r="W119" s="2515"/>
      <c r="X119" s="2515"/>
      <c r="Y119" s="2515"/>
      <c r="Z119" s="2515"/>
      <c r="AA119" s="2582"/>
      <c r="AB119" s="2589" t="s">
        <v>143</v>
      </c>
      <c r="AC119" s="2592" t="s">
        <v>29</v>
      </c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</row>
    <row r="120" spans="1:90" customFormat="1" x14ac:dyDescent="0.25">
      <c r="A120" s="2509"/>
      <c r="B120" s="2509"/>
      <c r="C120" s="2580"/>
      <c r="D120" s="2505"/>
      <c r="E120" s="2506"/>
      <c r="F120" s="2492" t="s">
        <v>144</v>
      </c>
      <c r="G120" s="2493"/>
      <c r="H120" s="2492" t="s">
        <v>145</v>
      </c>
      <c r="I120" s="2493"/>
      <c r="J120" s="2492" t="s">
        <v>146</v>
      </c>
      <c r="K120" s="2493"/>
      <c r="L120" s="2494" t="s">
        <v>147</v>
      </c>
      <c r="M120" s="2493"/>
      <c r="N120" s="2492" t="s">
        <v>113</v>
      </c>
      <c r="O120" s="2493"/>
      <c r="P120" s="2492" t="s">
        <v>114</v>
      </c>
      <c r="Q120" s="2493"/>
      <c r="R120" s="2492" t="s">
        <v>148</v>
      </c>
      <c r="S120" s="2493"/>
      <c r="T120" s="2492" t="s">
        <v>149</v>
      </c>
      <c r="U120" s="2493"/>
      <c r="V120" s="2492" t="s">
        <v>150</v>
      </c>
      <c r="W120" s="2493"/>
      <c r="X120" s="2492" t="s">
        <v>151</v>
      </c>
      <c r="Y120" s="2493"/>
      <c r="Z120" s="2583" t="s">
        <v>130</v>
      </c>
      <c r="AA120" s="2584"/>
      <c r="AB120" s="2590"/>
      <c r="AC120" s="2593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</row>
    <row r="121" spans="1:90" customFormat="1" x14ac:dyDescent="0.25">
      <c r="A121" s="2510"/>
      <c r="B121" s="2510"/>
      <c r="C121" s="223" t="s">
        <v>17</v>
      </c>
      <c r="D121" s="122" t="s">
        <v>18</v>
      </c>
      <c r="E121" s="319" t="s">
        <v>19</v>
      </c>
      <c r="F121" s="48" t="s">
        <v>18</v>
      </c>
      <c r="G121" s="123" t="s">
        <v>19</v>
      </c>
      <c r="H121" s="48" t="s">
        <v>18</v>
      </c>
      <c r="I121" s="123" t="s">
        <v>19</v>
      </c>
      <c r="J121" s="48" t="s">
        <v>18</v>
      </c>
      <c r="K121" s="123" t="s">
        <v>19</v>
      </c>
      <c r="L121" s="122" t="s">
        <v>18</v>
      </c>
      <c r="M121" s="123" t="s">
        <v>19</v>
      </c>
      <c r="N121" s="48" t="s">
        <v>18</v>
      </c>
      <c r="O121" s="123" t="s">
        <v>19</v>
      </c>
      <c r="P121" s="48" t="s">
        <v>18</v>
      </c>
      <c r="Q121" s="123" t="s">
        <v>19</v>
      </c>
      <c r="R121" s="48" t="s">
        <v>18</v>
      </c>
      <c r="S121" s="223" t="s">
        <v>19</v>
      </c>
      <c r="T121" s="48" t="s">
        <v>18</v>
      </c>
      <c r="U121" s="123" t="s">
        <v>19</v>
      </c>
      <c r="V121" s="48" t="s">
        <v>18</v>
      </c>
      <c r="W121" s="123" t="s">
        <v>19</v>
      </c>
      <c r="X121" s="48" t="s">
        <v>18</v>
      </c>
      <c r="Y121" s="123" t="s">
        <v>19</v>
      </c>
      <c r="Z121" s="320" t="s">
        <v>18</v>
      </c>
      <c r="AA121" s="321" t="s">
        <v>19</v>
      </c>
      <c r="AB121" s="2591"/>
      <c r="AC121" s="2594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</row>
    <row r="122" spans="1:90" customFormat="1" x14ac:dyDescent="0.25">
      <c r="A122" s="2585" t="s">
        <v>152</v>
      </c>
      <c r="B122" s="63" t="s">
        <v>153</v>
      </c>
      <c r="C122" s="322">
        <f>SUM(D122+E122)</f>
        <v>0</v>
      </c>
      <c r="D122" s="246">
        <f>SUM(F122+H122+J122+L122+N122+P122+R122+T122+V122+X122+Z122)</f>
        <v>0</v>
      </c>
      <c r="E122" s="323">
        <f>SUM(G122+I122+K122+M122+O122+Q122+S122+U122+W122+Y122+AA122)</f>
        <v>0</v>
      </c>
      <c r="F122" s="92"/>
      <c r="G122" s="97"/>
      <c r="H122" s="92"/>
      <c r="I122" s="93"/>
      <c r="J122" s="92"/>
      <c r="K122" s="93"/>
      <c r="L122" s="324"/>
      <c r="M122" s="93"/>
      <c r="N122" s="92"/>
      <c r="O122" s="93"/>
      <c r="P122" s="92"/>
      <c r="Q122" s="93"/>
      <c r="R122" s="92"/>
      <c r="S122" s="93"/>
      <c r="T122" s="92"/>
      <c r="U122" s="93"/>
      <c r="V122" s="94"/>
      <c r="W122" s="93"/>
      <c r="X122" s="94"/>
      <c r="Y122" s="93"/>
      <c r="Z122" s="291"/>
      <c r="AA122" s="325"/>
      <c r="AB122" s="291"/>
      <c r="AC122" s="326"/>
      <c r="AD122" s="14" t="str">
        <f>CA122&amp;CB122</f>
        <v/>
      </c>
      <c r="CA122" s="60" t="str">
        <f>IF(AND($C122&lt;&gt;0,AB122=""),"* No olvide ingresar la variable "&amp;AB$119&amp;""&amp;". Digite CERO si no tiene. ",IF(AB122&gt;$C122,"* La variable Pueblos Originarios no debe ser mayor al Total Ambos Sexos. ",""))</f>
        <v/>
      </c>
      <c r="CB122" s="60" t="str">
        <f>IF(AND($C122&lt;&gt;0,AC122=""),"* No olvide ingresar la variable "&amp;AC$119&amp;""&amp;". Digite CERO si no tiene. ",IF(AC122&gt;$C122,"* La variable Migrantes no debe ser mayor al Total Ambos Sexos. ",""))</f>
        <v/>
      </c>
      <c r="CC122" s="2"/>
      <c r="CD122" s="2"/>
      <c r="CE122" s="2"/>
      <c r="CF122" s="2"/>
      <c r="CG122" s="2"/>
      <c r="CH122" s="2"/>
      <c r="CI122" s="2"/>
      <c r="CJ122" s="2"/>
      <c r="CK122" s="327">
        <f>IF(AND($C122&lt;&gt;0,AB122=""),1,IF(AB122&gt;$C122,1,0))</f>
        <v>0</v>
      </c>
      <c r="CL122" s="327">
        <f>IF(AND($C122&lt;&gt;0,AC122=""),1,IF(AC122&gt;$C122,1,0))</f>
        <v>0</v>
      </c>
    </row>
    <row r="123" spans="1:90" customFormat="1" x14ac:dyDescent="0.25">
      <c r="A123" s="2586"/>
      <c r="B123" s="83" t="s">
        <v>154</v>
      </c>
      <c r="C123" s="216">
        <f t="shared" ref="C123:C151" si="41">SUM(D123+E123)</f>
        <v>0</v>
      </c>
      <c r="D123" s="248">
        <f t="shared" ref="D123:E151" si="42">SUM(F123+H123+J123+L123+N123+P123+R123+T123+V123+X123+Z123)</f>
        <v>0</v>
      </c>
      <c r="E123" s="328">
        <f t="shared" si="42"/>
        <v>0</v>
      </c>
      <c r="F123" s="77"/>
      <c r="G123" s="82"/>
      <c r="H123" s="77"/>
      <c r="I123" s="78"/>
      <c r="J123" s="77"/>
      <c r="K123" s="78"/>
      <c r="L123" s="329"/>
      <c r="M123" s="78"/>
      <c r="N123" s="77"/>
      <c r="O123" s="78"/>
      <c r="P123" s="77"/>
      <c r="Q123" s="78"/>
      <c r="R123" s="77"/>
      <c r="S123" s="78"/>
      <c r="T123" s="77"/>
      <c r="U123" s="78"/>
      <c r="V123" s="79"/>
      <c r="W123" s="78"/>
      <c r="X123" s="79"/>
      <c r="Y123" s="78"/>
      <c r="Z123" s="330"/>
      <c r="AA123" s="331"/>
      <c r="AB123" s="330"/>
      <c r="AC123" s="332"/>
      <c r="AD123" s="14" t="str">
        <f t="shared" ref="AD123:AD157" si="43">CA123&amp;CB123</f>
        <v/>
      </c>
      <c r="CA123" s="60" t="str">
        <f t="shared" ref="CA123:CA151" si="44">IF(AND($C123&lt;&gt;0,AB123=""),"* No olvide ingresar la variable "&amp;AB$119&amp;""&amp;". Digite CERO si no tiene. ",IF(AB123&gt;$C123,"* La variable Pueblos Originarios no debe ser mayor al Total Ambos Sexos. ",""))</f>
        <v/>
      </c>
      <c r="CB123" s="60" t="str">
        <f t="shared" ref="CB123:CB151" si="45">IF(AND($C123&lt;&gt;0,AC123=""),"* No olvide ingresar la variable "&amp;AC$119&amp;""&amp;". Digite CERO si no tiene. ",IF(AC123&gt;$C123,"* La variable Migrantes no debe ser mayor al Total Ambos Sexos. ",""))</f>
        <v/>
      </c>
      <c r="CC123" s="2"/>
      <c r="CD123" s="2"/>
      <c r="CE123" s="2"/>
      <c r="CF123" s="2"/>
      <c r="CG123" s="2"/>
      <c r="CH123" s="2"/>
      <c r="CI123" s="2"/>
      <c r="CJ123" s="2"/>
      <c r="CK123" s="327">
        <f t="shared" ref="CK123:CL151" si="46">IF(AND($C123&lt;&gt;0,AB123=""),1,IF(AB123&gt;$C123,1,0))</f>
        <v>0</v>
      </c>
      <c r="CL123" s="327">
        <f t="shared" si="46"/>
        <v>0</v>
      </c>
    </row>
    <row r="124" spans="1:90" customFormat="1" x14ac:dyDescent="0.25">
      <c r="A124" s="2586"/>
      <c r="B124" s="73" t="s">
        <v>155</v>
      </c>
      <c r="C124" s="216">
        <f t="shared" si="41"/>
        <v>0</v>
      </c>
      <c r="D124" s="248">
        <f t="shared" si="42"/>
        <v>0</v>
      </c>
      <c r="E124" s="328">
        <f t="shared" si="42"/>
        <v>0</v>
      </c>
      <c r="F124" s="77"/>
      <c r="G124" s="82"/>
      <c r="H124" s="77"/>
      <c r="I124" s="78"/>
      <c r="J124" s="77"/>
      <c r="K124" s="78"/>
      <c r="L124" s="329"/>
      <c r="M124" s="78"/>
      <c r="N124" s="77"/>
      <c r="O124" s="78"/>
      <c r="P124" s="77"/>
      <c r="Q124" s="78"/>
      <c r="R124" s="77"/>
      <c r="S124" s="78"/>
      <c r="T124" s="77"/>
      <c r="U124" s="78"/>
      <c r="V124" s="79"/>
      <c r="W124" s="78"/>
      <c r="X124" s="79"/>
      <c r="Y124" s="78"/>
      <c r="Z124" s="330"/>
      <c r="AA124" s="331"/>
      <c r="AB124" s="330"/>
      <c r="AC124" s="332"/>
      <c r="AD124" s="14" t="str">
        <f t="shared" si="43"/>
        <v/>
      </c>
      <c r="CA124" s="60" t="str">
        <f t="shared" si="44"/>
        <v/>
      </c>
      <c r="CB124" s="60" t="str">
        <f t="shared" si="45"/>
        <v/>
      </c>
      <c r="CC124" s="2"/>
      <c r="CD124" s="2"/>
      <c r="CE124" s="2"/>
      <c r="CF124" s="2"/>
      <c r="CG124" s="2"/>
      <c r="CH124" s="2"/>
      <c r="CI124" s="2"/>
      <c r="CJ124" s="2"/>
      <c r="CK124" s="327">
        <f t="shared" si="46"/>
        <v>0</v>
      </c>
      <c r="CL124" s="327">
        <f t="shared" si="46"/>
        <v>0</v>
      </c>
    </row>
    <row r="125" spans="1:90" customFormat="1" x14ac:dyDescent="0.25">
      <c r="A125" s="2587"/>
      <c r="B125" s="73" t="s">
        <v>156</v>
      </c>
      <c r="C125" s="218">
        <f t="shared" si="41"/>
        <v>0</v>
      </c>
      <c r="D125" s="333">
        <f t="shared" si="42"/>
        <v>0</v>
      </c>
      <c r="E125" s="334">
        <f t="shared" si="42"/>
        <v>0</v>
      </c>
      <c r="F125" s="77"/>
      <c r="G125" s="82"/>
      <c r="H125" s="77"/>
      <c r="I125" s="78"/>
      <c r="J125" s="77"/>
      <c r="K125" s="78"/>
      <c r="L125" s="329"/>
      <c r="M125" s="78"/>
      <c r="N125" s="77"/>
      <c r="O125" s="78"/>
      <c r="P125" s="77"/>
      <c r="Q125" s="78"/>
      <c r="R125" s="77"/>
      <c r="S125" s="78"/>
      <c r="T125" s="77"/>
      <c r="U125" s="78"/>
      <c r="V125" s="79"/>
      <c r="W125" s="78"/>
      <c r="X125" s="79"/>
      <c r="Y125" s="78"/>
      <c r="Z125" s="330"/>
      <c r="AA125" s="331"/>
      <c r="AB125" s="330"/>
      <c r="AC125" s="332"/>
      <c r="AD125" s="14" t="str">
        <f t="shared" si="43"/>
        <v/>
      </c>
      <c r="CA125" s="60" t="str">
        <f t="shared" si="44"/>
        <v/>
      </c>
      <c r="CB125" s="60" t="str">
        <f t="shared" si="45"/>
        <v/>
      </c>
      <c r="CC125" s="2"/>
      <c r="CD125" s="2"/>
      <c r="CE125" s="2"/>
      <c r="CF125" s="2"/>
      <c r="CG125" s="2"/>
      <c r="CH125" s="2"/>
      <c r="CI125" s="2"/>
      <c r="CJ125" s="2"/>
      <c r="CK125" s="327">
        <f t="shared" si="46"/>
        <v>0</v>
      </c>
      <c r="CL125" s="327">
        <f t="shared" si="46"/>
        <v>0</v>
      </c>
    </row>
    <row r="126" spans="1:90" customFormat="1" x14ac:dyDescent="0.25">
      <c r="A126" s="2588"/>
      <c r="B126" s="34" t="s">
        <v>157</v>
      </c>
      <c r="C126" s="220">
        <f t="shared" si="41"/>
        <v>0</v>
      </c>
      <c r="D126" s="253">
        <f t="shared" si="42"/>
        <v>0</v>
      </c>
      <c r="E126" s="335">
        <f t="shared" si="42"/>
        <v>0</v>
      </c>
      <c r="F126" s="40"/>
      <c r="G126" s="41"/>
      <c r="H126" s="40"/>
      <c r="I126" s="88"/>
      <c r="J126" s="40"/>
      <c r="K126" s="88"/>
      <c r="L126" s="336"/>
      <c r="M126" s="88"/>
      <c r="N126" s="40"/>
      <c r="O126" s="88"/>
      <c r="P126" s="40"/>
      <c r="Q126" s="88"/>
      <c r="R126" s="40"/>
      <c r="S126" s="88"/>
      <c r="T126" s="40"/>
      <c r="U126" s="88"/>
      <c r="V126" s="89"/>
      <c r="W126" s="88"/>
      <c r="X126" s="89"/>
      <c r="Y126" s="88"/>
      <c r="Z126" s="337"/>
      <c r="AA126" s="338"/>
      <c r="AB126" s="337"/>
      <c r="AC126" s="339"/>
      <c r="AD126" s="14" t="str">
        <f t="shared" si="43"/>
        <v/>
      </c>
      <c r="CA126" s="60" t="str">
        <f t="shared" si="44"/>
        <v/>
      </c>
      <c r="CB126" s="60" t="str">
        <f t="shared" si="45"/>
        <v/>
      </c>
      <c r="CC126" s="2"/>
      <c r="CD126" s="2"/>
      <c r="CE126" s="2"/>
      <c r="CF126" s="2"/>
      <c r="CG126" s="2"/>
      <c r="CH126" s="2"/>
      <c r="CI126" s="2"/>
      <c r="CJ126" s="2"/>
      <c r="CK126" s="327">
        <f t="shared" si="46"/>
        <v>0</v>
      </c>
      <c r="CL126" s="327">
        <f t="shared" si="46"/>
        <v>0</v>
      </c>
    </row>
    <row r="127" spans="1:90" customFormat="1" x14ac:dyDescent="0.25">
      <c r="A127" s="2585" t="s">
        <v>158</v>
      </c>
      <c r="B127" s="63" t="s">
        <v>153</v>
      </c>
      <c r="C127" s="322">
        <f t="shared" si="41"/>
        <v>0</v>
      </c>
      <c r="D127" s="246">
        <f t="shared" si="42"/>
        <v>0</v>
      </c>
      <c r="E127" s="323">
        <f t="shared" si="42"/>
        <v>0</v>
      </c>
      <c r="F127" s="92"/>
      <c r="G127" s="97"/>
      <c r="H127" s="92"/>
      <c r="I127" s="93"/>
      <c r="J127" s="92"/>
      <c r="K127" s="93"/>
      <c r="L127" s="324"/>
      <c r="M127" s="93"/>
      <c r="N127" s="92"/>
      <c r="O127" s="93"/>
      <c r="P127" s="92"/>
      <c r="Q127" s="93"/>
      <c r="R127" s="92"/>
      <c r="S127" s="93"/>
      <c r="T127" s="92"/>
      <c r="U127" s="93"/>
      <c r="V127" s="94"/>
      <c r="W127" s="93"/>
      <c r="X127" s="94"/>
      <c r="Y127" s="93"/>
      <c r="Z127" s="291"/>
      <c r="AA127" s="325"/>
      <c r="AB127" s="291"/>
      <c r="AC127" s="326"/>
      <c r="AD127" s="14" t="str">
        <f t="shared" si="43"/>
        <v/>
      </c>
      <c r="CA127" s="60" t="str">
        <f t="shared" si="44"/>
        <v/>
      </c>
      <c r="CB127" s="60" t="str">
        <f t="shared" si="45"/>
        <v/>
      </c>
      <c r="CC127" s="2"/>
      <c r="CD127" s="2"/>
      <c r="CE127" s="2"/>
      <c r="CF127" s="2"/>
      <c r="CG127" s="2"/>
      <c r="CH127" s="2"/>
      <c r="CI127" s="2"/>
      <c r="CJ127" s="2"/>
      <c r="CK127" s="327">
        <f t="shared" si="46"/>
        <v>0</v>
      </c>
      <c r="CL127" s="327">
        <f t="shared" si="46"/>
        <v>0</v>
      </c>
    </row>
    <row r="128" spans="1:90" customFormat="1" x14ac:dyDescent="0.25">
      <c r="A128" s="2586"/>
      <c r="B128" s="83" t="s">
        <v>154</v>
      </c>
      <c r="C128" s="216">
        <f t="shared" si="41"/>
        <v>0</v>
      </c>
      <c r="D128" s="248">
        <f t="shared" si="42"/>
        <v>0</v>
      </c>
      <c r="E128" s="328">
        <f t="shared" si="42"/>
        <v>0</v>
      </c>
      <c r="F128" s="77"/>
      <c r="G128" s="82"/>
      <c r="H128" s="77"/>
      <c r="I128" s="78"/>
      <c r="J128" s="77"/>
      <c r="K128" s="78"/>
      <c r="L128" s="329"/>
      <c r="M128" s="78"/>
      <c r="N128" s="77"/>
      <c r="O128" s="78"/>
      <c r="P128" s="77"/>
      <c r="Q128" s="78"/>
      <c r="R128" s="77"/>
      <c r="S128" s="78"/>
      <c r="T128" s="77"/>
      <c r="U128" s="78"/>
      <c r="V128" s="79"/>
      <c r="W128" s="78"/>
      <c r="X128" s="79"/>
      <c r="Y128" s="78"/>
      <c r="Z128" s="330"/>
      <c r="AA128" s="331"/>
      <c r="AB128" s="330"/>
      <c r="AC128" s="332"/>
      <c r="AD128" s="14" t="str">
        <f t="shared" si="43"/>
        <v/>
      </c>
      <c r="CA128" s="60" t="str">
        <f t="shared" si="44"/>
        <v/>
      </c>
      <c r="CB128" s="60" t="str">
        <f t="shared" si="45"/>
        <v/>
      </c>
      <c r="CC128" s="2"/>
      <c r="CD128" s="2"/>
      <c r="CE128" s="2"/>
      <c r="CF128" s="2"/>
      <c r="CG128" s="2"/>
      <c r="CH128" s="2"/>
      <c r="CI128" s="2"/>
      <c r="CJ128" s="2"/>
      <c r="CK128" s="327">
        <f t="shared" si="46"/>
        <v>0</v>
      </c>
      <c r="CL128" s="327">
        <f t="shared" si="46"/>
        <v>0</v>
      </c>
    </row>
    <row r="129" spans="1:90" customFormat="1" x14ac:dyDescent="0.25">
      <c r="A129" s="2586"/>
      <c r="B129" s="73" t="s">
        <v>155</v>
      </c>
      <c r="C129" s="216">
        <f t="shared" si="41"/>
        <v>0</v>
      </c>
      <c r="D129" s="248">
        <f t="shared" si="42"/>
        <v>0</v>
      </c>
      <c r="E129" s="328">
        <f t="shared" si="42"/>
        <v>0</v>
      </c>
      <c r="F129" s="77"/>
      <c r="G129" s="82"/>
      <c r="H129" s="77"/>
      <c r="I129" s="78"/>
      <c r="J129" s="77"/>
      <c r="K129" s="78"/>
      <c r="L129" s="329"/>
      <c r="M129" s="78"/>
      <c r="N129" s="77"/>
      <c r="O129" s="78"/>
      <c r="P129" s="77"/>
      <c r="Q129" s="78"/>
      <c r="R129" s="77"/>
      <c r="S129" s="78"/>
      <c r="T129" s="77"/>
      <c r="U129" s="78"/>
      <c r="V129" s="79"/>
      <c r="W129" s="78"/>
      <c r="X129" s="79"/>
      <c r="Y129" s="78"/>
      <c r="Z129" s="330"/>
      <c r="AA129" s="331"/>
      <c r="AB129" s="330"/>
      <c r="AC129" s="332"/>
      <c r="AD129" s="14" t="str">
        <f t="shared" si="43"/>
        <v/>
      </c>
      <c r="CA129" s="60" t="str">
        <f t="shared" si="44"/>
        <v/>
      </c>
      <c r="CB129" s="60" t="str">
        <f t="shared" si="45"/>
        <v/>
      </c>
      <c r="CC129" s="2"/>
      <c r="CD129" s="2"/>
      <c r="CE129" s="2"/>
      <c r="CF129" s="2"/>
      <c r="CG129" s="2"/>
      <c r="CH129" s="2"/>
      <c r="CI129" s="2"/>
      <c r="CJ129" s="2"/>
      <c r="CK129" s="327">
        <f t="shared" si="46"/>
        <v>0</v>
      </c>
      <c r="CL129" s="327">
        <f t="shared" si="46"/>
        <v>0</v>
      </c>
    </row>
    <row r="130" spans="1:90" customFormat="1" x14ac:dyDescent="0.25">
      <c r="A130" s="2587"/>
      <c r="B130" s="73" t="s">
        <v>156</v>
      </c>
      <c r="C130" s="218">
        <f t="shared" si="41"/>
        <v>0</v>
      </c>
      <c r="D130" s="333">
        <f t="shared" si="42"/>
        <v>0</v>
      </c>
      <c r="E130" s="334">
        <f t="shared" si="42"/>
        <v>0</v>
      </c>
      <c r="F130" s="77"/>
      <c r="G130" s="82"/>
      <c r="H130" s="77"/>
      <c r="I130" s="78"/>
      <c r="J130" s="77"/>
      <c r="K130" s="78"/>
      <c r="L130" s="329"/>
      <c r="M130" s="78"/>
      <c r="N130" s="77"/>
      <c r="O130" s="78"/>
      <c r="P130" s="77"/>
      <c r="Q130" s="78"/>
      <c r="R130" s="77"/>
      <c r="S130" s="78"/>
      <c r="T130" s="77"/>
      <c r="U130" s="78"/>
      <c r="V130" s="79"/>
      <c r="W130" s="78"/>
      <c r="X130" s="79"/>
      <c r="Y130" s="78"/>
      <c r="Z130" s="330"/>
      <c r="AA130" s="331"/>
      <c r="AB130" s="330"/>
      <c r="AC130" s="332"/>
      <c r="AD130" s="14" t="str">
        <f t="shared" si="43"/>
        <v/>
      </c>
      <c r="CA130" s="60" t="str">
        <f t="shared" si="44"/>
        <v/>
      </c>
      <c r="CB130" s="60" t="str">
        <f t="shared" si="45"/>
        <v/>
      </c>
      <c r="CC130" s="2"/>
      <c r="CD130" s="2"/>
      <c r="CE130" s="2"/>
      <c r="CF130" s="2"/>
      <c r="CG130" s="2"/>
      <c r="CH130" s="2"/>
      <c r="CI130" s="2"/>
      <c r="CJ130" s="2"/>
      <c r="CK130" s="327">
        <f t="shared" si="46"/>
        <v>0</v>
      </c>
      <c r="CL130" s="327">
        <f t="shared" si="46"/>
        <v>0</v>
      </c>
    </row>
    <row r="131" spans="1:90" customFormat="1" x14ac:dyDescent="0.25">
      <c r="A131" s="2588"/>
      <c r="B131" s="34" t="s">
        <v>157</v>
      </c>
      <c r="C131" s="220">
        <f t="shared" si="41"/>
        <v>0</v>
      </c>
      <c r="D131" s="253">
        <f t="shared" si="42"/>
        <v>0</v>
      </c>
      <c r="E131" s="335">
        <f t="shared" si="42"/>
        <v>0</v>
      </c>
      <c r="F131" s="40"/>
      <c r="G131" s="41"/>
      <c r="H131" s="40"/>
      <c r="I131" s="88"/>
      <c r="J131" s="40"/>
      <c r="K131" s="88"/>
      <c r="L131" s="336"/>
      <c r="M131" s="88"/>
      <c r="N131" s="40"/>
      <c r="O131" s="88"/>
      <c r="P131" s="40"/>
      <c r="Q131" s="88"/>
      <c r="R131" s="40"/>
      <c r="S131" s="88"/>
      <c r="T131" s="40"/>
      <c r="U131" s="88"/>
      <c r="V131" s="89"/>
      <c r="W131" s="88"/>
      <c r="X131" s="89"/>
      <c r="Y131" s="88"/>
      <c r="Z131" s="337"/>
      <c r="AA131" s="338"/>
      <c r="AB131" s="337"/>
      <c r="AC131" s="339"/>
      <c r="AD131" s="14" t="str">
        <f t="shared" si="43"/>
        <v/>
      </c>
      <c r="CA131" s="60" t="str">
        <f t="shared" si="44"/>
        <v/>
      </c>
      <c r="CB131" s="60" t="str">
        <f t="shared" si="45"/>
        <v/>
      </c>
      <c r="CC131" s="2"/>
      <c r="CD131" s="2"/>
      <c r="CE131" s="2"/>
      <c r="CF131" s="2"/>
      <c r="CG131" s="2"/>
      <c r="CH131" s="2"/>
      <c r="CI131" s="2"/>
      <c r="CJ131" s="2"/>
      <c r="CK131" s="327">
        <f t="shared" si="46"/>
        <v>0</v>
      </c>
      <c r="CL131" s="327">
        <f t="shared" si="46"/>
        <v>0</v>
      </c>
    </row>
    <row r="132" spans="1:90" customFormat="1" x14ac:dyDescent="0.25">
      <c r="A132" s="2516" t="s">
        <v>159</v>
      </c>
      <c r="B132" s="63" t="s">
        <v>153</v>
      </c>
      <c r="C132" s="322">
        <f t="shared" si="41"/>
        <v>0</v>
      </c>
      <c r="D132" s="246">
        <f t="shared" si="42"/>
        <v>0</v>
      </c>
      <c r="E132" s="323">
        <f t="shared" si="42"/>
        <v>0</v>
      </c>
      <c r="F132" s="92"/>
      <c r="G132" s="97"/>
      <c r="H132" s="92"/>
      <c r="I132" s="93"/>
      <c r="J132" s="92"/>
      <c r="K132" s="93"/>
      <c r="L132" s="324"/>
      <c r="M132" s="93"/>
      <c r="N132" s="92"/>
      <c r="O132" s="93"/>
      <c r="P132" s="92"/>
      <c r="Q132" s="93"/>
      <c r="R132" s="92"/>
      <c r="S132" s="93"/>
      <c r="T132" s="92"/>
      <c r="U132" s="93"/>
      <c r="V132" s="94"/>
      <c r="W132" s="93"/>
      <c r="X132" s="94"/>
      <c r="Y132" s="93"/>
      <c r="Z132" s="291"/>
      <c r="AA132" s="325"/>
      <c r="AB132" s="291"/>
      <c r="AC132" s="326"/>
      <c r="AD132" s="14" t="str">
        <f t="shared" si="43"/>
        <v/>
      </c>
      <c r="CA132" s="60" t="str">
        <f t="shared" si="44"/>
        <v/>
      </c>
      <c r="CB132" s="60" t="str">
        <f t="shared" si="45"/>
        <v/>
      </c>
      <c r="CC132" s="2"/>
      <c r="CD132" s="2"/>
      <c r="CE132" s="2"/>
      <c r="CF132" s="2"/>
      <c r="CG132" s="2"/>
      <c r="CH132" s="2"/>
      <c r="CI132" s="2"/>
      <c r="CJ132" s="2"/>
      <c r="CK132" s="327">
        <f t="shared" si="46"/>
        <v>0</v>
      </c>
      <c r="CL132" s="327">
        <f t="shared" si="46"/>
        <v>0</v>
      </c>
    </row>
    <row r="133" spans="1:90" customFormat="1" x14ac:dyDescent="0.25">
      <c r="A133" s="2517"/>
      <c r="B133" s="83" t="s">
        <v>154</v>
      </c>
      <c r="C133" s="216">
        <f t="shared" si="41"/>
        <v>0</v>
      </c>
      <c r="D133" s="248">
        <f t="shared" si="42"/>
        <v>0</v>
      </c>
      <c r="E133" s="328">
        <f t="shared" si="42"/>
        <v>0</v>
      </c>
      <c r="F133" s="77"/>
      <c r="G133" s="82"/>
      <c r="H133" s="77"/>
      <c r="I133" s="78"/>
      <c r="J133" s="77"/>
      <c r="K133" s="78"/>
      <c r="L133" s="329"/>
      <c r="M133" s="78"/>
      <c r="N133" s="77"/>
      <c r="O133" s="78"/>
      <c r="P133" s="77"/>
      <c r="Q133" s="78"/>
      <c r="R133" s="77"/>
      <c r="S133" s="78"/>
      <c r="T133" s="77"/>
      <c r="U133" s="78"/>
      <c r="V133" s="79"/>
      <c r="W133" s="78"/>
      <c r="X133" s="79"/>
      <c r="Y133" s="78"/>
      <c r="Z133" s="330"/>
      <c r="AA133" s="331"/>
      <c r="AB133" s="330"/>
      <c r="AC133" s="332"/>
      <c r="AD133" s="14" t="str">
        <f t="shared" si="43"/>
        <v/>
      </c>
      <c r="CA133" s="60" t="str">
        <f t="shared" si="44"/>
        <v/>
      </c>
      <c r="CB133" s="60" t="str">
        <f t="shared" si="45"/>
        <v/>
      </c>
      <c r="CC133" s="2"/>
      <c r="CD133" s="2"/>
      <c r="CE133" s="2"/>
      <c r="CF133" s="2"/>
      <c r="CG133" s="2"/>
      <c r="CH133" s="2"/>
      <c r="CI133" s="2"/>
      <c r="CJ133" s="2"/>
      <c r="CK133" s="327">
        <f t="shared" si="46"/>
        <v>0</v>
      </c>
      <c r="CL133" s="327">
        <f t="shared" si="46"/>
        <v>0</v>
      </c>
    </row>
    <row r="134" spans="1:90" customFormat="1" x14ac:dyDescent="0.25">
      <c r="A134" s="2517"/>
      <c r="B134" s="73" t="s">
        <v>155</v>
      </c>
      <c r="C134" s="216">
        <f t="shared" si="41"/>
        <v>0</v>
      </c>
      <c r="D134" s="248">
        <f t="shared" si="42"/>
        <v>0</v>
      </c>
      <c r="E134" s="328">
        <f t="shared" si="42"/>
        <v>0</v>
      </c>
      <c r="F134" s="77"/>
      <c r="G134" s="82"/>
      <c r="H134" s="77"/>
      <c r="I134" s="78"/>
      <c r="J134" s="77"/>
      <c r="K134" s="78"/>
      <c r="L134" s="329"/>
      <c r="M134" s="78"/>
      <c r="N134" s="77"/>
      <c r="O134" s="78"/>
      <c r="P134" s="77"/>
      <c r="Q134" s="78"/>
      <c r="R134" s="77"/>
      <c r="S134" s="78"/>
      <c r="T134" s="77"/>
      <c r="U134" s="78"/>
      <c r="V134" s="79"/>
      <c r="W134" s="78"/>
      <c r="X134" s="79"/>
      <c r="Y134" s="78"/>
      <c r="Z134" s="330"/>
      <c r="AA134" s="331"/>
      <c r="AB134" s="330"/>
      <c r="AC134" s="332"/>
      <c r="AD134" s="14" t="str">
        <f t="shared" si="43"/>
        <v/>
      </c>
      <c r="CA134" s="60" t="str">
        <f t="shared" si="44"/>
        <v/>
      </c>
      <c r="CB134" s="60" t="str">
        <f t="shared" si="45"/>
        <v/>
      </c>
      <c r="CC134" s="2"/>
      <c r="CD134" s="2"/>
      <c r="CE134" s="2"/>
      <c r="CF134" s="2"/>
      <c r="CG134" s="2"/>
      <c r="CH134" s="2"/>
      <c r="CI134" s="2"/>
      <c r="CJ134" s="2"/>
      <c r="CK134" s="327">
        <f t="shared" si="46"/>
        <v>0</v>
      </c>
      <c r="CL134" s="327">
        <f t="shared" si="46"/>
        <v>0</v>
      </c>
    </row>
    <row r="135" spans="1:90" customFormat="1" x14ac:dyDescent="0.25">
      <c r="A135" s="2517"/>
      <c r="B135" s="73" t="s">
        <v>156</v>
      </c>
      <c r="C135" s="218">
        <f t="shared" si="41"/>
        <v>0</v>
      </c>
      <c r="D135" s="333">
        <f t="shared" si="42"/>
        <v>0</v>
      </c>
      <c r="E135" s="334">
        <f t="shared" si="42"/>
        <v>0</v>
      </c>
      <c r="F135" s="77"/>
      <c r="G135" s="82"/>
      <c r="H135" s="77"/>
      <c r="I135" s="78"/>
      <c r="J135" s="77"/>
      <c r="K135" s="78"/>
      <c r="L135" s="329"/>
      <c r="M135" s="78"/>
      <c r="N135" s="77"/>
      <c r="O135" s="78"/>
      <c r="P135" s="77"/>
      <c r="Q135" s="78"/>
      <c r="R135" s="77"/>
      <c r="S135" s="78"/>
      <c r="T135" s="77"/>
      <c r="U135" s="78"/>
      <c r="V135" s="79"/>
      <c r="W135" s="78"/>
      <c r="X135" s="79"/>
      <c r="Y135" s="78"/>
      <c r="Z135" s="330"/>
      <c r="AA135" s="331"/>
      <c r="AB135" s="330"/>
      <c r="AC135" s="332"/>
      <c r="AD135" s="14" t="str">
        <f t="shared" si="43"/>
        <v/>
      </c>
      <c r="CA135" s="60" t="str">
        <f t="shared" si="44"/>
        <v/>
      </c>
      <c r="CB135" s="60" t="str">
        <f t="shared" si="45"/>
        <v/>
      </c>
      <c r="CC135" s="2"/>
      <c r="CD135" s="2"/>
      <c r="CE135" s="2"/>
      <c r="CF135" s="2"/>
      <c r="CG135" s="2"/>
      <c r="CH135" s="2"/>
      <c r="CI135" s="2"/>
      <c r="CJ135" s="2"/>
      <c r="CK135" s="327">
        <f t="shared" si="46"/>
        <v>0</v>
      </c>
      <c r="CL135" s="327">
        <f t="shared" si="46"/>
        <v>0</v>
      </c>
    </row>
    <row r="136" spans="1:90" customFormat="1" x14ac:dyDescent="0.25">
      <c r="A136" s="2518"/>
      <c r="B136" s="34" t="s">
        <v>157</v>
      </c>
      <c r="C136" s="220">
        <f t="shared" si="41"/>
        <v>0</v>
      </c>
      <c r="D136" s="253">
        <f t="shared" si="42"/>
        <v>0</v>
      </c>
      <c r="E136" s="335">
        <f t="shared" si="42"/>
        <v>0</v>
      </c>
      <c r="F136" s="40"/>
      <c r="G136" s="41"/>
      <c r="H136" s="40"/>
      <c r="I136" s="88"/>
      <c r="J136" s="40"/>
      <c r="K136" s="88"/>
      <c r="L136" s="336"/>
      <c r="M136" s="88"/>
      <c r="N136" s="40"/>
      <c r="O136" s="88"/>
      <c r="P136" s="40"/>
      <c r="Q136" s="88"/>
      <c r="R136" s="40"/>
      <c r="S136" s="88"/>
      <c r="T136" s="40"/>
      <c r="U136" s="88"/>
      <c r="V136" s="89"/>
      <c r="W136" s="88"/>
      <c r="X136" s="89"/>
      <c r="Y136" s="88"/>
      <c r="Z136" s="337"/>
      <c r="AA136" s="338"/>
      <c r="AB136" s="337"/>
      <c r="AC136" s="339"/>
      <c r="AD136" s="14" t="str">
        <f t="shared" si="43"/>
        <v/>
      </c>
      <c r="CA136" s="60" t="str">
        <f t="shared" si="44"/>
        <v/>
      </c>
      <c r="CB136" s="60" t="str">
        <f t="shared" si="45"/>
        <v/>
      </c>
      <c r="CC136" s="2"/>
      <c r="CD136" s="2"/>
      <c r="CE136" s="2"/>
      <c r="CF136" s="2"/>
      <c r="CG136" s="2"/>
      <c r="CH136" s="2"/>
      <c r="CI136" s="2"/>
      <c r="CJ136" s="2"/>
      <c r="CK136" s="327">
        <f t="shared" si="46"/>
        <v>0</v>
      </c>
      <c r="CL136" s="327">
        <f t="shared" si="46"/>
        <v>0</v>
      </c>
    </row>
    <row r="137" spans="1:90" customFormat="1" x14ac:dyDescent="0.25">
      <c r="A137" s="2585" t="s">
        <v>160</v>
      </c>
      <c r="B137" s="63" t="s">
        <v>153</v>
      </c>
      <c r="C137" s="322">
        <f t="shared" si="41"/>
        <v>0</v>
      </c>
      <c r="D137" s="246">
        <f t="shared" si="42"/>
        <v>0</v>
      </c>
      <c r="E137" s="323">
        <f t="shared" si="42"/>
        <v>0</v>
      </c>
      <c r="F137" s="92"/>
      <c r="G137" s="97"/>
      <c r="H137" s="92"/>
      <c r="I137" s="93"/>
      <c r="J137" s="92"/>
      <c r="K137" s="93"/>
      <c r="L137" s="324"/>
      <c r="M137" s="93"/>
      <c r="N137" s="92"/>
      <c r="O137" s="93"/>
      <c r="P137" s="92"/>
      <c r="Q137" s="93"/>
      <c r="R137" s="92"/>
      <c r="S137" s="93"/>
      <c r="T137" s="92"/>
      <c r="U137" s="93"/>
      <c r="V137" s="94"/>
      <c r="W137" s="93"/>
      <c r="X137" s="94"/>
      <c r="Y137" s="93"/>
      <c r="Z137" s="291"/>
      <c r="AA137" s="325"/>
      <c r="AB137" s="291"/>
      <c r="AC137" s="326"/>
      <c r="AD137" s="14" t="str">
        <f t="shared" si="43"/>
        <v/>
      </c>
      <c r="CA137" s="60" t="str">
        <f t="shared" si="44"/>
        <v/>
      </c>
      <c r="CB137" s="60" t="str">
        <f t="shared" si="45"/>
        <v/>
      </c>
      <c r="CC137" s="2"/>
      <c r="CD137" s="2"/>
      <c r="CE137" s="2"/>
      <c r="CF137" s="2"/>
      <c r="CG137" s="2"/>
      <c r="CH137" s="2"/>
      <c r="CI137" s="2"/>
      <c r="CJ137" s="2"/>
      <c r="CK137" s="327">
        <f t="shared" si="46"/>
        <v>0</v>
      </c>
      <c r="CL137" s="327">
        <f t="shared" si="46"/>
        <v>0</v>
      </c>
    </row>
    <row r="138" spans="1:90" customFormat="1" x14ac:dyDescent="0.25">
      <c r="A138" s="2586"/>
      <c r="B138" s="83" t="s">
        <v>154</v>
      </c>
      <c r="C138" s="216">
        <f t="shared" si="41"/>
        <v>0</v>
      </c>
      <c r="D138" s="248">
        <f t="shared" si="42"/>
        <v>0</v>
      </c>
      <c r="E138" s="328">
        <f t="shared" si="42"/>
        <v>0</v>
      </c>
      <c r="F138" s="77"/>
      <c r="G138" s="82"/>
      <c r="H138" s="77"/>
      <c r="I138" s="78"/>
      <c r="J138" s="77"/>
      <c r="K138" s="78"/>
      <c r="L138" s="329"/>
      <c r="M138" s="78"/>
      <c r="N138" s="77"/>
      <c r="O138" s="78"/>
      <c r="P138" s="77"/>
      <c r="Q138" s="78"/>
      <c r="R138" s="77"/>
      <c r="S138" s="78"/>
      <c r="T138" s="77"/>
      <c r="U138" s="78"/>
      <c r="V138" s="79"/>
      <c r="W138" s="78"/>
      <c r="X138" s="79"/>
      <c r="Y138" s="78"/>
      <c r="Z138" s="330"/>
      <c r="AA138" s="331"/>
      <c r="AB138" s="330"/>
      <c r="AC138" s="332"/>
      <c r="AD138" s="14" t="str">
        <f t="shared" si="43"/>
        <v/>
      </c>
      <c r="CA138" s="60" t="str">
        <f t="shared" si="44"/>
        <v/>
      </c>
      <c r="CB138" s="60" t="str">
        <f t="shared" si="45"/>
        <v/>
      </c>
      <c r="CC138" s="2"/>
      <c r="CD138" s="2"/>
      <c r="CE138" s="2"/>
      <c r="CF138" s="2"/>
      <c r="CG138" s="2"/>
      <c r="CH138" s="2"/>
      <c r="CI138" s="2"/>
      <c r="CJ138" s="2"/>
      <c r="CK138" s="327">
        <f t="shared" si="46"/>
        <v>0</v>
      </c>
      <c r="CL138" s="327">
        <f t="shared" si="46"/>
        <v>0</v>
      </c>
    </row>
    <row r="139" spans="1:90" customFormat="1" x14ac:dyDescent="0.25">
      <c r="A139" s="2586"/>
      <c r="B139" s="73" t="s">
        <v>155</v>
      </c>
      <c r="C139" s="216">
        <f t="shared" si="41"/>
        <v>0</v>
      </c>
      <c r="D139" s="248">
        <f t="shared" si="42"/>
        <v>0</v>
      </c>
      <c r="E139" s="328">
        <f t="shared" si="42"/>
        <v>0</v>
      </c>
      <c r="F139" s="77"/>
      <c r="G139" s="82"/>
      <c r="H139" s="77"/>
      <c r="I139" s="78"/>
      <c r="J139" s="77"/>
      <c r="K139" s="78"/>
      <c r="L139" s="329"/>
      <c r="M139" s="78"/>
      <c r="N139" s="77"/>
      <c r="O139" s="78"/>
      <c r="P139" s="77"/>
      <c r="Q139" s="78"/>
      <c r="R139" s="77"/>
      <c r="S139" s="78"/>
      <c r="T139" s="77"/>
      <c r="U139" s="78"/>
      <c r="V139" s="79"/>
      <c r="W139" s="78"/>
      <c r="X139" s="79"/>
      <c r="Y139" s="78"/>
      <c r="Z139" s="330"/>
      <c r="AA139" s="331"/>
      <c r="AB139" s="330"/>
      <c r="AC139" s="332"/>
      <c r="AD139" s="14" t="str">
        <f t="shared" si="43"/>
        <v/>
      </c>
      <c r="CA139" s="60" t="str">
        <f t="shared" si="44"/>
        <v/>
      </c>
      <c r="CB139" s="60" t="str">
        <f t="shared" si="45"/>
        <v/>
      </c>
      <c r="CC139" s="2"/>
      <c r="CD139" s="2"/>
      <c r="CE139" s="2"/>
      <c r="CF139" s="2"/>
      <c r="CG139" s="2"/>
      <c r="CH139" s="2"/>
      <c r="CI139" s="2"/>
      <c r="CJ139" s="2"/>
      <c r="CK139" s="327">
        <f t="shared" si="46"/>
        <v>0</v>
      </c>
      <c r="CL139" s="327">
        <f t="shared" si="46"/>
        <v>0</v>
      </c>
    </row>
    <row r="140" spans="1:90" customFormat="1" x14ac:dyDescent="0.25">
      <c r="A140" s="2587"/>
      <c r="B140" s="73" t="s">
        <v>156</v>
      </c>
      <c r="C140" s="218">
        <f t="shared" si="41"/>
        <v>0</v>
      </c>
      <c r="D140" s="333">
        <f t="shared" si="42"/>
        <v>0</v>
      </c>
      <c r="E140" s="334">
        <f t="shared" si="42"/>
        <v>0</v>
      </c>
      <c r="F140" s="77"/>
      <c r="G140" s="82"/>
      <c r="H140" s="77"/>
      <c r="I140" s="78"/>
      <c r="J140" s="77"/>
      <c r="K140" s="78"/>
      <c r="L140" s="329"/>
      <c r="M140" s="78"/>
      <c r="N140" s="77"/>
      <c r="O140" s="78"/>
      <c r="P140" s="77"/>
      <c r="Q140" s="78"/>
      <c r="R140" s="77"/>
      <c r="S140" s="78"/>
      <c r="T140" s="77"/>
      <c r="U140" s="78"/>
      <c r="V140" s="79"/>
      <c r="W140" s="78"/>
      <c r="X140" s="79"/>
      <c r="Y140" s="78"/>
      <c r="Z140" s="330"/>
      <c r="AA140" s="331"/>
      <c r="AB140" s="330"/>
      <c r="AC140" s="332"/>
      <c r="AD140" s="14" t="str">
        <f t="shared" si="43"/>
        <v/>
      </c>
      <c r="CA140" s="60" t="str">
        <f t="shared" si="44"/>
        <v/>
      </c>
      <c r="CB140" s="60" t="str">
        <f t="shared" si="45"/>
        <v/>
      </c>
      <c r="CC140" s="2"/>
      <c r="CD140" s="2"/>
      <c r="CE140" s="2"/>
      <c r="CF140" s="2"/>
      <c r="CG140" s="2"/>
      <c r="CH140" s="2"/>
      <c r="CI140" s="2"/>
      <c r="CJ140" s="2"/>
      <c r="CK140" s="327">
        <f t="shared" si="46"/>
        <v>0</v>
      </c>
      <c r="CL140" s="327">
        <f t="shared" si="46"/>
        <v>0</v>
      </c>
    </row>
    <row r="141" spans="1:90" customFormat="1" x14ac:dyDescent="0.25">
      <c r="A141" s="2588"/>
      <c r="B141" s="34" t="s">
        <v>157</v>
      </c>
      <c r="C141" s="220">
        <f t="shared" si="41"/>
        <v>0</v>
      </c>
      <c r="D141" s="253">
        <f t="shared" si="42"/>
        <v>0</v>
      </c>
      <c r="E141" s="335">
        <f t="shared" si="42"/>
        <v>0</v>
      </c>
      <c r="F141" s="40"/>
      <c r="G141" s="41"/>
      <c r="H141" s="40"/>
      <c r="I141" s="88"/>
      <c r="J141" s="40"/>
      <c r="K141" s="88"/>
      <c r="L141" s="336"/>
      <c r="M141" s="88"/>
      <c r="N141" s="40"/>
      <c r="O141" s="88"/>
      <c r="P141" s="40"/>
      <c r="Q141" s="88"/>
      <c r="R141" s="40"/>
      <c r="S141" s="88"/>
      <c r="T141" s="40"/>
      <c r="U141" s="88"/>
      <c r="V141" s="89"/>
      <c r="W141" s="88"/>
      <c r="X141" s="89"/>
      <c r="Y141" s="88"/>
      <c r="Z141" s="337"/>
      <c r="AA141" s="338"/>
      <c r="AB141" s="337"/>
      <c r="AC141" s="339"/>
      <c r="AD141" s="14" t="str">
        <f t="shared" si="43"/>
        <v/>
      </c>
      <c r="CA141" s="60" t="str">
        <f t="shared" si="44"/>
        <v/>
      </c>
      <c r="CB141" s="60" t="str">
        <f t="shared" si="45"/>
        <v/>
      </c>
      <c r="CC141" s="2"/>
      <c r="CD141" s="2"/>
      <c r="CE141" s="2"/>
      <c r="CF141" s="2"/>
      <c r="CG141" s="2"/>
      <c r="CH141" s="2"/>
      <c r="CI141" s="2"/>
      <c r="CJ141" s="2"/>
      <c r="CK141" s="327">
        <f t="shared" si="46"/>
        <v>0</v>
      </c>
      <c r="CL141" s="327">
        <f t="shared" si="46"/>
        <v>0</v>
      </c>
    </row>
    <row r="142" spans="1:90" customFormat="1" x14ac:dyDescent="0.25">
      <c r="A142" s="2585" t="s">
        <v>161</v>
      </c>
      <c r="B142" s="63" t="s">
        <v>153</v>
      </c>
      <c r="C142" s="322">
        <f t="shared" si="41"/>
        <v>0</v>
      </c>
      <c r="D142" s="246">
        <f t="shared" si="42"/>
        <v>0</v>
      </c>
      <c r="E142" s="323">
        <f t="shared" si="42"/>
        <v>0</v>
      </c>
      <c r="F142" s="92"/>
      <c r="G142" s="97"/>
      <c r="H142" s="92"/>
      <c r="I142" s="93"/>
      <c r="J142" s="92"/>
      <c r="K142" s="93"/>
      <c r="L142" s="324"/>
      <c r="M142" s="93"/>
      <c r="N142" s="92"/>
      <c r="O142" s="93"/>
      <c r="P142" s="92"/>
      <c r="Q142" s="93"/>
      <c r="R142" s="92"/>
      <c r="S142" s="93"/>
      <c r="T142" s="92"/>
      <c r="U142" s="93"/>
      <c r="V142" s="94"/>
      <c r="W142" s="93"/>
      <c r="X142" s="94"/>
      <c r="Y142" s="93"/>
      <c r="Z142" s="291"/>
      <c r="AA142" s="325"/>
      <c r="AB142" s="291"/>
      <c r="AC142" s="326"/>
      <c r="AD142" s="14" t="str">
        <f t="shared" si="43"/>
        <v/>
      </c>
      <c r="CA142" s="60" t="str">
        <f t="shared" si="44"/>
        <v/>
      </c>
      <c r="CB142" s="60" t="str">
        <f t="shared" si="45"/>
        <v/>
      </c>
      <c r="CC142" s="2"/>
      <c r="CD142" s="2"/>
      <c r="CE142" s="2"/>
      <c r="CF142" s="2"/>
      <c r="CG142" s="2"/>
      <c r="CH142" s="2"/>
      <c r="CI142" s="2"/>
      <c r="CJ142" s="2"/>
      <c r="CK142" s="327">
        <f t="shared" si="46"/>
        <v>0</v>
      </c>
      <c r="CL142" s="327">
        <f t="shared" si="46"/>
        <v>0</v>
      </c>
    </row>
    <row r="143" spans="1:90" customFormat="1" x14ac:dyDescent="0.25">
      <c r="A143" s="2586"/>
      <c r="B143" s="83" t="s">
        <v>154</v>
      </c>
      <c r="C143" s="216">
        <f t="shared" si="41"/>
        <v>0</v>
      </c>
      <c r="D143" s="248">
        <f t="shared" si="42"/>
        <v>0</v>
      </c>
      <c r="E143" s="328">
        <f t="shared" si="42"/>
        <v>0</v>
      </c>
      <c r="F143" s="77"/>
      <c r="G143" s="82"/>
      <c r="H143" s="77"/>
      <c r="I143" s="78"/>
      <c r="J143" s="77"/>
      <c r="K143" s="78"/>
      <c r="L143" s="329"/>
      <c r="M143" s="78"/>
      <c r="N143" s="77"/>
      <c r="O143" s="78"/>
      <c r="P143" s="77"/>
      <c r="Q143" s="78"/>
      <c r="R143" s="77"/>
      <c r="S143" s="78"/>
      <c r="T143" s="77"/>
      <c r="U143" s="78"/>
      <c r="V143" s="79"/>
      <c r="W143" s="78"/>
      <c r="X143" s="79"/>
      <c r="Y143" s="78"/>
      <c r="Z143" s="330"/>
      <c r="AA143" s="331"/>
      <c r="AB143" s="330"/>
      <c r="AC143" s="332"/>
      <c r="AD143" s="14" t="str">
        <f t="shared" si="43"/>
        <v/>
      </c>
      <c r="CA143" s="60" t="str">
        <f t="shared" si="44"/>
        <v/>
      </c>
      <c r="CB143" s="60" t="str">
        <f t="shared" si="45"/>
        <v/>
      </c>
      <c r="CC143" s="2"/>
      <c r="CD143" s="2"/>
      <c r="CE143" s="2"/>
      <c r="CF143" s="2"/>
      <c r="CG143" s="2"/>
      <c r="CH143" s="2"/>
      <c r="CI143" s="2"/>
      <c r="CJ143" s="2"/>
      <c r="CK143" s="327">
        <f t="shared" si="46"/>
        <v>0</v>
      </c>
      <c r="CL143" s="327">
        <f t="shared" si="46"/>
        <v>0</v>
      </c>
    </row>
    <row r="144" spans="1:90" customFormat="1" x14ac:dyDescent="0.25">
      <c r="A144" s="2586"/>
      <c r="B144" s="73" t="s">
        <v>155</v>
      </c>
      <c r="C144" s="216">
        <f t="shared" si="41"/>
        <v>0</v>
      </c>
      <c r="D144" s="248">
        <f t="shared" si="42"/>
        <v>0</v>
      </c>
      <c r="E144" s="328">
        <f t="shared" si="42"/>
        <v>0</v>
      </c>
      <c r="F144" s="77"/>
      <c r="G144" s="82"/>
      <c r="H144" s="77"/>
      <c r="I144" s="78"/>
      <c r="J144" s="77"/>
      <c r="K144" s="78"/>
      <c r="L144" s="329"/>
      <c r="M144" s="78"/>
      <c r="N144" s="77"/>
      <c r="O144" s="78"/>
      <c r="P144" s="77"/>
      <c r="Q144" s="78"/>
      <c r="R144" s="77"/>
      <c r="S144" s="78"/>
      <c r="T144" s="77"/>
      <c r="U144" s="78"/>
      <c r="V144" s="79"/>
      <c r="W144" s="78"/>
      <c r="X144" s="79"/>
      <c r="Y144" s="78"/>
      <c r="Z144" s="330"/>
      <c r="AA144" s="331"/>
      <c r="AB144" s="330"/>
      <c r="AC144" s="332"/>
      <c r="AD144" s="14" t="str">
        <f t="shared" si="43"/>
        <v/>
      </c>
      <c r="CA144" s="60" t="str">
        <f t="shared" si="44"/>
        <v/>
      </c>
      <c r="CB144" s="60" t="str">
        <f t="shared" si="45"/>
        <v/>
      </c>
      <c r="CC144" s="2"/>
      <c r="CD144" s="2"/>
      <c r="CE144" s="2"/>
      <c r="CF144" s="2"/>
      <c r="CG144" s="2"/>
      <c r="CH144" s="2"/>
      <c r="CI144" s="2"/>
      <c r="CJ144" s="2"/>
      <c r="CK144" s="327">
        <f t="shared" si="46"/>
        <v>0</v>
      </c>
      <c r="CL144" s="327">
        <f t="shared" si="46"/>
        <v>0</v>
      </c>
    </row>
    <row r="145" spans="1:90" customFormat="1" x14ac:dyDescent="0.25">
      <c r="A145" s="2587"/>
      <c r="B145" s="73" t="s">
        <v>156</v>
      </c>
      <c r="C145" s="218">
        <f t="shared" si="41"/>
        <v>0</v>
      </c>
      <c r="D145" s="333">
        <f t="shared" si="42"/>
        <v>0</v>
      </c>
      <c r="E145" s="334">
        <f t="shared" si="42"/>
        <v>0</v>
      </c>
      <c r="F145" s="77"/>
      <c r="G145" s="82"/>
      <c r="H145" s="77"/>
      <c r="I145" s="78"/>
      <c r="J145" s="77"/>
      <c r="K145" s="78"/>
      <c r="L145" s="329"/>
      <c r="M145" s="78"/>
      <c r="N145" s="77"/>
      <c r="O145" s="78"/>
      <c r="P145" s="77"/>
      <c r="Q145" s="78"/>
      <c r="R145" s="77"/>
      <c r="S145" s="78"/>
      <c r="T145" s="77"/>
      <c r="U145" s="78"/>
      <c r="V145" s="79"/>
      <c r="W145" s="78"/>
      <c r="X145" s="79"/>
      <c r="Y145" s="78"/>
      <c r="Z145" s="330"/>
      <c r="AA145" s="331"/>
      <c r="AB145" s="330"/>
      <c r="AC145" s="332"/>
      <c r="AD145" s="14" t="str">
        <f t="shared" si="43"/>
        <v/>
      </c>
      <c r="CA145" s="60" t="str">
        <f t="shared" si="44"/>
        <v/>
      </c>
      <c r="CB145" s="60" t="str">
        <f t="shared" si="45"/>
        <v/>
      </c>
      <c r="CC145" s="2"/>
      <c r="CD145" s="2"/>
      <c r="CE145" s="2"/>
      <c r="CF145" s="2"/>
      <c r="CG145" s="2"/>
      <c r="CH145" s="2"/>
      <c r="CI145" s="2"/>
      <c r="CJ145" s="2"/>
      <c r="CK145" s="327">
        <f t="shared" si="46"/>
        <v>0</v>
      </c>
      <c r="CL145" s="327">
        <f t="shared" si="46"/>
        <v>0</v>
      </c>
    </row>
    <row r="146" spans="1:90" customFormat="1" x14ac:dyDescent="0.25">
      <c r="A146" s="2588"/>
      <c r="B146" s="34" t="s">
        <v>157</v>
      </c>
      <c r="C146" s="220">
        <f t="shared" si="41"/>
        <v>0</v>
      </c>
      <c r="D146" s="253">
        <f t="shared" si="42"/>
        <v>0</v>
      </c>
      <c r="E146" s="335">
        <f t="shared" si="42"/>
        <v>0</v>
      </c>
      <c r="F146" s="40"/>
      <c r="G146" s="41"/>
      <c r="H146" s="40"/>
      <c r="I146" s="88"/>
      <c r="J146" s="40"/>
      <c r="K146" s="88"/>
      <c r="L146" s="336"/>
      <c r="M146" s="88"/>
      <c r="N146" s="40"/>
      <c r="O146" s="88"/>
      <c r="P146" s="40"/>
      <c r="Q146" s="88"/>
      <c r="R146" s="40"/>
      <c r="S146" s="88"/>
      <c r="T146" s="40"/>
      <c r="U146" s="88"/>
      <c r="V146" s="89"/>
      <c r="W146" s="88"/>
      <c r="X146" s="89"/>
      <c r="Y146" s="88"/>
      <c r="Z146" s="337"/>
      <c r="AA146" s="338"/>
      <c r="AB146" s="337"/>
      <c r="AC146" s="339"/>
      <c r="AD146" s="14" t="str">
        <f t="shared" si="43"/>
        <v/>
      </c>
      <c r="CA146" s="60" t="str">
        <f t="shared" si="44"/>
        <v/>
      </c>
      <c r="CB146" s="60" t="str">
        <f t="shared" si="45"/>
        <v/>
      </c>
      <c r="CC146" s="2"/>
      <c r="CD146" s="2"/>
      <c r="CE146" s="2"/>
      <c r="CF146" s="2"/>
      <c r="CG146" s="2"/>
      <c r="CH146" s="2"/>
      <c r="CI146" s="2"/>
      <c r="CJ146" s="2"/>
      <c r="CK146" s="327">
        <f t="shared" si="46"/>
        <v>0</v>
      </c>
      <c r="CL146" s="327">
        <f t="shared" si="46"/>
        <v>0</v>
      </c>
    </row>
    <row r="147" spans="1:90" customFormat="1" x14ac:dyDescent="0.25">
      <c r="A147" s="2516" t="s">
        <v>162</v>
      </c>
      <c r="B147" s="63" t="s">
        <v>153</v>
      </c>
      <c r="C147" s="322">
        <f t="shared" si="41"/>
        <v>0</v>
      </c>
      <c r="D147" s="246">
        <f t="shared" si="42"/>
        <v>0</v>
      </c>
      <c r="E147" s="323">
        <f t="shared" si="42"/>
        <v>0</v>
      </c>
      <c r="F147" s="92"/>
      <c r="G147" s="97"/>
      <c r="H147" s="92"/>
      <c r="I147" s="93"/>
      <c r="J147" s="92"/>
      <c r="K147" s="93"/>
      <c r="L147" s="324"/>
      <c r="M147" s="93"/>
      <c r="N147" s="92"/>
      <c r="O147" s="93"/>
      <c r="P147" s="92"/>
      <c r="Q147" s="93"/>
      <c r="R147" s="92"/>
      <c r="S147" s="93"/>
      <c r="T147" s="92"/>
      <c r="U147" s="93"/>
      <c r="V147" s="94"/>
      <c r="W147" s="93"/>
      <c r="X147" s="94"/>
      <c r="Y147" s="93"/>
      <c r="Z147" s="291"/>
      <c r="AA147" s="325"/>
      <c r="AB147" s="291"/>
      <c r="AC147" s="326"/>
      <c r="AD147" s="14" t="str">
        <f t="shared" si="43"/>
        <v/>
      </c>
      <c r="CA147" s="60" t="str">
        <f t="shared" si="44"/>
        <v/>
      </c>
      <c r="CB147" s="60" t="str">
        <f t="shared" si="45"/>
        <v/>
      </c>
      <c r="CC147" s="2"/>
      <c r="CD147" s="2"/>
      <c r="CE147" s="2"/>
      <c r="CF147" s="2"/>
      <c r="CG147" s="2"/>
      <c r="CH147" s="2"/>
      <c r="CI147" s="2"/>
      <c r="CJ147" s="2"/>
      <c r="CK147" s="327">
        <f t="shared" si="46"/>
        <v>0</v>
      </c>
      <c r="CL147" s="327">
        <f t="shared" si="46"/>
        <v>0</v>
      </c>
    </row>
    <row r="148" spans="1:90" customFormat="1" x14ac:dyDescent="0.25">
      <c r="A148" s="2517"/>
      <c r="B148" s="83" t="s">
        <v>154</v>
      </c>
      <c r="C148" s="216">
        <f t="shared" si="41"/>
        <v>0</v>
      </c>
      <c r="D148" s="248">
        <f t="shared" si="42"/>
        <v>0</v>
      </c>
      <c r="E148" s="328">
        <f t="shared" si="42"/>
        <v>0</v>
      </c>
      <c r="F148" s="77"/>
      <c r="G148" s="82"/>
      <c r="H148" s="77"/>
      <c r="I148" s="78"/>
      <c r="J148" s="77"/>
      <c r="K148" s="78"/>
      <c r="L148" s="329"/>
      <c r="M148" s="78"/>
      <c r="N148" s="77"/>
      <c r="O148" s="78"/>
      <c r="P148" s="77"/>
      <c r="Q148" s="78"/>
      <c r="R148" s="77"/>
      <c r="S148" s="78"/>
      <c r="T148" s="77"/>
      <c r="U148" s="78"/>
      <c r="V148" s="79"/>
      <c r="W148" s="78"/>
      <c r="X148" s="79"/>
      <c r="Y148" s="78"/>
      <c r="Z148" s="330"/>
      <c r="AA148" s="331"/>
      <c r="AB148" s="330"/>
      <c r="AC148" s="332"/>
      <c r="AD148" s="14" t="str">
        <f t="shared" si="43"/>
        <v/>
      </c>
      <c r="CA148" s="60" t="str">
        <f t="shared" si="44"/>
        <v/>
      </c>
      <c r="CB148" s="60" t="str">
        <f t="shared" si="45"/>
        <v/>
      </c>
      <c r="CC148" s="2"/>
      <c r="CD148" s="2"/>
      <c r="CE148" s="2"/>
      <c r="CF148" s="2"/>
      <c r="CG148" s="2"/>
      <c r="CH148" s="2"/>
      <c r="CI148" s="2"/>
      <c r="CJ148" s="2"/>
      <c r="CK148" s="327">
        <f t="shared" si="46"/>
        <v>0</v>
      </c>
      <c r="CL148" s="327">
        <f t="shared" si="46"/>
        <v>0</v>
      </c>
    </row>
    <row r="149" spans="1:90" customFormat="1" x14ac:dyDescent="0.25">
      <c r="A149" s="2517"/>
      <c r="B149" s="73" t="s">
        <v>155</v>
      </c>
      <c r="C149" s="216">
        <f t="shared" si="41"/>
        <v>0</v>
      </c>
      <c r="D149" s="248">
        <f t="shared" si="42"/>
        <v>0</v>
      </c>
      <c r="E149" s="328">
        <f t="shared" si="42"/>
        <v>0</v>
      </c>
      <c r="F149" s="77"/>
      <c r="G149" s="82"/>
      <c r="H149" s="77"/>
      <c r="I149" s="78"/>
      <c r="J149" s="77"/>
      <c r="K149" s="78"/>
      <c r="L149" s="329"/>
      <c r="M149" s="78"/>
      <c r="N149" s="77"/>
      <c r="O149" s="78"/>
      <c r="P149" s="77"/>
      <c r="Q149" s="78"/>
      <c r="R149" s="77"/>
      <c r="S149" s="78"/>
      <c r="T149" s="77"/>
      <c r="U149" s="78"/>
      <c r="V149" s="79"/>
      <c r="W149" s="78"/>
      <c r="X149" s="79"/>
      <c r="Y149" s="78"/>
      <c r="Z149" s="330"/>
      <c r="AA149" s="331"/>
      <c r="AB149" s="330"/>
      <c r="AC149" s="332"/>
      <c r="AD149" s="14" t="str">
        <f t="shared" si="43"/>
        <v/>
      </c>
      <c r="CA149" s="60" t="str">
        <f t="shared" si="44"/>
        <v/>
      </c>
      <c r="CB149" s="60" t="str">
        <f t="shared" si="45"/>
        <v/>
      </c>
      <c r="CC149" s="2"/>
      <c r="CD149" s="2"/>
      <c r="CE149" s="2"/>
      <c r="CF149" s="2"/>
      <c r="CG149" s="2"/>
      <c r="CH149" s="2"/>
      <c r="CI149" s="2"/>
      <c r="CJ149" s="2"/>
      <c r="CK149" s="327">
        <f t="shared" si="46"/>
        <v>0</v>
      </c>
      <c r="CL149" s="327">
        <f t="shared" si="46"/>
        <v>0</v>
      </c>
    </row>
    <row r="150" spans="1:90" customFormat="1" x14ac:dyDescent="0.25">
      <c r="A150" s="2517"/>
      <c r="B150" s="73" t="s">
        <v>156</v>
      </c>
      <c r="C150" s="218">
        <f t="shared" si="41"/>
        <v>0</v>
      </c>
      <c r="D150" s="333">
        <f t="shared" si="42"/>
        <v>0</v>
      </c>
      <c r="E150" s="334">
        <f t="shared" si="42"/>
        <v>0</v>
      </c>
      <c r="F150" s="77"/>
      <c r="G150" s="82"/>
      <c r="H150" s="77"/>
      <c r="I150" s="78"/>
      <c r="J150" s="77"/>
      <c r="K150" s="78"/>
      <c r="L150" s="329"/>
      <c r="M150" s="78"/>
      <c r="N150" s="77"/>
      <c r="O150" s="78"/>
      <c r="P150" s="77"/>
      <c r="Q150" s="78"/>
      <c r="R150" s="77"/>
      <c r="S150" s="78"/>
      <c r="T150" s="77"/>
      <c r="U150" s="78"/>
      <c r="V150" s="79"/>
      <c r="W150" s="78"/>
      <c r="X150" s="79"/>
      <c r="Y150" s="78"/>
      <c r="Z150" s="330"/>
      <c r="AA150" s="331"/>
      <c r="AB150" s="330"/>
      <c r="AC150" s="332"/>
      <c r="AD150" s="14" t="str">
        <f t="shared" si="43"/>
        <v/>
      </c>
      <c r="CA150" s="60" t="str">
        <f t="shared" si="44"/>
        <v/>
      </c>
      <c r="CB150" s="60" t="str">
        <f t="shared" si="45"/>
        <v/>
      </c>
      <c r="CC150" s="2"/>
      <c r="CD150" s="2"/>
      <c r="CE150" s="2"/>
      <c r="CF150" s="2"/>
      <c r="CG150" s="2"/>
      <c r="CH150" s="2"/>
      <c r="CI150" s="2"/>
      <c r="CJ150" s="2"/>
      <c r="CK150" s="327">
        <f t="shared" si="46"/>
        <v>0</v>
      </c>
      <c r="CL150" s="327">
        <f t="shared" si="46"/>
        <v>0</v>
      </c>
    </row>
    <row r="151" spans="1:90" customFormat="1" x14ac:dyDescent="0.25">
      <c r="A151" s="2517"/>
      <c r="B151" s="34" t="s">
        <v>157</v>
      </c>
      <c r="C151" s="340">
        <f t="shared" si="41"/>
        <v>0</v>
      </c>
      <c r="D151" s="250">
        <f t="shared" si="42"/>
        <v>0</v>
      </c>
      <c r="E151" s="341">
        <f t="shared" si="42"/>
        <v>0</v>
      </c>
      <c r="F151" s="104"/>
      <c r="G151" s="109"/>
      <c r="H151" s="104"/>
      <c r="I151" s="105"/>
      <c r="J151" s="104"/>
      <c r="K151" s="105"/>
      <c r="L151" s="276"/>
      <c r="M151" s="105"/>
      <c r="N151" s="104"/>
      <c r="O151" s="105"/>
      <c r="P151" s="104"/>
      <c r="Q151" s="105"/>
      <c r="R151" s="104"/>
      <c r="S151" s="105"/>
      <c r="T151" s="104"/>
      <c r="U151" s="105"/>
      <c r="V151" s="106"/>
      <c r="W151" s="105"/>
      <c r="X151" s="106"/>
      <c r="Y151" s="105"/>
      <c r="Z151" s="342"/>
      <c r="AA151" s="343"/>
      <c r="AB151" s="342"/>
      <c r="AC151" s="344"/>
      <c r="AD151" s="14" t="str">
        <f t="shared" si="43"/>
        <v/>
      </c>
      <c r="CA151" s="60" t="str">
        <f t="shared" si="44"/>
        <v/>
      </c>
      <c r="CB151" s="60" t="str">
        <f t="shared" si="45"/>
        <v/>
      </c>
      <c r="CC151" s="2"/>
      <c r="CD151" s="2"/>
      <c r="CE151" s="2"/>
      <c r="CF151" s="2"/>
      <c r="CG151" s="2"/>
      <c r="CH151" s="2"/>
      <c r="CI151" s="2"/>
      <c r="CJ151" s="2"/>
      <c r="CK151" s="327">
        <f t="shared" si="46"/>
        <v>0</v>
      </c>
      <c r="CL151" s="327">
        <f t="shared" si="46"/>
        <v>0</v>
      </c>
    </row>
    <row r="152" spans="1:90" customFormat="1" x14ac:dyDescent="0.25">
      <c r="A152" s="2492" t="s">
        <v>163</v>
      </c>
      <c r="B152" s="2493"/>
      <c r="C152" s="345">
        <f>SUM(C122:C151)</f>
        <v>0</v>
      </c>
      <c r="D152" s="346">
        <f>SUM(D122:D151)</f>
        <v>0</v>
      </c>
      <c r="E152" s="347">
        <f t="shared" ref="E152:AC152" si="47">SUM(E122:E151)</f>
        <v>0</v>
      </c>
      <c r="F152" s="348">
        <f t="shared" si="47"/>
        <v>0</v>
      </c>
      <c r="G152" s="349">
        <f t="shared" si="47"/>
        <v>0</v>
      </c>
      <c r="H152" s="348">
        <f t="shared" si="47"/>
        <v>0</v>
      </c>
      <c r="I152" s="349">
        <f t="shared" si="47"/>
        <v>0</v>
      </c>
      <c r="J152" s="348">
        <f t="shared" si="47"/>
        <v>0</v>
      </c>
      <c r="K152" s="349">
        <f t="shared" si="47"/>
        <v>0</v>
      </c>
      <c r="L152" s="348">
        <f t="shared" si="47"/>
        <v>0</v>
      </c>
      <c r="M152" s="349">
        <f t="shared" si="47"/>
        <v>0</v>
      </c>
      <c r="N152" s="348">
        <f t="shared" si="47"/>
        <v>0</v>
      </c>
      <c r="O152" s="349">
        <f t="shared" si="47"/>
        <v>0</v>
      </c>
      <c r="P152" s="348">
        <f t="shared" si="47"/>
        <v>0</v>
      </c>
      <c r="Q152" s="349">
        <f t="shared" si="47"/>
        <v>0</v>
      </c>
      <c r="R152" s="348">
        <f t="shared" si="47"/>
        <v>0</v>
      </c>
      <c r="S152" s="349">
        <f t="shared" si="47"/>
        <v>0</v>
      </c>
      <c r="T152" s="348">
        <f t="shared" si="47"/>
        <v>0</v>
      </c>
      <c r="U152" s="349">
        <f t="shared" si="47"/>
        <v>0</v>
      </c>
      <c r="V152" s="348">
        <f t="shared" si="47"/>
        <v>0</v>
      </c>
      <c r="W152" s="349">
        <f t="shared" si="47"/>
        <v>0</v>
      </c>
      <c r="X152" s="348">
        <f t="shared" si="47"/>
        <v>0</v>
      </c>
      <c r="Y152" s="349">
        <f t="shared" si="47"/>
        <v>0</v>
      </c>
      <c r="Z152" s="350">
        <f t="shared" si="47"/>
        <v>0</v>
      </c>
      <c r="AA152" s="351">
        <f t="shared" si="47"/>
        <v>0</v>
      </c>
      <c r="AB152" s="352">
        <f t="shared" si="47"/>
        <v>0</v>
      </c>
      <c r="AC152" s="353">
        <f t="shared" si="47"/>
        <v>0</v>
      </c>
      <c r="AD152" s="14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</row>
    <row r="153" spans="1:90" customFormat="1" x14ac:dyDescent="0.25">
      <c r="A153" s="2595" t="s">
        <v>164</v>
      </c>
      <c r="B153" s="354" t="s">
        <v>153</v>
      </c>
      <c r="C153" s="355"/>
      <c r="D153" s="356"/>
      <c r="E153" s="357"/>
      <c r="F153" s="178"/>
      <c r="G153" s="358"/>
      <c r="H153" s="178"/>
      <c r="I153" s="359"/>
      <c r="J153" s="178"/>
      <c r="K153" s="359"/>
      <c r="L153" s="360"/>
      <c r="M153" s="359"/>
      <c r="N153" s="178"/>
      <c r="O153" s="359"/>
      <c r="P153" s="178"/>
      <c r="Q153" s="359"/>
      <c r="R153" s="178"/>
      <c r="S153" s="359"/>
      <c r="T153" s="178"/>
      <c r="U153" s="359"/>
      <c r="V153" s="361"/>
      <c r="W153" s="359"/>
      <c r="X153" s="361"/>
      <c r="Y153" s="359"/>
      <c r="Z153" s="360"/>
      <c r="AA153" s="362"/>
      <c r="AB153" s="360"/>
      <c r="AC153" s="359"/>
      <c r="AD153" s="14" t="str">
        <f t="shared" si="43"/>
        <v/>
      </c>
      <c r="CA153" s="60" t="str">
        <f t="shared" ref="CA153:CA157" si="48">IF(AND($C153&lt;&gt;0,AB153=""),"* No olvide ingresar la variable "&amp;AB$119&amp;""&amp;". Digite CERO si no tiene. ",IF(AB153&gt;$C153,"* La variable Pueblos Originarios no debe ser mayor al Total Ambos Sexos. ",""))</f>
        <v/>
      </c>
      <c r="CB153" s="60" t="str">
        <f>IF(AND($C153&lt;&gt;0,AC153=""),"* No olvide ingresar la variable "&amp;AC$119&amp;""&amp;". Digite CERO si no tiene. ",IF(AC153&gt;$C153,"* La variable Migrantes no debe ser mayor al Total Ambos Sexos. ",""))</f>
        <v/>
      </c>
      <c r="CC153" s="2"/>
      <c r="CD153" s="2"/>
      <c r="CE153" s="2"/>
      <c r="CF153" s="2"/>
      <c r="CG153" s="2"/>
      <c r="CH153" s="2"/>
      <c r="CI153" s="2"/>
      <c r="CJ153" s="2"/>
      <c r="CK153" s="327">
        <f>IF(AND($C153&lt;&gt;0,AB153=""),1,IF(AB153&gt;$C153,1,0))</f>
        <v>0</v>
      </c>
      <c r="CL153" s="327">
        <f>IF(AND($C153&lt;&gt;0,AC153=""),1,IF(AC153&gt;$C153,1,0))</f>
        <v>0</v>
      </c>
    </row>
    <row r="154" spans="1:90" customFormat="1" x14ac:dyDescent="0.25">
      <c r="A154" s="2595"/>
      <c r="B154" s="354" t="s">
        <v>154</v>
      </c>
      <c r="C154" s="355"/>
      <c r="D154" s="356"/>
      <c r="E154" s="357"/>
      <c r="F154" s="178"/>
      <c r="G154" s="358"/>
      <c r="H154" s="178"/>
      <c r="I154" s="359"/>
      <c r="J154" s="178"/>
      <c r="K154" s="359"/>
      <c r="L154" s="360"/>
      <c r="M154" s="359"/>
      <c r="N154" s="178"/>
      <c r="O154" s="359"/>
      <c r="P154" s="178"/>
      <c r="Q154" s="359"/>
      <c r="R154" s="178"/>
      <c r="S154" s="359"/>
      <c r="T154" s="178"/>
      <c r="U154" s="359"/>
      <c r="V154" s="361"/>
      <c r="W154" s="359"/>
      <c r="X154" s="361"/>
      <c r="Y154" s="359"/>
      <c r="Z154" s="360"/>
      <c r="AA154" s="362"/>
      <c r="AB154" s="360"/>
      <c r="AC154" s="359"/>
      <c r="AD154" s="14" t="str">
        <f t="shared" si="43"/>
        <v/>
      </c>
      <c r="CA154" s="60" t="str">
        <f t="shared" si="48"/>
        <v/>
      </c>
      <c r="CB154" s="60" t="str">
        <f t="shared" ref="CB154:CB157" si="49">IF(AND($C154&lt;&gt;0,AC154=""),"* No olvide ingresar la variable "&amp;AC$119&amp;""&amp;". Digite CERO si no tiene. ",IF(AC154&gt;$C154,"* La variable Migrantes no debe ser mayor al Total Ambos Sexos. ",""))</f>
        <v/>
      </c>
      <c r="CC154" s="2"/>
      <c r="CD154" s="2"/>
      <c r="CE154" s="2"/>
      <c r="CF154" s="2"/>
      <c r="CG154" s="2"/>
      <c r="CH154" s="2"/>
      <c r="CI154" s="2"/>
      <c r="CJ154" s="2"/>
      <c r="CK154" s="327">
        <f t="shared" ref="CK154:CL157" si="50">IF(AND($C154&lt;&gt;0,AB154=""),1,IF(AB154&gt;$C154,1,0))</f>
        <v>0</v>
      </c>
      <c r="CL154" s="327">
        <f t="shared" si="50"/>
        <v>0</v>
      </c>
    </row>
    <row r="155" spans="1:90" customFormat="1" x14ac:dyDescent="0.25">
      <c r="A155" s="2595"/>
      <c r="B155" s="363" t="s">
        <v>155</v>
      </c>
      <c r="C155" s="355"/>
      <c r="D155" s="356"/>
      <c r="E155" s="357"/>
      <c r="F155" s="178"/>
      <c r="G155" s="358"/>
      <c r="H155" s="178"/>
      <c r="I155" s="359"/>
      <c r="J155" s="178"/>
      <c r="K155" s="359"/>
      <c r="L155" s="360"/>
      <c r="M155" s="359"/>
      <c r="N155" s="178"/>
      <c r="O155" s="359"/>
      <c r="P155" s="178"/>
      <c r="Q155" s="359"/>
      <c r="R155" s="178"/>
      <c r="S155" s="359"/>
      <c r="T155" s="178"/>
      <c r="U155" s="359"/>
      <c r="V155" s="361"/>
      <c r="W155" s="359"/>
      <c r="X155" s="361"/>
      <c r="Y155" s="359"/>
      <c r="Z155" s="360"/>
      <c r="AA155" s="362"/>
      <c r="AB155" s="360"/>
      <c r="AC155" s="359"/>
      <c r="AD155" s="14" t="str">
        <f t="shared" si="43"/>
        <v/>
      </c>
      <c r="CA155" s="60" t="str">
        <f t="shared" si="48"/>
        <v/>
      </c>
      <c r="CB155" s="60" t="str">
        <f t="shared" si="49"/>
        <v/>
      </c>
      <c r="CC155" s="2"/>
      <c r="CD155" s="2"/>
      <c r="CE155" s="2"/>
      <c r="CF155" s="2"/>
      <c r="CG155" s="2"/>
      <c r="CH155" s="2"/>
      <c r="CI155" s="2"/>
      <c r="CJ155" s="2"/>
      <c r="CK155" s="327">
        <f t="shared" si="50"/>
        <v>0</v>
      </c>
      <c r="CL155" s="327">
        <f t="shared" si="50"/>
        <v>0</v>
      </c>
    </row>
    <row r="156" spans="1:90" customFormat="1" x14ac:dyDescent="0.25">
      <c r="A156" s="2595"/>
      <c r="B156" s="363" t="s">
        <v>156</v>
      </c>
      <c r="C156" s="355"/>
      <c r="D156" s="356"/>
      <c r="E156" s="357"/>
      <c r="F156" s="178"/>
      <c r="G156" s="358"/>
      <c r="H156" s="178"/>
      <c r="I156" s="359"/>
      <c r="J156" s="178"/>
      <c r="K156" s="359"/>
      <c r="L156" s="360"/>
      <c r="M156" s="359"/>
      <c r="N156" s="178"/>
      <c r="O156" s="359"/>
      <c r="P156" s="178"/>
      <c r="Q156" s="359"/>
      <c r="R156" s="178"/>
      <c r="S156" s="359"/>
      <c r="T156" s="178"/>
      <c r="U156" s="359"/>
      <c r="V156" s="361"/>
      <c r="W156" s="359"/>
      <c r="X156" s="361"/>
      <c r="Y156" s="359"/>
      <c r="Z156" s="360"/>
      <c r="AA156" s="362"/>
      <c r="AB156" s="360"/>
      <c r="AC156" s="359"/>
      <c r="AD156" s="14" t="str">
        <f t="shared" si="43"/>
        <v/>
      </c>
      <c r="CA156" s="60" t="str">
        <f t="shared" si="48"/>
        <v/>
      </c>
      <c r="CB156" s="60" t="str">
        <f t="shared" si="49"/>
        <v/>
      </c>
      <c r="CC156" s="2"/>
      <c r="CD156" s="2"/>
      <c r="CE156" s="2"/>
      <c r="CF156" s="2"/>
      <c r="CG156" s="2"/>
      <c r="CH156" s="2"/>
      <c r="CI156" s="2"/>
      <c r="CJ156" s="2"/>
      <c r="CK156" s="327">
        <f t="shared" si="50"/>
        <v>0</v>
      </c>
      <c r="CL156" s="327">
        <f t="shared" si="50"/>
        <v>0</v>
      </c>
    </row>
    <row r="157" spans="1:90" customFormat="1" x14ac:dyDescent="0.25">
      <c r="A157" s="2595"/>
      <c r="B157" s="364" t="s">
        <v>157</v>
      </c>
      <c r="C157" s="365"/>
      <c r="D157" s="366"/>
      <c r="E157" s="367"/>
      <c r="F157" s="284"/>
      <c r="G157" s="285"/>
      <c r="H157" s="284"/>
      <c r="I157" s="368"/>
      <c r="J157" s="284"/>
      <c r="K157" s="368"/>
      <c r="L157" s="287"/>
      <c r="M157" s="368"/>
      <c r="N157" s="284"/>
      <c r="O157" s="368"/>
      <c r="P157" s="284"/>
      <c r="Q157" s="368"/>
      <c r="R157" s="284"/>
      <c r="S157" s="368"/>
      <c r="T157" s="284"/>
      <c r="U157" s="368"/>
      <c r="V157" s="369"/>
      <c r="W157" s="368"/>
      <c r="X157" s="369"/>
      <c r="Y157" s="368"/>
      <c r="Z157" s="287"/>
      <c r="AA157" s="370"/>
      <c r="AB157" s="287"/>
      <c r="AC157" s="368"/>
      <c r="AD157" s="14" t="str">
        <f t="shared" si="43"/>
        <v/>
      </c>
      <c r="CA157" s="60" t="str">
        <f t="shared" si="48"/>
        <v/>
      </c>
      <c r="CB157" s="60" t="str">
        <f t="shared" si="49"/>
        <v/>
      </c>
      <c r="CC157" s="2"/>
      <c r="CD157" s="2"/>
      <c r="CE157" s="2"/>
      <c r="CF157" s="2"/>
      <c r="CG157" s="2"/>
      <c r="CH157" s="2"/>
      <c r="CI157" s="2"/>
      <c r="CJ157" s="2"/>
      <c r="CK157" s="327">
        <f t="shared" si="50"/>
        <v>0</v>
      </c>
      <c r="CL157" s="327">
        <f t="shared" si="50"/>
        <v>0</v>
      </c>
    </row>
    <row r="158" spans="1:90" customFormat="1" x14ac:dyDescent="0.25">
      <c r="A158" s="2596" t="s">
        <v>163</v>
      </c>
      <c r="B158" s="2597"/>
      <c r="C158" s="371"/>
      <c r="D158" s="372"/>
      <c r="E158" s="373"/>
      <c r="F158" s="374"/>
      <c r="G158" s="375"/>
      <c r="H158" s="374"/>
      <c r="I158" s="375"/>
      <c r="J158" s="374"/>
      <c r="K158" s="375"/>
      <c r="L158" s="374"/>
      <c r="M158" s="375"/>
      <c r="N158" s="374"/>
      <c r="O158" s="375"/>
      <c r="P158" s="374"/>
      <c r="Q158" s="375"/>
      <c r="R158" s="374"/>
      <c r="S158" s="375"/>
      <c r="T158" s="374"/>
      <c r="U158" s="375"/>
      <c r="V158" s="374"/>
      <c r="W158" s="375"/>
      <c r="X158" s="374"/>
      <c r="Y158" s="375"/>
      <c r="Z158" s="374"/>
      <c r="AA158" s="376"/>
      <c r="AB158" s="372"/>
      <c r="AC158" s="375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</row>
    <row r="159" spans="1:90" customFormat="1" x14ac:dyDescent="0.25">
      <c r="A159" s="377" t="s">
        <v>165</v>
      </c>
      <c r="B159" s="378"/>
      <c r="C159" s="378"/>
      <c r="D159" s="378"/>
      <c r="E159" s="242"/>
      <c r="F159" s="379"/>
      <c r="G159" s="379"/>
      <c r="H159" s="379"/>
      <c r="I159" s="379"/>
      <c r="J159" s="379"/>
      <c r="K159" s="379"/>
      <c r="L159" s="379"/>
      <c r="M159" s="379"/>
      <c r="N159" s="379"/>
      <c r="O159" s="379"/>
      <c r="P159" s="379"/>
      <c r="Q159" s="379"/>
      <c r="R159" s="379"/>
      <c r="S159" s="379"/>
      <c r="T159" s="379"/>
      <c r="U159" s="379"/>
      <c r="V159" s="379"/>
      <c r="W159" s="379"/>
      <c r="X159" s="379"/>
      <c r="Y159" s="379"/>
      <c r="Z159" s="3"/>
      <c r="AA159" s="3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</row>
    <row r="160" spans="1:90" customFormat="1" x14ac:dyDescent="0.25">
      <c r="A160" s="2502" t="s">
        <v>59</v>
      </c>
      <c r="B160" s="2503"/>
      <c r="C160" s="2501" t="s">
        <v>65</v>
      </c>
      <c r="D160" s="2502"/>
      <c r="E160" s="2503"/>
      <c r="F160" s="2492" t="s">
        <v>6</v>
      </c>
      <c r="G160" s="2494"/>
      <c r="H160" s="2494"/>
      <c r="I160" s="2494"/>
      <c r="J160" s="2494"/>
      <c r="K160" s="2494"/>
      <c r="L160" s="2494"/>
      <c r="M160" s="2494"/>
      <c r="N160" s="2494"/>
      <c r="O160" s="2494"/>
      <c r="P160" s="2494"/>
      <c r="Q160" s="2494"/>
      <c r="R160" s="2494"/>
      <c r="S160" s="2494"/>
      <c r="T160" s="2494"/>
      <c r="U160" s="2494"/>
      <c r="V160" s="2494"/>
      <c r="W160" s="2494"/>
      <c r="X160" s="2494"/>
      <c r="Y160" s="2494"/>
      <c r="Z160" s="2494"/>
      <c r="AA160" s="2494"/>
      <c r="AB160" s="2494"/>
      <c r="AC160" s="2494"/>
      <c r="AD160" s="2494"/>
      <c r="AE160" s="2494"/>
      <c r="AF160" s="2494"/>
      <c r="AG160" s="2494"/>
      <c r="AH160" s="2494"/>
      <c r="AI160" s="2494"/>
      <c r="AJ160" s="2494"/>
      <c r="AK160" s="2494"/>
      <c r="AL160" s="2494"/>
      <c r="AM160" s="2493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</row>
    <row r="161" spans="1:39" customFormat="1" x14ac:dyDescent="0.25">
      <c r="A161" s="2579"/>
      <c r="B161" s="2522"/>
      <c r="C161" s="2580"/>
      <c r="D161" s="2505"/>
      <c r="E161" s="2506"/>
      <c r="F161" s="2492" t="s">
        <v>166</v>
      </c>
      <c r="G161" s="2493"/>
      <c r="H161" s="2492" t="s">
        <v>147</v>
      </c>
      <c r="I161" s="2493"/>
      <c r="J161" s="2492" t="s">
        <v>113</v>
      </c>
      <c r="K161" s="2493"/>
      <c r="L161" s="2598" t="s">
        <v>114</v>
      </c>
      <c r="M161" s="2599"/>
      <c r="N161" s="2599" t="s">
        <v>148</v>
      </c>
      <c r="O161" s="2602"/>
      <c r="P161" s="2492" t="s">
        <v>167</v>
      </c>
      <c r="Q161" s="2493"/>
      <c r="R161" s="2494" t="s">
        <v>168</v>
      </c>
      <c r="S161" s="2493"/>
      <c r="T161" s="2494" t="s">
        <v>169</v>
      </c>
      <c r="U161" s="2493"/>
      <c r="V161" s="2492" t="s">
        <v>170</v>
      </c>
      <c r="W161" s="2493"/>
      <c r="X161" s="2494" t="s">
        <v>171</v>
      </c>
      <c r="Y161" s="2493"/>
      <c r="Z161" s="2583" t="s">
        <v>172</v>
      </c>
      <c r="AA161" s="2601"/>
      <c r="AB161" s="2583" t="s">
        <v>173</v>
      </c>
      <c r="AC161" s="2601"/>
      <c r="AD161" s="2583" t="s">
        <v>174</v>
      </c>
      <c r="AE161" s="2601"/>
      <c r="AF161" s="2583" t="s">
        <v>150</v>
      </c>
      <c r="AG161" s="2601"/>
      <c r="AH161" s="2583" t="s">
        <v>175</v>
      </c>
      <c r="AI161" s="2601"/>
      <c r="AJ161" s="2583" t="s">
        <v>176</v>
      </c>
      <c r="AK161" s="2601"/>
      <c r="AL161" s="2600" t="s">
        <v>130</v>
      </c>
      <c r="AM161" s="2601"/>
    </row>
    <row r="162" spans="1:39" customFormat="1" x14ac:dyDescent="0.25">
      <c r="A162" s="2505"/>
      <c r="B162" s="2506"/>
      <c r="C162" s="380" t="s">
        <v>17</v>
      </c>
      <c r="D162" s="381" t="s">
        <v>18</v>
      </c>
      <c r="E162" s="382" t="s">
        <v>19</v>
      </c>
      <c r="F162" s="383" t="s">
        <v>18</v>
      </c>
      <c r="G162" s="382" t="s">
        <v>19</v>
      </c>
      <c r="H162" s="383" t="s">
        <v>18</v>
      </c>
      <c r="I162" s="382" t="s">
        <v>19</v>
      </c>
      <c r="J162" s="383" t="s">
        <v>18</v>
      </c>
      <c r="K162" s="382" t="s">
        <v>19</v>
      </c>
      <c r="L162" s="48" t="s">
        <v>18</v>
      </c>
      <c r="M162" s="384" t="s">
        <v>19</v>
      </c>
      <c r="N162" s="46" t="s">
        <v>18</v>
      </c>
      <c r="O162" s="319" t="s">
        <v>19</v>
      </c>
      <c r="P162" s="46" t="s">
        <v>18</v>
      </c>
      <c r="Q162" s="319" t="s">
        <v>19</v>
      </c>
      <c r="R162" s="122" t="s">
        <v>18</v>
      </c>
      <c r="S162" s="123" t="s">
        <v>19</v>
      </c>
      <c r="T162" s="122" t="s">
        <v>18</v>
      </c>
      <c r="U162" s="123" t="s">
        <v>19</v>
      </c>
      <c r="V162" s="48" t="s">
        <v>18</v>
      </c>
      <c r="W162" s="123" t="s">
        <v>19</v>
      </c>
      <c r="X162" s="122" t="s">
        <v>18</v>
      </c>
      <c r="Y162" s="123" t="s">
        <v>19</v>
      </c>
      <c r="Z162" s="320" t="s">
        <v>18</v>
      </c>
      <c r="AA162" s="385" t="s">
        <v>19</v>
      </c>
      <c r="AB162" s="320" t="s">
        <v>18</v>
      </c>
      <c r="AC162" s="385" t="s">
        <v>19</v>
      </c>
      <c r="AD162" s="320" t="s">
        <v>18</v>
      </c>
      <c r="AE162" s="385" t="s">
        <v>19</v>
      </c>
      <c r="AF162" s="320" t="s">
        <v>18</v>
      </c>
      <c r="AG162" s="385" t="s">
        <v>19</v>
      </c>
      <c r="AH162" s="320" t="s">
        <v>18</v>
      </c>
      <c r="AI162" s="385" t="s">
        <v>19</v>
      </c>
      <c r="AJ162" s="320" t="s">
        <v>18</v>
      </c>
      <c r="AK162" s="385" t="s">
        <v>19</v>
      </c>
      <c r="AL162" s="386" t="s">
        <v>18</v>
      </c>
      <c r="AM162" s="385" t="s">
        <v>19</v>
      </c>
    </row>
    <row r="163" spans="1:39" customFormat="1" x14ac:dyDescent="0.25">
      <c r="A163" s="2603" t="s">
        <v>177</v>
      </c>
      <c r="B163" s="387" t="s">
        <v>178</v>
      </c>
      <c r="C163" s="322">
        <f t="shared" ref="C163:C168" si="51">SUM(D163+E163)</f>
        <v>0</v>
      </c>
      <c r="D163" s="246">
        <f t="shared" ref="D163:E168" si="52">SUM(F163+H163+J163+L163+N163+P163+R163+T163+V163+X163+Z163+AB163+AD163+AF163+AH163+AJ163+AL163)</f>
        <v>0</v>
      </c>
      <c r="E163" s="129">
        <f t="shared" si="52"/>
        <v>0</v>
      </c>
      <c r="F163" s="92"/>
      <c r="G163" s="93"/>
      <c r="H163" s="92"/>
      <c r="I163" s="93"/>
      <c r="J163" s="92"/>
      <c r="K163" s="93"/>
      <c r="L163" s="92"/>
      <c r="M163" s="166"/>
      <c r="N163" s="166"/>
      <c r="O163" s="93"/>
      <c r="P163" s="92"/>
      <c r="Q163" s="93"/>
      <c r="R163" s="169"/>
      <c r="S163" s="93"/>
      <c r="T163" s="169"/>
      <c r="U163" s="93"/>
      <c r="V163" s="92"/>
      <c r="W163" s="93"/>
      <c r="X163" s="169"/>
      <c r="Y163" s="93"/>
      <c r="Z163" s="388"/>
      <c r="AA163" s="326"/>
      <c r="AB163" s="388"/>
      <c r="AC163" s="326"/>
      <c r="AD163" s="388"/>
      <c r="AE163" s="326"/>
      <c r="AF163" s="388"/>
      <c r="AG163" s="326"/>
      <c r="AH163" s="388"/>
      <c r="AI163" s="326"/>
      <c r="AJ163" s="388"/>
      <c r="AK163" s="326"/>
      <c r="AL163" s="389"/>
      <c r="AM163" s="326"/>
    </row>
    <row r="164" spans="1:39" customFormat="1" x14ac:dyDescent="0.25">
      <c r="A164" s="2604"/>
      <c r="B164" s="390" t="s">
        <v>179</v>
      </c>
      <c r="C164" s="216">
        <f t="shared" si="51"/>
        <v>0</v>
      </c>
      <c r="D164" s="248">
        <f t="shared" si="52"/>
        <v>0</v>
      </c>
      <c r="E164" s="133">
        <f t="shared" si="52"/>
        <v>0</v>
      </c>
      <c r="F164" s="77"/>
      <c r="G164" s="78"/>
      <c r="H164" s="77"/>
      <c r="I164" s="78"/>
      <c r="J164" s="77"/>
      <c r="K164" s="78"/>
      <c r="L164" s="77"/>
      <c r="M164" s="175"/>
      <c r="N164" s="175"/>
      <c r="O164" s="78"/>
      <c r="P164" s="77"/>
      <c r="Q164" s="78"/>
      <c r="R164" s="174"/>
      <c r="S164" s="78"/>
      <c r="T164" s="174"/>
      <c r="U164" s="78"/>
      <c r="V164" s="77"/>
      <c r="W164" s="78"/>
      <c r="X164" s="174"/>
      <c r="Y164" s="78"/>
      <c r="Z164" s="391"/>
      <c r="AA164" s="332"/>
      <c r="AB164" s="391"/>
      <c r="AC164" s="332"/>
      <c r="AD164" s="391"/>
      <c r="AE164" s="332"/>
      <c r="AF164" s="391"/>
      <c r="AG164" s="332"/>
      <c r="AH164" s="391"/>
      <c r="AI164" s="332"/>
      <c r="AJ164" s="391"/>
      <c r="AK164" s="332"/>
      <c r="AL164" s="392"/>
      <c r="AM164" s="332"/>
    </row>
    <row r="165" spans="1:39" customFormat="1" x14ac:dyDescent="0.25">
      <c r="A165" s="2605"/>
      <c r="B165" s="393" t="s">
        <v>180</v>
      </c>
      <c r="C165" s="394">
        <f t="shared" si="51"/>
        <v>0</v>
      </c>
      <c r="D165" s="395">
        <f t="shared" si="52"/>
        <v>0</v>
      </c>
      <c r="E165" s="140">
        <f t="shared" si="52"/>
        <v>0</v>
      </c>
      <c r="F165" s="40"/>
      <c r="G165" s="88"/>
      <c r="H165" s="40"/>
      <c r="I165" s="88"/>
      <c r="J165" s="40"/>
      <c r="K165" s="88"/>
      <c r="L165" s="40"/>
      <c r="M165" s="186"/>
      <c r="N165" s="186"/>
      <c r="O165" s="88"/>
      <c r="P165" s="40"/>
      <c r="Q165" s="88"/>
      <c r="R165" s="188"/>
      <c r="S165" s="88"/>
      <c r="T165" s="188"/>
      <c r="U165" s="88"/>
      <c r="V165" s="40"/>
      <c r="W165" s="88"/>
      <c r="X165" s="188"/>
      <c r="Y165" s="88"/>
      <c r="Z165" s="396"/>
      <c r="AA165" s="339"/>
      <c r="AB165" s="396"/>
      <c r="AC165" s="339"/>
      <c r="AD165" s="396"/>
      <c r="AE165" s="339"/>
      <c r="AF165" s="396"/>
      <c r="AG165" s="339"/>
      <c r="AH165" s="396"/>
      <c r="AI165" s="339"/>
      <c r="AJ165" s="396"/>
      <c r="AK165" s="339"/>
      <c r="AL165" s="397"/>
      <c r="AM165" s="339"/>
    </row>
    <row r="166" spans="1:39" customFormat="1" x14ac:dyDescent="0.25">
      <c r="A166" s="2603" t="s">
        <v>181</v>
      </c>
      <c r="B166" s="387" t="s">
        <v>178</v>
      </c>
      <c r="C166" s="322">
        <f t="shared" si="51"/>
        <v>0</v>
      </c>
      <c r="D166" s="246">
        <f t="shared" si="52"/>
        <v>0</v>
      </c>
      <c r="E166" s="129">
        <f t="shared" si="52"/>
        <v>0</v>
      </c>
      <c r="F166" s="92"/>
      <c r="G166" s="93"/>
      <c r="H166" s="92"/>
      <c r="I166" s="93"/>
      <c r="J166" s="92"/>
      <c r="K166" s="93"/>
      <c r="L166" s="92"/>
      <c r="M166" s="166"/>
      <c r="N166" s="166"/>
      <c r="O166" s="93"/>
      <c r="P166" s="92"/>
      <c r="Q166" s="93"/>
      <c r="R166" s="169"/>
      <c r="S166" s="93"/>
      <c r="T166" s="169"/>
      <c r="U166" s="93"/>
      <c r="V166" s="92"/>
      <c r="W166" s="93"/>
      <c r="X166" s="169"/>
      <c r="Y166" s="93"/>
      <c r="Z166" s="388"/>
      <c r="AA166" s="326"/>
      <c r="AB166" s="388"/>
      <c r="AC166" s="326"/>
      <c r="AD166" s="388"/>
      <c r="AE166" s="326"/>
      <c r="AF166" s="388"/>
      <c r="AG166" s="326"/>
      <c r="AH166" s="388"/>
      <c r="AI166" s="326"/>
      <c r="AJ166" s="388"/>
      <c r="AK166" s="326"/>
      <c r="AL166" s="389"/>
      <c r="AM166" s="326"/>
    </row>
    <row r="167" spans="1:39" customFormat="1" x14ac:dyDescent="0.25">
      <c r="A167" s="2604"/>
      <c r="B167" s="390" t="s">
        <v>179</v>
      </c>
      <c r="C167" s="216">
        <f t="shared" si="51"/>
        <v>0</v>
      </c>
      <c r="D167" s="248">
        <f t="shared" si="52"/>
        <v>0</v>
      </c>
      <c r="E167" s="133">
        <f t="shared" si="52"/>
        <v>0</v>
      </c>
      <c r="F167" s="77"/>
      <c r="G167" s="78"/>
      <c r="H167" s="77"/>
      <c r="I167" s="78"/>
      <c r="J167" s="77"/>
      <c r="K167" s="78"/>
      <c r="L167" s="77"/>
      <c r="M167" s="175"/>
      <c r="N167" s="175"/>
      <c r="O167" s="78"/>
      <c r="P167" s="77"/>
      <c r="Q167" s="78"/>
      <c r="R167" s="174"/>
      <c r="S167" s="78"/>
      <c r="T167" s="174"/>
      <c r="U167" s="78"/>
      <c r="V167" s="77"/>
      <c r="W167" s="78"/>
      <c r="X167" s="174"/>
      <c r="Y167" s="78"/>
      <c r="Z167" s="391"/>
      <c r="AA167" s="332"/>
      <c r="AB167" s="391"/>
      <c r="AC167" s="332"/>
      <c r="AD167" s="391"/>
      <c r="AE167" s="332"/>
      <c r="AF167" s="391"/>
      <c r="AG167" s="332"/>
      <c r="AH167" s="391"/>
      <c r="AI167" s="332"/>
      <c r="AJ167" s="391"/>
      <c r="AK167" s="332"/>
      <c r="AL167" s="392"/>
      <c r="AM167" s="332"/>
    </row>
    <row r="168" spans="1:39" customFormat="1" x14ac:dyDescent="0.25">
      <c r="A168" s="2605"/>
      <c r="B168" s="393" t="s">
        <v>180</v>
      </c>
      <c r="C168" s="394">
        <f t="shared" si="51"/>
        <v>0</v>
      </c>
      <c r="D168" s="395">
        <f t="shared" si="52"/>
        <v>0</v>
      </c>
      <c r="E168" s="140">
        <f t="shared" si="52"/>
        <v>0</v>
      </c>
      <c r="F168" s="40"/>
      <c r="G168" s="88"/>
      <c r="H168" s="40"/>
      <c r="I168" s="88"/>
      <c r="J168" s="40"/>
      <c r="K168" s="88"/>
      <c r="L168" s="40"/>
      <c r="M168" s="186"/>
      <c r="N168" s="186"/>
      <c r="O168" s="88"/>
      <c r="P168" s="40"/>
      <c r="Q168" s="88"/>
      <c r="R168" s="188"/>
      <c r="S168" s="88"/>
      <c r="T168" s="188"/>
      <c r="U168" s="88"/>
      <c r="V168" s="40"/>
      <c r="W168" s="88"/>
      <c r="X168" s="188"/>
      <c r="Y168" s="88"/>
      <c r="Z168" s="396"/>
      <c r="AA168" s="339"/>
      <c r="AB168" s="396"/>
      <c r="AC168" s="339"/>
      <c r="AD168" s="396"/>
      <c r="AE168" s="339"/>
      <c r="AF168" s="396"/>
      <c r="AG168" s="339"/>
      <c r="AH168" s="396"/>
      <c r="AI168" s="339"/>
      <c r="AJ168" s="396"/>
      <c r="AK168" s="339"/>
      <c r="AL168" s="397"/>
      <c r="AM168" s="339"/>
    </row>
    <row r="169" spans="1:39" customFormat="1" x14ac:dyDescent="0.25">
      <c r="A169" s="377" t="s">
        <v>182</v>
      </c>
      <c r="B169" s="12"/>
      <c r="C169" s="12"/>
      <c r="D169" s="12"/>
      <c r="E169" s="13"/>
      <c r="F169" s="13"/>
      <c r="G169" s="13"/>
      <c r="H169" s="13"/>
      <c r="I169" s="13"/>
      <c r="J169" s="13"/>
      <c r="K169" s="13"/>
      <c r="L169" s="13"/>
      <c r="M169" s="398"/>
      <c r="N169" s="3"/>
      <c r="O169" s="3"/>
    </row>
    <row r="170" spans="1:39" customFormat="1" x14ac:dyDescent="0.25">
      <c r="A170" s="2508" t="s">
        <v>25</v>
      </c>
      <c r="B170" s="2508" t="s">
        <v>26</v>
      </c>
      <c r="C170" s="2501" t="s">
        <v>65</v>
      </c>
      <c r="D170" s="2502"/>
      <c r="E170" s="2503"/>
      <c r="F170" s="2492" t="s">
        <v>6</v>
      </c>
      <c r="G170" s="2494"/>
      <c r="H170" s="2494"/>
      <c r="I170" s="2494"/>
      <c r="J170" s="2494"/>
      <c r="K170" s="2494"/>
      <c r="L170" s="2494"/>
      <c r="M170" s="2494"/>
      <c r="N170" s="2494"/>
      <c r="O170" s="2493"/>
    </row>
    <row r="171" spans="1:39" customFormat="1" x14ac:dyDescent="0.25">
      <c r="A171" s="2509"/>
      <c r="B171" s="2509"/>
      <c r="C171" s="2580"/>
      <c r="D171" s="2505"/>
      <c r="E171" s="2506"/>
      <c r="F171" s="2492" t="s">
        <v>174</v>
      </c>
      <c r="G171" s="2493"/>
      <c r="H171" s="2492" t="s">
        <v>150</v>
      </c>
      <c r="I171" s="2493"/>
      <c r="J171" s="2492" t="s">
        <v>175</v>
      </c>
      <c r="K171" s="2493"/>
      <c r="L171" s="2492" t="s">
        <v>176</v>
      </c>
      <c r="M171" s="2493"/>
      <c r="N171" s="2492" t="s">
        <v>130</v>
      </c>
      <c r="O171" s="2493"/>
    </row>
    <row r="172" spans="1:39" customFormat="1" x14ac:dyDescent="0.25">
      <c r="A172" s="2510"/>
      <c r="B172" s="2510"/>
      <c r="C172" s="380" t="s">
        <v>17</v>
      </c>
      <c r="D172" s="381" t="s">
        <v>18</v>
      </c>
      <c r="E172" s="382" t="s">
        <v>19</v>
      </c>
      <c r="F172" s="383" t="s">
        <v>18</v>
      </c>
      <c r="G172" s="382" t="s">
        <v>19</v>
      </c>
      <c r="H172" s="383" t="s">
        <v>18</v>
      </c>
      <c r="I172" s="382" t="s">
        <v>19</v>
      </c>
      <c r="J172" s="383" t="s">
        <v>18</v>
      </c>
      <c r="K172" s="382" t="s">
        <v>19</v>
      </c>
      <c r="L172" s="383" t="s">
        <v>18</v>
      </c>
      <c r="M172" s="382" t="s">
        <v>19</v>
      </c>
      <c r="N172" s="383" t="s">
        <v>18</v>
      </c>
      <c r="O172" s="382" t="s">
        <v>19</v>
      </c>
    </row>
    <row r="173" spans="1:39" customFormat="1" x14ac:dyDescent="0.25">
      <c r="A173" s="2516" t="s">
        <v>183</v>
      </c>
      <c r="B173" s="387" t="s">
        <v>184</v>
      </c>
      <c r="C173" s="322">
        <f t="shared" ref="C173:C178" si="53">SUM(D173+E173)</f>
        <v>0</v>
      </c>
      <c r="D173" s="246">
        <f t="shared" ref="D173:E178" si="54">SUM(F173+H173+J173+L173+N173)</f>
        <v>0</v>
      </c>
      <c r="E173" s="129">
        <f t="shared" si="54"/>
        <v>0</v>
      </c>
      <c r="F173" s="92"/>
      <c r="G173" s="95"/>
      <c r="H173" s="92"/>
      <c r="I173" s="93"/>
      <c r="J173" s="169"/>
      <c r="K173" s="95"/>
      <c r="L173" s="92"/>
      <c r="M173" s="93"/>
      <c r="N173" s="92"/>
      <c r="O173" s="93"/>
    </row>
    <row r="174" spans="1:39" customFormat="1" x14ac:dyDescent="0.25">
      <c r="A174" s="2517"/>
      <c r="B174" s="218" t="s">
        <v>185</v>
      </c>
      <c r="C174" s="399">
        <f t="shared" si="53"/>
        <v>0</v>
      </c>
      <c r="D174" s="400">
        <f t="shared" si="54"/>
        <v>0</v>
      </c>
      <c r="E174" s="401">
        <f t="shared" si="54"/>
        <v>0</v>
      </c>
      <c r="F174" s="402"/>
      <c r="G174" s="403"/>
      <c r="H174" s="402"/>
      <c r="I174" s="404"/>
      <c r="J174" s="405"/>
      <c r="K174" s="403"/>
      <c r="L174" s="402"/>
      <c r="M174" s="404"/>
      <c r="N174" s="402"/>
      <c r="O174" s="404"/>
    </row>
    <row r="175" spans="1:39" customFormat="1" x14ac:dyDescent="0.25">
      <c r="A175" s="2518"/>
      <c r="B175" s="406" t="s">
        <v>186</v>
      </c>
      <c r="C175" s="407">
        <f t="shared" si="53"/>
        <v>0</v>
      </c>
      <c r="D175" s="250">
        <f t="shared" si="54"/>
        <v>0</v>
      </c>
      <c r="E175" s="251">
        <f t="shared" si="54"/>
        <v>0</v>
      </c>
      <c r="F175" s="104"/>
      <c r="G175" s="107"/>
      <c r="H175" s="104"/>
      <c r="I175" s="105"/>
      <c r="J175" s="408"/>
      <c r="K175" s="107"/>
      <c r="L175" s="104"/>
      <c r="M175" s="105"/>
      <c r="N175" s="104"/>
      <c r="O175" s="105"/>
    </row>
    <row r="176" spans="1:39" customFormat="1" x14ac:dyDescent="0.25">
      <c r="A176" s="2516" t="s">
        <v>187</v>
      </c>
      <c r="B176" s="387" t="s">
        <v>184</v>
      </c>
      <c r="C176" s="322">
        <f t="shared" si="53"/>
        <v>0</v>
      </c>
      <c r="D176" s="246">
        <f t="shared" si="54"/>
        <v>0</v>
      </c>
      <c r="E176" s="129">
        <f t="shared" si="54"/>
        <v>0</v>
      </c>
      <c r="F176" s="92"/>
      <c r="G176" s="93"/>
      <c r="H176" s="92"/>
      <c r="I176" s="95"/>
      <c r="J176" s="92"/>
      <c r="K176" s="93"/>
      <c r="L176" s="169"/>
      <c r="M176" s="95"/>
      <c r="N176" s="92"/>
      <c r="O176" s="93"/>
    </row>
    <row r="177" spans="1:21" customFormat="1" x14ac:dyDescent="0.25">
      <c r="A177" s="2517"/>
      <c r="B177" s="218" t="s">
        <v>185</v>
      </c>
      <c r="C177" s="218">
        <f t="shared" si="53"/>
        <v>0</v>
      </c>
      <c r="D177" s="333">
        <f t="shared" si="54"/>
        <v>0</v>
      </c>
      <c r="E177" s="136">
        <f t="shared" si="54"/>
        <v>0</v>
      </c>
      <c r="F177" s="402"/>
      <c r="G177" s="404"/>
      <c r="H177" s="77"/>
      <c r="I177" s="80"/>
      <c r="J177" s="77"/>
      <c r="K177" s="78"/>
      <c r="L177" s="174"/>
      <c r="M177" s="80"/>
      <c r="N177" s="77"/>
      <c r="O177" s="78"/>
    </row>
    <row r="178" spans="1:21" customFormat="1" x14ac:dyDescent="0.25">
      <c r="A178" s="2518"/>
      <c r="B178" s="406" t="s">
        <v>186</v>
      </c>
      <c r="C178" s="220">
        <f t="shared" si="53"/>
        <v>0</v>
      </c>
      <c r="D178" s="253">
        <f t="shared" si="54"/>
        <v>0</v>
      </c>
      <c r="E178" s="254">
        <f t="shared" si="54"/>
        <v>0</v>
      </c>
      <c r="F178" s="40"/>
      <c r="G178" s="88"/>
      <c r="H178" s="40"/>
      <c r="I178" s="90"/>
      <c r="J178" s="40"/>
      <c r="K178" s="88"/>
      <c r="L178" s="188"/>
      <c r="M178" s="90"/>
      <c r="N178" s="40"/>
      <c r="O178" s="88"/>
    </row>
    <row r="179" spans="1:21" customFormat="1" x14ac:dyDescent="0.25">
      <c r="A179" s="2609" t="s">
        <v>188</v>
      </c>
      <c r="B179" s="2609"/>
      <c r="C179" s="2609"/>
      <c r="D179" s="2609"/>
      <c r="E179" s="2609"/>
      <c r="F179" s="2609"/>
      <c r="G179" s="2609"/>
      <c r="H179" s="2609"/>
      <c r="I179" s="2609"/>
      <c r="J179" s="2609"/>
      <c r="K179" s="2609"/>
      <c r="L179" s="2609"/>
      <c r="M179" s="2609"/>
      <c r="N179" s="2609"/>
      <c r="O179" s="2609"/>
      <c r="P179" s="3"/>
      <c r="Q179" s="3"/>
    </row>
    <row r="180" spans="1:21" customFormat="1" x14ac:dyDescent="0.25">
      <c r="A180" s="2501" t="s">
        <v>189</v>
      </c>
      <c r="B180" s="2503"/>
      <c r="C180" s="2501" t="s">
        <v>65</v>
      </c>
      <c r="D180" s="2502"/>
      <c r="E180" s="2503"/>
      <c r="F180" s="2492" t="s">
        <v>6</v>
      </c>
      <c r="G180" s="2494"/>
      <c r="H180" s="2494"/>
      <c r="I180" s="2494"/>
      <c r="J180" s="2494"/>
      <c r="K180" s="2494"/>
      <c r="L180" s="2494"/>
      <c r="M180" s="2494"/>
      <c r="N180" s="2494"/>
      <c r="O180" s="2494"/>
      <c r="P180" s="2494"/>
      <c r="Q180" s="2493"/>
    </row>
    <row r="181" spans="1:21" customFormat="1" x14ac:dyDescent="0.25">
      <c r="A181" s="2578"/>
      <c r="B181" s="2522"/>
      <c r="C181" s="2580"/>
      <c r="D181" s="2505"/>
      <c r="E181" s="2506"/>
      <c r="F181" s="2492" t="s">
        <v>150</v>
      </c>
      <c r="G181" s="2493"/>
      <c r="H181" s="2492" t="s">
        <v>175</v>
      </c>
      <c r="I181" s="2493"/>
      <c r="J181" s="2492" t="s">
        <v>176</v>
      </c>
      <c r="K181" s="2493"/>
      <c r="L181" s="2492" t="s">
        <v>190</v>
      </c>
      <c r="M181" s="2493"/>
      <c r="N181" s="2492" t="s">
        <v>191</v>
      </c>
      <c r="O181" s="2493"/>
      <c r="P181" s="2492" t="s">
        <v>192</v>
      </c>
      <c r="Q181" s="2493"/>
    </row>
    <row r="182" spans="1:21" customFormat="1" x14ac:dyDescent="0.25">
      <c r="A182" s="2580"/>
      <c r="B182" s="2506"/>
      <c r="C182" s="380" t="s">
        <v>17</v>
      </c>
      <c r="D182" s="381" t="s">
        <v>18</v>
      </c>
      <c r="E182" s="382" t="s">
        <v>19</v>
      </c>
      <c r="F182" s="383" t="s">
        <v>18</v>
      </c>
      <c r="G182" s="382" t="s">
        <v>19</v>
      </c>
      <c r="H182" s="383" t="s">
        <v>18</v>
      </c>
      <c r="I182" s="382" t="s">
        <v>19</v>
      </c>
      <c r="J182" s="383" t="s">
        <v>18</v>
      </c>
      <c r="K182" s="409" t="s">
        <v>19</v>
      </c>
      <c r="L182" s="383" t="s">
        <v>18</v>
      </c>
      <c r="M182" s="382" t="s">
        <v>19</v>
      </c>
      <c r="N182" s="383" t="s">
        <v>18</v>
      </c>
      <c r="O182" s="382" t="s">
        <v>19</v>
      </c>
      <c r="P182" s="383" t="s">
        <v>18</v>
      </c>
      <c r="Q182" s="409" t="s">
        <v>19</v>
      </c>
    </row>
    <row r="183" spans="1:21" customFormat="1" x14ac:dyDescent="0.25">
      <c r="A183" s="2606" t="s">
        <v>193</v>
      </c>
      <c r="B183" s="2607"/>
      <c r="C183" s="322">
        <f>SUM(D183+E183)</f>
        <v>288</v>
      </c>
      <c r="D183" s="246">
        <f>SUM(F183+H183+J183+L183+N183+P183)</f>
        <v>131</v>
      </c>
      <c r="E183" s="129">
        <f>SUM(G183+I183+K183+M183+O183+Q183)</f>
        <v>157</v>
      </c>
      <c r="F183" s="92">
        <f>SUM(ENERO:DICIEMBRE!F183)</f>
        <v>22</v>
      </c>
      <c r="G183" s="92">
        <f>SUM(ENERO:DICIEMBRE!G183)</f>
        <v>38</v>
      </c>
      <c r="H183" s="92">
        <f>SUM(ENERO:DICIEMBRE!H183)</f>
        <v>26</v>
      </c>
      <c r="I183" s="92">
        <f>SUM(ENERO:DICIEMBRE!I183)</f>
        <v>27</v>
      </c>
      <c r="J183" s="92">
        <f>SUM(ENERO:DICIEMBRE!J183)</f>
        <v>34</v>
      </c>
      <c r="K183" s="92">
        <f>SUM(ENERO:DICIEMBRE!K183)</f>
        <v>34</v>
      </c>
      <c r="L183" s="92">
        <f>SUM(ENERO:DICIEMBRE!L183)</f>
        <v>30</v>
      </c>
      <c r="M183" s="92">
        <f>SUM(ENERO:DICIEMBRE!M183)</f>
        <v>25</v>
      </c>
      <c r="N183" s="92">
        <f>SUM(ENERO:DICIEMBRE!N183)</f>
        <v>12</v>
      </c>
      <c r="O183" s="92">
        <f>SUM(ENERO:DICIEMBRE!O183)</f>
        <v>18</v>
      </c>
      <c r="P183" s="92">
        <f>SUM(ENERO:DICIEMBRE!P183)</f>
        <v>7</v>
      </c>
      <c r="Q183" s="92">
        <f>SUM(ENERO:DICIEMBRE!Q183)</f>
        <v>15</v>
      </c>
    </row>
    <row r="184" spans="1:21" customFormat="1" x14ac:dyDescent="0.25">
      <c r="A184" s="2608" t="s">
        <v>194</v>
      </c>
      <c r="B184" s="2543"/>
      <c r="C184" s="218">
        <f>SUM(D184+E184)</f>
        <v>1733</v>
      </c>
      <c r="D184" s="333">
        <f t="shared" ref="D184:E185" si="55">SUM(F184+H184+J184+L184+N184+P184)</f>
        <v>848</v>
      </c>
      <c r="E184" s="401">
        <f t="shared" si="55"/>
        <v>885</v>
      </c>
      <c r="F184" s="92">
        <f>SUM(ENERO:DICIEMBRE!F184)</f>
        <v>175</v>
      </c>
      <c r="G184" s="92">
        <f>SUM(ENERO:DICIEMBRE!G184)</f>
        <v>171</v>
      </c>
      <c r="H184" s="92">
        <f>SUM(ENERO:DICIEMBRE!H184)</f>
        <v>206</v>
      </c>
      <c r="I184" s="92">
        <f>SUM(ENERO:DICIEMBRE!I184)</f>
        <v>182</v>
      </c>
      <c r="J184" s="92">
        <f>SUM(ENERO:DICIEMBRE!J184)</f>
        <v>165</v>
      </c>
      <c r="K184" s="92">
        <f>SUM(ENERO:DICIEMBRE!K184)</f>
        <v>203</v>
      </c>
      <c r="L184" s="92">
        <f>SUM(ENERO:DICIEMBRE!L184)</f>
        <v>155</v>
      </c>
      <c r="M184" s="92">
        <f>SUM(ENERO:DICIEMBRE!M184)</f>
        <v>132</v>
      </c>
      <c r="N184" s="92">
        <f>SUM(ENERO:DICIEMBRE!N184)</f>
        <v>93</v>
      </c>
      <c r="O184" s="92">
        <f>SUM(ENERO:DICIEMBRE!O184)</f>
        <v>96</v>
      </c>
      <c r="P184" s="92">
        <f>SUM(ENERO:DICIEMBRE!P184)</f>
        <v>54</v>
      </c>
      <c r="Q184" s="92">
        <f>SUM(ENERO:DICIEMBRE!Q184)</f>
        <v>101</v>
      </c>
    </row>
    <row r="185" spans="1:21" customFormat="1" x14ac:dyDescent="0.25">
      <c r="A185" s="2616" t="s">
        <v>195</v>
      </c>
      <c r="B185" s="2617"/>
      <c r="C185" s="410">
        <f>SUM(D185+E185)</f>
        <v>393</v>
      </c>
      <c r="D185" s="333">
        <f t="shared" si="55"/>
        <v>196</v>
      </c>
      <c r="E185" s="136">
        <f t="shared" si="55"/>
        <v>197</v>
      </c>
      <c r="F185" s="92">
        <f>SUM(ENERO:DICIEMBRE!F185)</f>
        <v>48</v>
      </c>
      <c r="G185" s="92">
        <f>SUM(ENERO:DICIEMBRE!G185)</f>
        <v>33</v>
      </c>
      <c r="H185" s="92">
        <f>SUM(ENERO:DICIEMBRE!H185)</f>
        <v>34</v>
      </c>
      <c r="I185" s="92">
        <f>SUM(ENERO:DICIEMBRE!I185)</f>
        <v>30</v>
      </c>
      <c r="J185" s="92">
        <f>SUM(ENERO:DICIEMBRE!J185)</f>
        <v>44</v>
      </c>
      <c r="K185" s="92">
        <f>SUM(ENERO:DICIEMBRE!K185)</f>
        <v>47</v>
      </c>
      <c r="L185" s="92">
        <f>SUM(ENERO:DICIEMBRE!L185)</f>
        <v>26</v>
      </c>
      <c r="M185" s="92">
        <f>SUM(ENERO:DICIEMBRE!M185)</f>
        <v>37</v>
      </c>
      <c r="N185" s="92">
        <f>SUM(ENERO:DICIEMBRE!N185)</f>
        <v>30</v>
      </c>
      <c r="O185" s="92">
        <f>SUM(ENERO:DICIEMBRE!O185)</f>
        <v>33</v>
      </c>
      <c r="P185" s="92">
        <f>SUM(ENERO:DICIEMBRE!P185)</f>
        <v>14</v>
      </c>
      <c r="Q185" s="92">
        <f>SUM(ENERO:DICIEMBRE!Q185)</f>
        <v>17</v>
      </c>
    </row>
    <row r="186" spans="1:21" customFormat="1" x14ac:dyDescent="0.25">
      <c r="A186" s="2492" t="s">
        <v>65</v>
      </c>
      <c r="B186" s="2493"/>
      <c r="C186" s="215">
        <f t="shared" ref="C186:Q186" si="56">SUM(C183:C185)</f>
        <v>2414</v>
      </c>
      <c r="D186" s="244">
        <f t="shared" si="56"/>
        <v>1175</v>
      </c>
      <c r="E186" s="244">
        <f t="shared" si="56"/>
        <v>1239</v>
      </c>
      <c r="F186" s="150">
        <f t="shared" si="56"/>
        <v>245</v>
      </c>
      <c r="G186" s="244">
        <f t="shared" si="56"/>
        <v>242</v>
      </c>
      <c r="H186" s="150">
        <f t="shared" si="56"/>
        <v>266</v>
      </c>
      <c r="I186" s="244">
        <f t="shared" si="56"/>
        <v>239</v>
      </c>
      <c r="J186" s="150">
        <f t="shared" si="56"/>
        <v>243</v>
      </c>
      <c r="K186" s="244">
        <f t="shared" si="56"/>
        <v>284</v>
      </c>
      <c r="L186" s="150">
        <f t="shared" si="56"/>
        <v>211</v>
      </c>
      <c r="M186" s="244">
        <f t="shared" si="56"/>
        <v>194</v>
      </c>
      <c r="N186" s="150">
        <f t="shared" si="56"/>
        <v>135</v>
      </c>
      <c r="O186" s="244">
        <f t="shared" si="56"/>
        <v>147</v>
      </c>
      <c r="P186" s="150">
        <f t="shared" si="56"/>
        <v>75</v>
      </c>
      <c r="Q186" s="155">
        <f t="shared" si="56"/>
        <v>133</v>
      </c>
    </row>
    <row r="187" spans="1:21" customFormat="1" x14ac:dyDescent="0.25">
      <c r="A187" s="5" t="s">
        <v>196</v>
      </c>
    </row>
    <row r="188" spans="1:21" customFormat="1" x14ac:dyDescent="0.25">
      <c r="A188" s="411" t="s">
        <v>197</v>
      </c>
      <c r="B188" s="412"/>
      <c r="C188" s="412"/>
      <c r="D188" s="412"/>
      <c r="E188" s="41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21" customFormat="1" x14ac:dyDescent="0.25">
      <c r="A189" s="2501" t="s">
        <v>198</v>
      </c>
      <c r="B189" s="2503"/>
      <c r="C189" s="2618" t="s">
        <v>120</v>
      </c>
      <c r="D189" s="2619"/>
      <c r="E189" s="2620"/>
      <c r="F189" s="2514" t="s">
        <v>6</v>
      </c>
      <c r="G189" s="2515"/>
      <c r="H189" s="2515"/>
      <c r="I189" s="2515"/>
      <c r="J189" s="2515"/>
      <c r="K189" s="2515"/>
      <c r="L189" s="2515"/>
      <c r="M189" s="2515"/>
      <c r="N189" s="2515"/>
      <c r="O189" s="2515"/>
      <c r="P189" s="2515"/>
      <c r="Q189" s="2515"/>
      <c r="R189" s="2515"/>
      <c r="S189" s="2515"/>
      <c r="T189" s="2515"/>
      <c r="U189" s="2624"/>
    </row>
    <row r="190" spans="1:21" customFormat="1" x14ac:dyDescent="0.25">
      <c r="A190" s="2578"/>
      <c r="B190" s="2522"/>
      <c r="C190" s="2621"/>
      <c r="D190" s="2622"/>
      <c r="E190" s="2623"/>
      <c r="F190" s="2598" t="s">
        <v>166</v>
      </c>
      <c r="G190" s="2602"/>
      <c r="H190" s="2610" t="s">
        <v>147</v>
      </c>
      <c r="I190" s="2602"/>
      <c r="J190" s="2598" t="s">
        <v>113</v>
      </c>
      <c r="K190" s="2602"/>
      <c r="L190" s="2610" t="s">
        <v>114</v>
      </c>
      <c r="M190" s="2602"/>
      <c r="N190" s="2610" t="s">
        <v>148</v>
      </c>
      <c r="O190" s="2602"/>
      <c r="P190" s="2610" t="s">
        <v>199</v>
      </c>
      <c r="Q190" s="2602"/>
      <c r="R190" s="2610" t="s">
        <v>200</v>
      </c>
      <c r="S190" s="2602"/>
      <c r="T190" s="2531" t="s">
        <v>201</v>
      </c>
      <c r="U190" s="2524"/>
    </row>
    <row r="191" spans="1:21" customFormat="1" x14ac:dyDescent="0.25">
      <c r="A191" s="2580"/>
      <c r="B191" s="2506"/>
      <c r="C191" s="223" t="s">
        <v>17</v>
      </c>
      <c r="D191" s="122" t="s">
        <v>18</v>
      </c>
      <c r="E191" s="47" t="s">
        <v>19</v>
      </c>
      <c r="F191" s="48" t="s">
        <v>18</v>
      </c>
      <c r="G191" s="319" t="s">
        <v>19</v>
      </c>
      <c r="H191" s="122" t="s">
        <v>18</v>
      </c>
      <c r="I191" s="319" t="s">
        <v>19</v>
      </c>
      <c r="J191" s="48" t="s">
        <v>18</v>
      </c>
      <c r="K191" s="319" t="s">
        <v>19</v>
      </c>
      <c r="L191" s="122" t="s">
        <v>18</v>
      </c>
      <c r="M191" s="319" t="s">
        <v>19</v>
      </c>
      <c r="N191" s="122" t="s">
        <v>18</v>
      </c>
      <c r="O191" s="319" t="s">
        <v>19</v>
      </c>
      <c r="P191" s="122" t="s">
        <v>18</v>
      </c>
      <c r="Q191" s="319" t="s">
        <v>19</v>
      </c>
      <c r="R191" s="122" t="s">
        <v>18</v>
      </c>
      <c r="S191" s="319" t="s">
        <v>19</v>
      </c>
      <c r="T191" s="122" t="s">
        <v>18</v>
      </c>
      <c r="U191" s="319" t="s">
        <v>19</v>
      </c>
    </row>
    <row r="192" spans="1:21" customFormat="1" x14ac:dyDescent="0.25">
      <c r="A192" s="2611" t="s">
        <v>202</v>
      </c>
      <c r="B192" s="2612"/>
      <c r="C192" s="413">
        <f>SUM(D192+E192)</f>
        <v>0</v>
      </c>
      <c r="D192" s="414">
        <f>SUM(F192+H192+J192+L192+N192+P192+R192+T192)</f>
        <v>0</v>
      </c>
      <c r="E192" s="415">
        <f t="shared" ref="D192:E194" si="57">SUM(G192+I192+K192+M192+O192+Q192+S192+U192)</f>
        <v>0</v>
      </c>
      <c r="F192" s="178"/>
      <c r="G192" s="359"/>
      <c r="H192" s="416"/>
      <c r="I192" s="359"/>
      <c r="J192" s="178"/>
      <c r="K192" s="359"/>
      <c r="L192" s="204"/>
      <c r="M192" s="68"/>
      <c r="N192" s="204"/>
      <c r="O192" s="68"/>
      <c r="P192" s="204"/>
      <c r="Q192" s="68"/>
      <c r="R192" s="204"/>
      <c r="S192" s="68"/>
      <c r="T192" s="204"/>
      <c r="U192" s="68"/>
    </row>
    <row r="193" spans="1:94" x14ac:dyDescent="0.25">
      <c r="A193" s="2613" t="s">
        <v>203</v>
      </c>
      <c r="B193" s="2604"/>
      <c r="C193" s="417">
        <f>SUM(D193+E193)</f>
        <v>0</v>
      </c>
      <c r="D193" s="418">
        <f t="shared" si="57"/>
        <v>0</v>
      </c>
      <c r="E193" s="419">
        <f t="shared" si="57"/>
        <v>0</v>
      </c>
      <c r="F193" s="273"/>
      <c r="G193" s="275"/>
      <c r="H193" s="420"/>
      <c r="I193" s="275"/>
      <c r="J193" s="273"/>
      <c r="K193" s="275"/>
      <c r="L193" s="408"/>
      <c r="M193" s="105"/>
      <c r="N193" s="408"/>
      <c r="O193" s="105"/>
      <c r="P193" s="408"/>
      <c r="Q193" s="105"/>
      <c r="R193" s="408"/>
      <c r="S193" s="105"/>
      <c r="T193" s="408"/>
      <c r="U193" s="105"/>
    </row>
    <row r="194" spans="1:94" x14ac:dyDescent="0.25">
      <c r="A194" s="2614" t="s">
        <v>204</v>
      </c>
      <c r="B194" s="2615"/>
      <c r="C194" s="421">
        <f>SUM(D194+E194)</f>
        <v>0</v>
      </c>
      <c r="D194" s="149">
        <f t="shared" si="57"/>
        <v>0</v>
      </c>
      <c r="E194" s="52">
        <f t="shared" si="57"/>
        <v>0</v>
      </c>
      <c r="F194" s="150">
        <f t="shared" ref="F194:U194" si="58">SUM(F192:F193)</f>
        <v>0</v>
      </c>
      <c r="G194" s="155">
        <f t="shared" si="58"/>
        <v>0</v>
      </c>
      <c r="H194" s="244">
        <f t="shared" si="58"/>
        <v>0</v>
      </c>
      <c r="I194" s="155">
        <f t="shared" si="58"/>
        <v>0</v>
      </c>
      <c r="J194" s="150">
        <f t="shared" si="58"/>
        <v>0</v>
      </c>
      <c r="K194" s="155">
        <f t="shared" si="58"/>
        <v>0</v>
      </c>
      <c r="L194" s="244">
        <f t="shared" si="58"/>
        <v>0</v>
      </c>
      <c r="M194" s="155">
        <f t="shared" si="58"/>
        <v>0</v>
      </c>
      <c r="N194" s="244">
        <f t="shared" si="58"/>
        <v>0</v>
      </c>
      <c r="O194" s="155">
        <f t="shared" si="58"/>
        <v>0</v>
      </c>
      <c r="P194" s="244">
        <f t="shared" si="58"/>
        <v>0</v>
      </c>
      <c r="Q194" s="155">
        <f t="shared" si="58"/>
        <v>0</v>
      </c>
      <c r="R194" s="244">
        <f t="shared" si="58"/>
        <v>0</v>
      </c>
      <c r="S194" s="155">
        <f t="shared" si="58"/>
        <v>0</v>
      </c>
      <c r="T194" s="244">
        <f t="shared" si="58"/>
        <v>0</v>
      </c>
      <c r="U194" s="155">
        <f t="shared" si="58"/>
        <v>0</v>
      </c>
    </row>
    <row r="195" spans="1:94" x14ac:dyDescent="0.25">
      <c r="A195" s="411" t="s">
        <v>205</v>
      </c>
      <c r="B195" s="412"/>
      <c r="C195" s="412"/>
      <c r="D195" s="412"/>
      <c r="E195" s="41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T195" s="242"/>
      <c r="U195" s="242"/>
    </row>
    <row r="196" spans="1:94" x14ac:dyDescent="0.25">
      <c r="A196" s="2501" t="s">
        <v>198</v>
      </c>
      <c r="B196" s="2503"/>
      <c r="C196" s="2618" t="s">
        <v>120</v>
      </c>
      <c r="D196" s="2619"/>
      <c r="E196" s="2629"/>
      <c r="F196" s="2630" t="s">
        <v>6</v>
      </c>
      <c r="G196" s="2631"/>
      <c r="H196" s="2631"/>
      <c r="I196" s="2631"/>
      <c r="J196" s="2631"/>
      <c r="K196" s="2631"/>
      <c r="L196" s="2631"/>
      <c r="M196" s="2631"/>
      <c r="N196" s="2631"/>
      <c r="O196" s="2632"/>
      <c r="P196" s="2493" t="s">
        <v>206</v>
      </c>
      <c r="Q196" s="2537"/>
      <c r="R196" s="2537"/>
      <c r="S196" s="2537"/>
      <c r="T196" s="242"/>
      <c r="U196" s="242"/>
    </row>
    <row r="197" spans="1:94" x14ac:dyDescent="0.25">
      <c r="A197" s="2578"/>
      <c r="B197" s="2522"/>
      <c r="C197" s="2621"/>
      <c r="D197" s="2622"/>
      <c r="E197" s="2623"/>
      <c r="F197" s="2633" t="s">
        <v>114</v>
      </c>
      <c r="G197" s="2525"/>
      <c r="H197" s="2633" t="s">
        <v>148</v>
      </c>
      <c r="I197" s="2525"/>
      <c r="J197" s="2633" t="s">
        <v>199</v>
      </c>
      <c r="K197" s="2525"/>
      <c r="L197" s="2633" t="s">
        <v>200</v>
      </c>
      <c r="M197" s="2525"/>
      <c r="N197" s="2633" t="s">
        <v>201</v>
      </c>
      <c r="O197" s="2634"/>
      <c r="P197" s="2635" t="s">
        <v>166</v>
      </c>
      <c r="Q197" s="2599" t="s">
        <v>147</v>
      </c>
      <c r="R197" s="2599" t="s">
        <v>113</v>
      </c>
      <c r="S197" s="2493" t="s">
        <v>114</v>
      </c>
      <c r="T197" s="242"/>
      <c r="U197" s="242"/>
    </row>
    <row r="198" spans="1:94" x14ac:dyDescent="0.25">
      <c r="A198" s="2580"/>
      <c r="B198" s="2506"/>
      <c r="C198" s="223" t="s">
        <v>17</v>
      </c>
      <c r="D198" s="122" t="s">
        <v>18</v>
      </c>
      <c r="E198" s="47" t="s">
        <v>19</v>
      </c>
      <c r="F198" s="122" t="s">
        <v>18</v>
      </c>
      <c r="G198" s="319" t="s">
        <v>19</v>
      </c>
      <c r="H198" s="122" t="s">
        <v>18</v>
      </c>
      <c r="I198" s="319" t="s">
        <v>19</v>
      </c>
      <c r="J198" s="122" t="s">
        <v>18</v>
      </c>
      <c r="K198" s="319" t="s">
        <v>19</v>
      </c>
      <c r="L198" s="122" t="s">
        <v>18</v>
      </c>
      <c r="M198" s="319" t="s">
        <v>19</v>
      </c>
      <c r="N198" s="122" t="s">
        <v>18</v>
      </c>
      <c r="O198" s="164" t="s">
        <v>19</v>
      </c>
      <c r="P198" s="2635"/>
      <c r="Q198" s="2599"/>
      <c r="R198" s="2599"/>
      <c r="S198" s="2493"/>
      <c r="T198" s="242"/>
      <c r="U198" s="242"/>
    </row>
    <row r="199" spans="1:94" x14ac:dyDescent="0.25">
      <c r="A199" s="2611" t="s">
        <v>207</v>
      </c>
      <c r="B199" s="2612"/>
      <c r="C199" s="413">
        <f>SUM(D199+E199)</f>
        <v>0</v>
      </c>
      <c r="D199" s="414">
        <f>SUM(F199+H199+J199+L199+N199)</f>
        <v>0</v>
      </c>
      <c r="E199" s="415">
        <f>SUM(G199+I199+K199+M199+O199)</f>
        <v>0</v>
      </c>
      <c r="F199" s="204"/>
      <c r="G199" s="68"/>
      <c r="H199" s="204"/>
      <c r="I199" s="68"/>
      <c r="J199" s="204"/>
      <c r="K199" s="68"/>
      <c r="L199" s="204"/>
      <c r="M199" s="68"/>
      <c r="N199" s="204"/>
      <c r="O199" s="422"/>
      <c r="P199" s="423"/>
      <c r="Q199" s="166"/>
      <c r="R199" s="166"/>
      <c r="S199" s="424"/>
      <c r="T199" s="242" t="str">
        <f>CA199&amp;CB199&amp;CC199&amp;CD199&amp;CE199&amp;CF199</f>
        <v/>
      </c>
      <c r="U199" s="242"/>
      <c r="CA199" s="60" t="str">
        <f>IF(AND($C199&lt;&gt;0,P199=""),"* No olvide ingresar la variable Rango Etario NANEAS "&amp;P$197&amp;""&amp;". Digite CERO si no tiene. ",IF(P199&gt;$C199,"* La variable NANEAS de 0 - 4 años no debe ser mayor al Total Ambos Sexos. ",""))</f>
        <v/>
      </c>
      <c r="CB199" s="60" t="str">
        <f>IF(AND($C199&lt;&gt;0,Q199=""),"* No olvide ingresar la variable Rango Etario NANEAS "&amp;Q$197&amp;""&amp;". Digite CERO si no tiene. ",IF(Q199&gt;$C199,"* La variable NANEAS de 5 - 9 años no debe ser mayor al Total Ambos Sexos. ",""))</f>
        <v/>
      </c>
      <c r="CC199" s="60" t="str">
        <f>IF(AND($C199&lt;&gt;0,R199=""),"* No olvide ingresar la variable Rango Etario NANEAS "&amp;R$197&amp;""&amp;". Digite CERO si no tiene. ",IF(R199&gt;$C199,"* La variable NANEAS de 10 - 14 años no debe ser mayor al Total Ambos Sexos. ",""))</f>
        <v/>
      </c>
      <c r="CD199" s="60" t="str">
        <f>IF(AND($C199&lt;&gt;0,S199=""),"* No olvide ingresar la variable Rango Etario NANEAS "&amp;S$197&amp;""&amp;". Digite CERO si no tiene. ",IF(S199&gt;$C199,"* La variable NANEAS de 15 - 19 años no debe ser mayor al Total Ambos Sexos. ",""))</f>
        <v/>
      </c>
      <c r="CE199" s="60" t="str">
        <f>IF(AND($C199&lt;&gt;0,P199+Q199+R199+S199=0),"* La suma de variable "&amp;P$196&amp;""&amp;" no puede ser 0. ","")</f>
        <v/>
      </c>
      <c r="CF199" s="60" t="str">
        <f>IF(AND(Q199+R199+S199+P199&gt;$C199),"* La suma de la variable "&amp;P$196&amp;""&amp;" no puede superar el Total Ambos Sexos. ","")</f>
        <v/>
      </c>
      <c r="CG199" s="61"/>
      <c r="CH199" s="61"/>
      <c r="CI199" s="61"/>
      <c r="CK199" s="62">
        <f t="shared" ref="CK199:CN200" si="59">IF(AND($C199&lt;&gt;0,P199=""),1,IF(P199&gt;$C199,1,0))</f>
        <v>0</v>
      </c>
      <c r="CL199" s="62">
        <f t="shared" si="59"/>
        <v>0</v>
      </c>
      <c r="CM199" s="62">
        <f t="shared" si="59"/>
        <v>0</v>
      </c>
      <c r="CN199" s="62">
        <f t="shared" si="59"/>
        <v>0</v>
      </c>
      <c r="CO199" s="327">
        <f>IF(AND($C199&lt;&gt;0,P199+Q199+R199+S199=0),1,0)</f>
        <v>0</v>
      </c>
      <c r="CP199" s="327">
        <f>IF(AND(Q199+R199+S199+P199&gt;$C199),1,0)</f>
        <v>0</v>
      </c>
    </row>
    <row r="200" spans="1:94" x14ac:dyDescent="0.25">
      <c r="A200" s="2613" t="s">
        <v>208</v>
      </c>
      <c r="B200" s="2604"/>
      <c r="C200" s="417">
        <f>SUM(D200+E200)</f>
        <v>0</v>
      </c>
      <c r="D200" s="418">
        <f>SUM(F200+H200+J200+L200+N200)</f>
        <v>0</v>
      </c>
      <c r="E200" s="419">
        <f t="shared" ref="E200" si="60">SUM(G200+I200+K200+M200+O200)</f>
        <v>0</v>
      </c>
      <c r="F200" s="408"/>
      <c r="G200" s="105"/>
      <c r="H200" s="408"/>
      <c r="I200" s="105"/>
      <c r="J200" s="408"/>
      <c r="K200" s="105"/>
      <c r="L200" s="408"/>
      <c r="M200" s="105"/>
      <c r="N200" s="408"/>
      <c r="O200" s="425"/>
      <c r="P200" s="91"/>
      <c r="Q200" s="193"/>
      <c r="R200" s="193"/>
      <c r="S200" s="41"/>
      <c r="T200" s="242" t="str">
        <f>CA200&amp;CB200&amp;CC200&amp;CD200&amp;CE200&amp;CF200</f>
        <v/>
      </c>
      <c r="U200" s="242"/>
      <c r="CA200" s="60" t="str">
        <f>IF(AND($C200&lt;&gt;0,P200=""),"* No olvide ingresar la variable Rango Etario NANEAS "&amp;P$197&amp;""&amp;". Digite CERO si no tiene. ",IF(P200&gt;$C200,"* La variable NANEAS de 0 - 4 años no debe ser mayor al Total Ambos Sexos. ",""))</f>
        <v/>
      </c>
      <c r="CB200" s="60" t="str">
        <f>IF(AND($C200&lt;&gt;0,Q200=""),"* No olvide ingresar la variable Rango Etario NANEAS "&amp;Q$197&amp;""&amp;". Digite CERO si no tiene. ",IF(Q200&gt;$C200,"* La variable NANEAS de 5 - 9 años no debe ser mayor al Total Ambos Sexos. ",""))</f>
        <v/>
      </c>
      <c r="CC200" s="60" t="str">
        <f>IF(AND($C200&lt;&gt;0,R200=""),"* No olvide ingresar la variable Rango Etario NANEAS "&amp;R$197&amp;""&amp;". Digite CERO si no tiene. ",IF(R200&gt;$C200,"* La variable NANEAS de 10 - 14 años no debe ser mayor al Total Ambos Sexos. ",""))</f>
        <v/>
      </c>
      <c r="CD200" s="60" t="str">
        <f>IF(AND($C200&lt;&gt;0,S200=""),"* No olvide ingresar la variable Rango Etario NANEAS "&amp;S$197&amp;""&amp;". Digite CERO si no tiene. ",IF(S200&gt;$C200,"* La variable NANEAS de 15 - 19 años no debe ser mayor al Total Ambos Sexos. ",""))</f>
        <v/>
      </c>
      <c r="CE200" s="60" t="str">
        <f>IF(AND($C200&lt;&gt;0,P200+Q200+R200+S200=0),"* La suma de variable "&amp;P$196&amp;""&amp;" no puede ser 0. ","")</f>
        <v/>
      </c>
      <c r="CF200" s="60" t="str">
        <f>IF(AND(Q200+R200+S200+P200&gt;$C200),"* La suma de la variable "&amp;P$196&amp;""&amp;" no puede superar el Total Ambos Sexos. ","")</f>
        <v/>
      </c>
      <c r="CG200" s="61"/>
      <c r="CH200" s="61"/>
      <c r="CI200" s="61"/>
      <c r="CK200" s="62">
        <f t="shared" si="59"/>
        <v>0</v>
      </c>
      <c r="CL200" s="62">
        <f t="shared" si="59"/>
        <v>0</v>
      </c>
      <c r="CM200" s="62">
        <f t="shared" si="59"/>
        <v>0</v>
      </c>
      <c r="CN200" s="62">
        <f t="shared" si="59"/>
        <v>0</v>
      </c>
      <c r="CO200" s="327">
        <f>IF(AND($C200&lt;&gt;0,P200+Q200+R200+S200=0),1,0)</f>
        <v>0</v>
      </c>
      <c r="CP200" s="327">
        <f>IF(AND(Q200+R200+S200+P200&gt;$C200),1,0)</f>
        <v>0</v>
      </c>
    </row>
    <row r="201" spans="1:94" x14ac:dyDescent="0.25">
      <c r="A201" s="2627" t="s">
        <v>209</v>
      </c>
      <c r="B201" s="2628"/>
      <c r="C201" s="421">
        <f>SUM(D201+E201)</f>
        <v>0</v>
      </c>
      <c r="D201" s="149">
        <f>SUM(F201+H201+J201+L201+N201)</f>
        <v>0</v>
      </c>
      <c r="E201" s="52">
        <f>SUM(G201+I201+K201+M201+O201)</f>
        <v>0</v>
      </c>
      <c r="F201" s="244">
        <f>SUM(F199:F200)</f>
        <v>0</v>
      </c>
      <c r="G201" s="155">
        <f t="shared" ref="G201:S201" si="61">SUM(G199:G200)</f>
        <v>0</v>
      </c>
      <c r="H201" s="244">
        <f t="shared" si="61"/>
        <v>0</v>
      </c>
      <c r="I201" s="155">
        <f t="shared" si="61"/>
        <v>0</v>
      </c>
      <c r="J201" s="244">
        <f t="shared" si="61"/>
        <v>0</v>
      </c>
      <c r="K201" s="155">
        <f t="shared" si="61"/>
        <v>0</v>
      </c>
      <c r="L201" s="244">
        <f t="shared" si="61"/>
        <v>0</v>
      </c>
      <c r="M201" s="155">
        <f t="shared" si="61"/>
        <v>0</v>
      </c>
      <c r="N201" s="244">
        <f t="shared" si="61"/>
        <v>0</v>
      </c>
      <c r="O201" s="426">
        <f t="shared" si="61"/>
        <v>0</v>
      </c>
      <c r="P201" s="427">
        <f t="shared" si="61"/>
        <v>0</v>
      </c>
      <c r="Q201" s="428">
        <f t="shared" si="61"/>
        <v>0</v>
      </c>
      <c r="R201" s="428">
        <f t="shared" si="61"/>
        <v>0</v>
      </c>
      <c r="S201" s="151">
        <f t="shared" si="61"/>
        <v>0</v>
      </c>
      <c r="T201" s="242"/>
      <c r="U201" s="242"/>
    </row>
    <row r="202" spans="1:94" x14ac:dyDescent="0.25">
      <c r="A202" s="411" t="s">
        <v>210</v>
      </c>
      <c r="B202" s="429"/>
      <c r="C202" s="429"/>
      <c r="D202" s="429"/>
      <c r="E202" s="429"/>
      <c r="F202" s="429"/>
      <c r="G202" s="429"/>
      <c r="H202" s="429"/>
      <c r="I202" s="3"/>
      <c r="J202" s="3"/>
      <c r="K202" s="3"/>
      <c r="L202" s="3"/>
      <c r="M202" s="3"/>
      <c r="N202" s="3"/>
      <c r="O202" s="3"/>
      <c r="P202" s="3"/>
      <c r="Q202" s="3"/>
      <c r="R202" s="5"/>
      <c r="S202" s="5"/>
      <c r="T202" s="5"/>
      <c r="U202" s="5"/>
      <c r="V202" s="5"/>
      <c r="W202" s="5"/>
      <c r="X202" s="5"/>
      <c r="Y202" s="5"/>
      <c r="Z202" s="4"/>
      <c r="AA202" s="4"/>
      <c r="AB202" s="4"/>
      <c r="AC202" s="4"/>
      <c r="AD202" s="4"/>
      <c r="AE202" s="4"/>
      <c r="AF202" s="4"/>
      <c r="AG202" s="4"/>
      <c r="AH202" s="4"/>
      <c r="AI202" s="4"/>
    </row>
    <row r="203" spans="1:94" x14ac:dyDescent="0.25">
      <c r="A203" s="2640" t="s">
        <v>211</v>
      </c>
      <c r="B203" s="2641"/>
      <c r="C203" s="2660" t="s">
        <v>65</v>
      </c>
      <c r="D203" s="2646"/>
      <c r="E203" s="2647"/>
      <c r="F203" s="2662" t="s">
        <v>6</v>
      </c>
      <c r="G203" s="2662"/>
      <c r="H203" s="2662"/>
      <c r="I203" s="2662"/>
      <c r="J203" s="2662"/>
      <c r="K203" s="2662"/>
      <c r="L203" s="2662"/>
      <c r="M203" s="2662"/>
      <c r="N203" s="2662"/>
      <c r="O203" s="2662"/>
      <c r="P203" s="2662"/>
      <c r="Q203" s="2662"/>
      <c r="R203" s="2662"/>
      <c r="S203" s="2662"/>
      <c r="T203" s="2662"/>
      <c r="U203" s="2662"/>
      <c r="V203" s="2662"/>
      <c r="W203" s="2662"/>
      <c r="X203" s="2662"/>
      <c r="Y203" s="2662"/>
      <c r="Z203" s="2662"/>
      <c r="AA203" s="2662"/>
      <c r="AB203" s="2662"/>
      <c r="AC203" s="2663"/>
      <c r="AD203" s="2664" t="s">
        <v>121</v>
      </c>
      <c r="AE203" s="2657"/>
      <c r="AF203" s="2666" t="s">
        <v>122</v>
      </c>
      <c r="AG203" s="2657"/>
      <c r="AH203" s="2668" t="s">
        <v>28</v>
      </c>
      <c r="AI203" s="2657" t="s">
        <v>29</v>
      </c>
    </row>
    <row r="204" spans="1:94" x14ac:dyDescent="0.25">
      <c r="A204" s="2642"/>
      <c r="B204" s="2643"/>
      <c r="C204" s="2661"/>
      <c r="D204" s="2648"/>
      <c r="E204" s="2649"/>
      <c r="F204" s="2514" t="s">
        <v>212</v>
      </c>
      <c r="G204" s="2624"/>
      <c r="H204" s="2644" t="s">
        <v>213</v>
      </c>
      <c r="I204" s="2645"/>
      <c r="J204" s="2644" t="s">
        <v>214</v>
      </c>
      <c r="K204" s="2645"/>
      <c r="L204" s="2644" t="s">
        <v>215</v>
      </c>
      <c r="M204" s="2645"/>
      <c r="N204" s="2644" t="s">
        <v>216</v>
      </c>
      <c r="O204" s="2645"/>
      <c r="P204" s="2644" t="s">
        <v>217</v>
      </c>
      <c r="Q204" s="2645"/>
      <c r="R204" s="2644" t="s">
        <v>218</v>
      </c>
      <c r="S204" s="2645"/>
      <c r="T204" s="2625" t="s">
        <v>219</v>
      </c>
      <c r="U204" s="2625"/>
      <c r="V204" s="2625" t="s">
        <v>220</v>
      </c>
      <c r="W204" s="2625"/>
      <c r="X204" s="2625" t="s">
        <v>221</v>
      </c>
      <c r="Y204" s="2625"/>
      <c r="Z204" s="2610" t="s">
        <v>123</v>
      </c>
      <c r="AA204" s="2602"/>
      <c r="AB204" s="2610" t="s">
        <v>124</v>
      </c>
      <c r="AC204" s="2626"/>
      <c r="AD204" s="2665"/>
      <c r="AE204" s="2659"/>
      <c r="AF204" s="2667"/>
      <c r="AG204" s="2659"/>
      <c r="AH204" s="2669"/>
      <c r="AI204" s="2658"/>
    </row>
    <row r="205" spans="1:94" x14ac:dyDescent="0.25">
      <c r="A205" s="2644"/>
      <c r="B205" s="2645"/>
      <c r="C205" s="430" t="s">
        <v>222</v>
      </c>
      <c r="D205" s="431" t="s">
        <v>18</v>
      </c>
      <c r="E205" s="432" t="s">
        <v>19</v>
      </c>
      <c r="F205" s="433" t="s">
        <v>18</v>
      </c>
      <c r="G205" s="434" t="s">
        <v>19</v>
      </c>
      <c r="H205" s="433" t="s">
        <v>18</v>
      </c>
      <c r="I205" s="434" t="s">
        <v>19</v>
      </c>
      <c r="J205" s="433" t="s">
        <v>18</v>
      </c>
      <c r="K205" s="434" t="s">
        <v>19</v>
      </c>
      <c r="L205" s="433" t="s">
        <v>18</v>
      </c>
      <c r="M205" s="434" t="s">
        <v>19</v>
      </c>
      <c r="N205" s="433" t="s">
        <v>18</v>
      </c>
      <c r="O205" s="434" t="s">
        <v>19</v>
      </c>
      <c r="P205" s="433" t="s">
        <v>18</v>
      </c>
      <c r="Q205" s="434" t="s">
        <v>19</v>
      </c>
      <c r="R205" s="433" t="s">
        <v>18</v>
      </c>
      <c r="S205" s="434" t="s">
        <v>19</v>
      </c>
      <c r="T205" s="433" t="s">
        <v>18</v>
      </c>
      <c r="U205" s="434" t="s">
        <v>19</v>
      </c>
      <c r="V205" s="433" t="s">
        <v>18</v>
      </c>
      <c r="W205" s="434" t="s">
        <v>19</v>
      </c>
      <c r="X205" s="433" t="s">
        <v>18</v>
      </c>
      <c r="Y205" s="434" t="s">
        <v>19</v>
      </c>
      <c r="Z205" s="433" t="s">
        <v>18</v>
      </c>
      <c r="AA205" s="434" t="s">
        <v>19</v>
      </c>
      <c r="AB205" s="433" t="s">
        <v>18</v>
      </c>
      <c r="AC205" s="435" t="s">
        <v>19</v>
      </c>
      <c r="AD205" s="436" t="s">
        <v>18</v>
      </c>
      <c r="AE205" s="434" t="s">
        <v>19</v>
      </c>
      <c r="AF205" s="436" t="s">
        <v>18</v>
      </c>
      <c r="AG205" s="434" t="s">
        <v>19</v>
      </c>
      <c r="AH205" s="2670"/>
      <c r="AI205" s="2659" t="s">
        <v>19</v>
      </c>
    </row>
    <row r="206" spans="1:94" x14ac:dyDescent="0.25">
      <c r="A206" s="2636" t="s">
        <v>223</v>
      </c>
      <c r="B206" s="437" t="s">
        <v>139</v>
      </c>
      <c r="C206" s="437">
        <f>SUM(D206+E206)</f>
        <v>0</v>
      </c>
      <c r="D206" s="438">
        <f>SUM(F206+H206+J206+L206+N206+P206+R206+T206+V206+X206+Z206+AB206)</f>
        <v>0</v>
      </c>
      <c r="E206" s="439">
        <f>SUM(G206+I206+K206+M206+O206+Q206+S206+U206+W206+Y206+AA206+AC206)</f>
        <v>0</v>
      </c>
      <c r="F206" s="440"/>
      <c r="G206" s="441"/>
      <c r="H206" s="440"/>
      <c r="I206" s="441"/>
      <c r="J206" s="440"/>
      <c r="K206" s="441"/>
      <c r="L206" s="440"/>
      <c r="M206" s="441"/>
      <c r="N206" s="440"/>
      <c r="O206" s="441"/>
      <c r="P206" s="440"/>
      <c r="Q206" s="442"/>
      <c r="R206" s="440"/>
      <c r="S206" s="442"/>
      <c r="T206" s="440"/>
      <c r="U206" s="441"/>
      <c r="V206" s="440"/>
      <c r="W206" s="441"/>
      <c r="X206" s="440"/>
      <c r="Y206" s="442"/>
      <c r="Z206" s="440"/>
      <c r="AA206" s="442"/>
      <c r="AB206" s="440"/>
      <c r="AC206" s="443"/>
      <c r="AD206" s="441"/>
      <c r="AE206" s="442"/>
      <c r="AF206" s="441"/>
      <c r="AG206" s="442"/>
      <c r="AH206" s="440"/>
      <c r="AI206" s="442"/>
      <c r="AJ206" s="444" t="str">
        <f>$CA206&amp;CB206&amp;CC206&amp;CD206&amp;CE206&amp;CF206</f>
        <v/>
      </c>
      <c r="CA206" s="60" t="str">
        <f>IF(AND($D206&lt;&gt;0,AD206=""),"* No olvide ingresar la variable "&amp;AD$203&amp;""&amp;"  Hombres (Digite CERO si no tiene).  ",IF(AD206&gt;$D206,"* La variable Niños, Niñas, Adolescentes y Jóvenes SENAME Hombres no puede superar el Total Hombres. ",""))</f>
        <v/>
      </c>
      <c r="CB206" s="60" t="str">
        <f>IF(AND($E206&lt;&gt;0,AE206=""),"* No olvide ingresar la variable Niños, Niñas, Adolescentes y Jóvenes SENAME  Mujeres (Digite CERO si no tiene).  ",IF(AE206&gt;$E206,"* La variable Niños, Niñas, Adolescentes y Jóvenes SENAME Mujeres no puede superar el Total Mujeres ",""))</f>
        <v/>
      </c>
      <c r="CC206" s="60" t="str">
        <f>IF(AND($D206&lt;&gt;0,AF206=""),"* No olvide ingresar la variable "&amp;AF$203&amp;""&amp;" Hombres (Digite CERO si no tiene).  ",IF(AF206&gt;$D206,"* La variable Niños, Niñas, Adolescentes y Jóvenes Mejor Niñez Hombres no puede superar el Total Hombres. ",""))</f>
        <v/>
      </c>
      <c r="CD206" s="60" t="str">
        <f>IF(AND($E206&lt;&gt;0,AG206=""),"* No olvide ingresar la variable Niños, Niñas, Adolescentes y Jóvenes Mejor niñez Mujeres (Digite CERO si no tiene).  ",IF(AG206&gt;$E206,"* La variable de Niños, Niñas, Adolescentes y Jóvenes Mejor Niñez Mujeres no puede superar el Total Mujeres. ",""))</f>
        <v/>
      </c>
      <c r="CE206" s="60" t="str">
        <f>IF(AND($C206&lt;&gt;0,AH206=""),"* No olvide ingresar la variable "&amp;AH$203&amp;""&amp;" (Digite CERO si no tiene).  ",IF(AH206&gt;$C206,"* La variable Pueblos Originarios no puede superar el Total Ambos Sexos. ",""))</f>
        <v/>
      </c>
      <c r="CF206" s="60" t="str">
        <f>IF(AND($C206&lt;&gt;0,AI206=""),"* No olvide ingresar la variable "&amp;AI$203&amp;""&amp;" (Digite CERO si no tiene).  ",IF(AI206&gt;$C206,"* La variable Migrantes no puede superar el Total Ambos Sexos. ",""))</f>
        <v/>
      </c>
      <c r="CK206" s="62">
        <f>IF(AND($D206&lt;&gt;0,AD206=""),1,IF(AD206&gt;$D206,1,0))</f>
        <v>0</v>
      </c>
      <c r="CL206" s="62">
        <f>IF(AND($E206&lt;&gt;0,AE206=""),1,IF(AE206&gt;$E206,1,0))</f>
        <v>0</v>
      </c>
      <c r="CM206" s="62">
        <f>IF(AND($D206&lt;&gt;0,AF206=""),1,IF(AF206&gt;$D206,1,0))</f>
        <v>0</v>
      </c>
      <c r="CN206" s="62">
        <f>IF(AND($E206&lt;&gt;0,AG206=""),1,IF(AG206&gt;$E206,1,0))</f>
        <v>0</v>
      </c>
      <c r="CO206" s="62">
        <f>IF(AND($C206&lt;&gt;0,AH206=""),1,IF(AH206&gt;$C206,1,0))</f>
        <v>0</v>
      </c>
      <c r="CP206" s="62">
        <f>IF(AND($C206&lt;&gt;0,AI206=""),1,IF(AI206&gt;$C206,1,0))</f>
        <v>0</v>
      </c>
    </row>
    <row r="207" spans="1:94" x14ac:dyDescent="0.25">
      <c r="A207" s="2637"/>
      <c r="B207" s="445" t="s">
        <v>224</v>
      </c>
      <c r="C207" s="446">
        <f>SUM(D207+E207)</f>
        <v>0</v>
      </c>
      <c r="D207" s="447">
        <f>SUM(F207+H207+J207+L207+N207+P207+R207+T207+V207+X207+Z207+AB207)</f>
        <v>0</v>
      </c>
      <c r="E207" s="448">
        <f>SUM(G207+I207+K207+M207+O207+Q207+S207+U207+W207+Y207+AA207+AC207)</f>
        <v>0</v>
      </c>
      <c r="F207" s="449"/>
      <c r="G207" s="450"/>
      <c r="H207" s="449"/>
      <c r="I207" s="450"/>
      <c r="J207" s="449"/>
      <c r="K207" s="450"/>
      <c r="L207" s="449"/>
      <c r="M207" s="450"/>
      <c r="N207" s="449"/>
      <c r="O207" s="450"/>
      <c r="P207" s="449"/>
      <c r="Q207" s="451"/>
      <c r="R207" s="449"/>
      <c r="S207" s="451"/>
      <c r="T207" s="449"/>
      <c r="U207" s="450"/>
      <c r="V207" s="449"/>
      <c r="W207" s="450"/>
      <c r="X207" s="449"/>
      <c r="Y207" s="451"/>
      <c r="Z207" s="449"/>
      <c r="AA207" s="451"/>
      <c r="AB207" s="449"/>
      <c r="AC207" s="452"/>
      <c r="AD207" s="453"/>
      <c r="AE207" s="451"/>
      <c r="AF207" s="453"/>
      <c r="AG207" s="451"/>
      <c r="AH207" s="449"/>
      <c r="AI207" s="451"/>
      <c r="AJ207" s="444" t="str">
        <f>$CA207&amp;CB207&amp;CC207&amp;CE207&amp;CF207&amp;CD207</f>
        <v/>
      </c>
      <c r="CA207" s="60" t="str">
        <f>IF(AND($D207&lt;&gt;0,AD207=""),"* No olvide ingresar la variable "&amp;AD$203&amp;""&amp;" Hombres (Digite CERO si no tiene).  ",IF(AD207&gt;$D207,"* La variable Niños, Niñas, Adolescentes y Jóvenes SENAME Hombres no puede superar el Total Hombres. ",""))</f>
        <v/>
      </c>
      <c r="CB207" s="60" t="str">
        <f>IF(AND($E207&lt;&gt;0,AE207=""),"* No olvide ingresar la variable Niños, Niñas, Adolescentes y Jóvenes SENAME  Mujeres (Digite CERO si no tiene).  ",IF(AE207&gt;$E207,"* La variable Niños, Niñas, Adolescentes y Jóvenes SENAME Mujeres no puede superar el Total Mujeres ",""))</f>
        <v/>
      </c>
      <c r="CC207" s="60" t="str">
        <f>IF(AND($D207&lt;&gt;0,AF207=""),"* No olvide ingresar la variable "&amp;AF$203&amp;""&amp;" Hombres (Digite CERO si no tiene).  ",IF(AF207&gt;$D207,"* La variable Niños, Niñas, Adolescentes y Jóvenes Mejor Niñez Hombres no puede superar el Total Hombres. ",""))</f>
        <v/>
      </c>
      <c r="CD207" s="60" t="str">
        <f>IF(AND($E207&lt;&gt;0,AG207=""),"* No olvide ingresar la variable Niños, Niñas, Adolescentes y Jóvenes Mejor niñez Mujeres (Digite CERO si no tiene).  ",IF(AG207&gt;$E207,"* La variable de Niños, Niñas, Adolescentes y Jóvenes Mejor Niñez Mujeres no puede superar el Total Mujeres. ",""))</f>
        <v/>
      </c>
      <c r="CE207" s="60" t="str">
        <f>IF(AND($C207&lt;&gt;0,AH207=""),"* No olvide ingresar la variable "&amp;AH$203&amp;""&amp;" (Digite CERO si no tiene).  ",IF(AH207&gt;$C207,"* La variable Pueblos Originarios no puede superar el Total Ambos Sexos. ",""))</f>
        <v/>
      </c>
      <c r="CF207" s="60" t="str">
        <f>IF(AND($C207&lt;&gt;0,AI207=""),"* No olvide ingresar la variable "&amp;AI$203&amp;""&amp;" (Digite CERO si no tiene).  ",IF(AI207&gt;$C207,"* La variable Migrantes no puede superar el Total Ambos Sexos. ",""))</f>
        <v/>
      </c>
      <c r="CK207" s="62">
        <f>IF(AND($D207&lt;&gt;0,AD207=""),1,IF(AD207&gt;$D207,1,0))</f>
        <v>0</v>
      </c>
      <c r="CL207" s="62">
        <f>IF(AND($E207&lt;&gt;0,AE207=""),1,IF(AE207&gt;$E207,1,0))</f>
        <v>0</v>
      </c>
      <c r="CM207" s="62">
        <f>IF(AND($D207&lt;&gt;0,AF207=""),1,IF(AF207&gt;$D207,1,0))</f>
        <v>0</v>
      </c>
      <c r="CN207" s="62">
        <f>IF(AND($E207&lt;&gt;0,AG207=""),1,IF(AG207&gt;$E207,1,0))</f>
        <v>0</v>
      </c>
      <c r="CO207" s="62">
        <f>IF(AND($C207&lt;&gt;0,AH207=""),1,IF(AH207&gt;$C207,1,0))</f>
        <v>0</v>
      </c>
      <c r="CP207" s="62">
        <f>IF(AND($C207&lt;&gt;0,AI207=""),1,IF(AI207&gt;$C207,1,0))</f>
        <v>0</v>
      </c>
    </row>
    <row r="208" spans="1:94" x14ac:dyDescent="0.25">
      <c r="A208" s="2638" t="s">
        <v>65</v>
      </c>
      <c r="B208" s="2639"/>
      <c r="C208" s="454">
        <f>SUM(D208+E208)</f>
        <v>0</v>
      </c>
      <c r="D208" s="455">
        <f t="shared" ref="D208:AI208" si="62">SUM(D206+D207)</f>
        <v>0</v>
      </c>
      <c r="E208" s="456">
        <f t="shared" si="62"/>
        <v>0</v>
      </c>
      <c r="F208" s="457">
        <f t="shared" si="62"/>
        <v>0</v>
      </c>
      <c r="G208" s="458">
        <f t="shared" si="62"/>
        <v>0</v>
      </c>
      <c r="H208" s="457">
        <f t="shared" si="62"/>
        <v>0</v>
      </c>
      <c r="I208" s="458">
        <f t="shared" si="62"/>
        <v>0</v>
      </c>
      <c r="J208" s="457">
        <f t="shared" si="62"/>
        <v>0</v>
      </c>
      <c r="K208" s="458">
        <f t="shared" si="62"/>
        <v>0</v>
      </c>
      <c r="L208" s="457">
        <f t="shared" si="62"/>
        <v>0</v>
      </c>
      <c r="M208" s="458">
        <f t="shared" si="62"/>
        <v>0</v>
      </c>
      <c r="N208" s="457">
        <f t="shared" si="62"/>
        <v>0</v>
      </c>
      <c r="O208" s="458">
        <f t="shared" si="62"/>
        <v>0</v>
      </c>
      <c r="P208" s="457">
        <f t="shared" si="62"/>
        <v>0</v>
      </c>
      <c r="Q208" s="458">
        <f t="shared" si="62"/>
        <v>0</v>
      </c>
      <c r="R208" s="457">
        <f t="shared" si="62"/>
        <v>0</v>
      </c>
      <c r="S208" s="458">
        <f t="shared" si="62"/>
        <v>0</v>
      </c>
      <c r="T208" s="457">
        <f t="shared" si="62"/>
        <v>0</v>
      </c>
      <c r="U208" s="458">
        <f t="shared" si="62"/>
        <v>0</v>
      </c>
      <c r="V208" s="457">
        <f t="shared" si="62"/>
        <v>0</v>
      </c>
      <c r="W208" s="458">
        <f t="shared" si="62"/>
        <v>0</v>
      </c>
      <c r="X208" s="457">
        <f t="shared" si="62"/>
        <v>0</v>
      </c>
      <c r="Y208" s="458">
        <f t="shared" si="62"/>
        <v>0</v>
      </c>
      <c r="Z208" s="457">
        <f t="shared" si="62"/>
        <v>0</v>
      </c>
      <c r="AA208" s="458">
        <f t="shared" si="62"/>
        <v>0</v>
      </c>
      <c r="AB208" s="457">
        <f t="shared" si="62"/>
        <v>0</v>
      </c>
      <c r="AC208" s="459">
        <f t="shared" si="62"/>
        <v>0</v>
      </c>
      <c r="AD208" s="455">
        <f t="shared" si="62"/>
        <v>0</v>
      </c>
      <c r="AE208" s="458">
        <f t="shared" si="62"/>
        <v>0</v>
      </c>
      <c r="AF208" s="455">
        <f t="shared" si="62"/>
        <v>0</v>
      </c>
      <c r="AG208" s="458">
        <f t="shared" si="62"/>
        <v>0</v>
      </c>
      <c r="AH208" s="457">
        <f t="shared" si="62"/>
        <v>0</v>
      </c>
      <c r="AI208" s="456">
        <f t="shared" si="62"/>
        <v>0</v>
      </c>
    </row>
    <row r="209" spans="1:90" customFormat="1" x14ac:dyDescent="0.25">
      <c r="A209" s="411" t="s">
        <v>225</v>
      </c>
      <c r="B209" s="429"/>
      <c r="C209" s="429"/>
      <c r="D209" s="429"/>
      <c r="E209" s="429"/>
      <c r="F209" s="429"/>
      <c r="G209" s="5"/>
      <c r="H209" s="5"/>
      <c r="I209" s="379"/>
      <c r="J209" s="379"/>
      <c r="K209" s="379"/>
      <c r="L209" s="379"/>
      <c r="M209" s="379"/>
      <c r="N209" s="379"/>
      <c r="O209" s="379"/>
      <c r="P209" s="379"/>
      <c r="Q209" s="379"/>
      <c r="R209" s="5"/>
      <c r="S209" s="5"/>
      <c r="T209" s="5"/>
      <c r="U209" s="5"/>
      <c r="V209" s="5"/>
      <c r="W209" s="5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</row>
    <row r="210" spans="1:90" customFormat="1" x14ac:dyDescent="0.25">
      <c r="A210" s="2640" t="s">
        <v>226</v>
      </c>
      <c r="B210" s="2641"/>
      <c r="C210" s="2646" t="s">
        <v>65</v>
      </c>
      <c r="D210" s="2646"/>
      <c r="E210" s="2647"/>
      <c r="F210" s="2650" t="s">
        <v>6</v>
      </c>
      <c r="G210" s="2651"/>
      <c r="H210" s="2651"/>
      <c r="I210" s="2651"/>
      <c r="J210" s="2651"/>
      <c r="K210" s="2651"/>
      <c r="L210" s="2651"/>
      <c r="M210" s="2651"/>
      <c r="N210" s="2651"/>
      <c r="O210" s="2651"/>
      <c r="P210" s="2650" t="s">
        <v>227</v>
      </c>
      <c r="Q210" s="2651"/>
      <c r="R210" s="2652"/>
      <c r="S210" s="2671" t="s">
        <v>28</v>
      </c>
      <c r="T210" s="2674" t="s">
        <v>29</v>
      </c>
      <c r="U210" s="2666" t="s">
        <v>228</v>
      </c>
      <c r="V210" s="2666"/>
      <c r="W210" s="2666"/>
      <c r="X210" s="2666"/>
      <c r="Y210" s="2666"/>
      <c r="Z210" s="2657"/>
      <c r="AA210" s="2677" t="s">
        <v>229</v>
      </c>
      <c r="AB210" s="2666"/>
      <c r="AC210" s="2666"/>
      <c r="AD210" s="2666"/>
      <c r="AE210" s="2666"/>
      <c r="AF210" s="2657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</row>
    <row r="211" spans="1:90" customFormat="1" x14ac:dyDescent="0.25">
      <c r="A211" s="2642"/>
      <c r="B211" s="2643"/>
      <c r="C211" s="2648"/>
      <c r="D211" s="2648"/>
      <c r="E211" s="2649"/>
      <c r="F211" s="2537" t="s">
        <v>230</v>
      </c>
      <c r="G211" s="2537"/>
      <c r="H211" s="2537" t="s">
        <v>31</v>
      </c>
      <c r="I211" s="2537"/>
      <c r="J211" s="2537" t="s">
        <v>145</v>
      </c>
      <c r="K211" s="2537"/>
      <c r="L211" s="2537" t="s">
        <v>231</v>
      </c>
      <c r="M211" s="2537"/>
      <c r="N211" s="2537" t="s">
        <v>232</v>
      </c>
      <c r="O211" s="2492"/>
      <c r="P211" s="2679" t="s">
        <v>233</v>
      </c>
      <c r="Q211" s="2653" t="s">
        <v>234</v>
      </c>
      <c r="R211" s="2655" t="s">
        <v>235</v>
      </c>
      <c r="S211" s="2672"/>
      <c r="T211" s="2675"/>
      <c r="U211" s="2667"/>
      <c r="V211" s="2667"/>
      <c r="W211" s="2667"/>
      <c r="X211" s="2667"/>
      <c r="Y211" s="2667"/>
      <c r="Z211" s="2659"/>
      <c r="AA211" s="2678"/>
      <c r="AB211" s="2667"/>
      <c r="AC211" s="2667"/>
      <c r="AD211" s="2667"/>
      <c r="AE211" s="2667"/>
      <c r="AF211" s="2659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</row>
    <row r="212" spans="1:90" customFormat="1" x14ac:dyDescent="0.25">
      <c r="A212" s="2644"/>
      <c r="B212" s="2645"/>
      <c r="C212" s="430" t="s">
        <v>222</v>
      </c>
      <c r="D212" s="436" t="s">
        <v>18</v>
      </c>
      <c r="E212" s="432" t="s">
        <v>19</v>
      </c>
      <c r="F212" s="433" t="s">
        <v>18</v>
      </c>
      <c r="G212" s="434" t="s">
        <v>19</v>
      </c>
      <c r="H212" s="433" t="s">
        <v>18</v>
      </c>
      <c r="I212" s="434" t="s">
        <v>19</v>
      </c>
      <c r="J212" s="433" t="s">
        <v>18</v>
      </c>
      <c r="K212" s="434" t="s">
        <v>19</v>
      </c>
      <c r="L212" s="433" t="s">
        <v>18</v>
      </c>
      <c r="M212" s="434" t="s">
        <v>19</v>
      </c>
      <c r="N212" s="433" t="s">
        <v>18</v>
      </c>
      <c r="O212" s="460" t="s">
        <v>19</v>
      </c>
      <c r="P212" s="2680"/>
      <c r="Q212" s="2654"/>
      <c r="R212" s="2656"/>
      <c r="S212" s="2673"/>
      <c r="T212" s="2676" t="s">
        <v>19</v>
      </c>
      <c r="U212" s="461" t="s">
        <v>236</v>
      </c>
      <c r="V212" s="462" t="s">
        <v>11</v>
      </c>
      <c r="W212" s="463" t="s">
        <v>237</v>
      </c>
      <c r="X212" s="463" t="s">
        <v>238</v>
      </c>
      <c r="Y212" s="463" t="s">
        <v>239</v>
      </c>
      <c r="Z212" s="464" t="s">
        <v>240</v>
      </c>
      <c r="AA212" s="465" t="s">
        <v>236</v>
      </c>
      <c r="AB212" s="462" t="s">
        <v>11</v>
      </c>
      <c r="AC212" s="463" t="s">
        <v>237</v>
      </c>
      <c r="AD212" s="463" t="s">
        <v>238</v>
      </c>
      <c r="AE212" s="463" t="s">
        <v>239</v>
      </c>
      <c r="AF212" s="466" t="s">
        <v>240</v>
      </c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</row>
    <row r="213" spans="1:90" customFormat="1" x14ac:dyDescent="0.25">
      <c r="A213" s="2692" t="s">
        <v>241</v>
      </c>
      <c r="B213" s="2693"/>
      <c r="C213" s="437">
        <f>SUM(D213+E213)</f>
        <v>0</v>
      </c>
      <c r="D213" s="438">
        <f t="shared" ref="D213:E215" si="63">SUM(F213+H213+J213+L213+N213)</f>
        <v>0</v>
      </c>
      <c r="E213" s="467">
        <f t="shared" si="63"/>
        <v>0</v>
      </c>
      <c r="F213" s="440"/>
      <c r="G213" s="442"/>
      <c r="H213" s="440"/>
      <c r="I213" s="442"/>
      <c r="J213" s="440"/>
      <c r="K213" s="442"/>
      <c r="L213" s="440"/>
      <c r="M213" s="442"/>
      <c r="N213" s="440"/>
      <c r="O213" s="468"/>
      <c r="P213" s="440"/>
      <c r="Q213" s="469"/>
      <c r="R213" s="443"/>
      <c r="S213" s="470"/>
      <c r="T213" s="443"/>
      <c r="U213" s="471"/>
      <c r="V213" s="472"/>
      <c r="W213" s="472"/>
      <c r="X213" s="472"/>
      <c r="Y213" s="472"/>
      <c r="Z213" s="473"/>
      <c r="AA213" s="440"/>
      <c r="AB213" s="469"/>
      <c r="AC213" s="469"/>
      <c r="AD213" s="469"/>
      <c r="AE213" s="469"/>
      <c r="AF213" s="442"/>
      <c r="AG213" s="242" t="str">
        <f>CA213&amp;CB213</f>
        <v/>
      </c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60" t="str">
        <f>IF(AND($C213&lt;&gt;0,S213=""),"* No olvide ingresar la variable "&amp;S$210&amp;""&amp;" (Digite CERO si no tiene). ",IF(S213&gt;$C213,"* La variable Pueblos Originarios no puede superar el Total Ambos Sexos. ",""))</f>
        <v/>
      </c>
      <c r="CB213" s="60" t="str">
        <f>IF(AND($C213&lt;&gt;0,T213=""),"* No olvide ingresar la variable "&amp;T$210&amp;""&amp;" (Digite CERO si no tiene). ",IF(T213&gt;$C213,"* La variable Migrantes no puede superar el Total Ambos Sexos. ",""))</f>
        <v/>
      </c>
      <c r="CC213" s="2"/>
      <c r="CD213" s="59"/>
      <c r="CE213" s="59"/>
      <c r="CF213" s="61"/>
      <c r="CG213" s="61"/>
      <c r="CH213" s="61"/>
      <c r="CI213" s="61"/>
      <c r="CJ213" s="61"/>
      <c r="CK213" s="62">
        <f>IF(AND($C213&lt;&gt;0,S213=""),1,IF(S213&gt;$C213,1,0))</f>
        <v>0</v>
      </c>
      <c r="CL213" s="62">
        <f>IF(AND($C213&lt;&gt;0,T213=""),1,IF(T213&gt;$C213,1,0))</f>
        <v>0</v>
      </c>
    </row>
    <row r="214" spans="1:90" customFormat="1" x14ac:dyDescent="0.25">
      <c r="A214" s="2694" t="s">
        <v>242</v>
      </c>
      <c r="B214" s="2695"/>
      <c r="C214" s="474">
        <f>SUM(D214+E214)</f>
        <v>0</v>
      </c>
      <c r="D214" s="475">
        <f t="shared" si="63"/>
        <v>0</v>
      </c>
      <c r="E214" s="476">
        <f t="shared" si="63"/>
        <v>0</v>
      </c>
      <c r="F214" s="477"/>
      <c r="G214" s="478"/>
      <c r="H214" s="477"/>
      <c r="I214" s="478"/>
      <c r="J214" s="477"/>
      <c r="K214" s="478"/>
      <c r="L214" s="477"/>
      <c r="M214" s="478"/>
      <c r="N214" s="477"/>
      <c r="O214" s="479"/>
      <c r="P214" s="477"/>
      <c r="Q214" s="480"/>
      <c r="R214" s="481"/>
      <c r="S214" s="482"/>
      <c r="T214" s="483"/>
      <c r="U214" s="482"/>
      <c r="V214" s="480"/>
      <c r="W214" s="480"/>
      <c r="X214" s="480"/>
      <c r="Y214" s="480"/>
      <c r="Z214" s="484"/>
      <c r="AA214" s="477"/>
      <c r="AB214" s="480"/>
      <c r="AC214" s="480"/>
      <c r="AD214" s="480"/>
      <c r="AE214" s="480"/>
      <c r="AF214" s="478"/>
      <c r="AG214" s="242" t="str">
        <f t="shared" ref="AG214:AG215" si="64">CA214&amp;CB214</f>
        <v/>
      </c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60" t="str">
        <f t="shared" ref="CA214:CA215" si="65">IF(AND($C214&lt;&gt;0,S214=""),"* No olvide ingresar la variable "&amp;S$210&amp;""&amp;" (Digite CERO si no tiene). ",IF(S214&gt;$C214,"* La variable Pueblos Originarios no puede superar el Total Ambos Sexos. ",""))</f>
        <v/>
      </c>
      <c r="CB214" s="60" t="str">
        <f t="shared" ref="CB214:CB215" si="66">IF(AND($C214&lt;&gt;0,T214=""),"* No olvide ingresar la variable "&amp;T$210&amp;""&amp;" (Digite CERO si no tiene). ",IF(T214&gt;$C214,"* La variable Migrantes no puede superar el Total Ambos Sexos. ",""))</f>
        <v/>
      </c>
      <c r="CC214" s="2"/>
      <c r="CD214" s="59"/>
      <c r="CE214" s="59"/>
      <c r="CF214" s="61"/>
      <c r="CG214" s="61"/>
      <c r="CH214" s="61"/>
      <c r="CI214" s="61"/>
      <c r="CJ214" s="61"/>
      <c r="CK214" s="62">
        <f t="shared" ref="CK214:CL215" si="67">IF(AND($C214&lt;&gt;0,S214=""),1,IF(S214&gt;$C214,1,0))</f>
        <v>0</v>
      </c>
      <c r="CL214" s="62">
        <f t="shared" si="67"/>
        <v>0</v>
      </c>
    </row>
    <row r="215" spans="1:90" customFormat="1" x14ac:dyDescent="0.25">
      <c r="A215" s="2696" t="s">
        <v>243</v>
      </c>
      <c r="B215" s="2697"/>
      <c r="C215" s="445">
        <f>SUM(D215+E215)</f>
        <v>0</v>
      </c>
      <c r="D215" s="485">
        <f t="shared" si="63"/>
        <v>0</v>
      </c>
      <c r="E215" s="486">
        <f t="shared" si="63"/>
        <v>0</v>
      </c>
      <c r="F215" s="449"/>
      <c r="G215" s="451"/>
      <c r="H215" s="449"/>
      <c r="I215" s="451"/>
      <c r="J215" s="449"/>
      <c r="K215" s="451"/>
      <c r="L215" s="449"/>
      <c r="M215" s="451"/>
      <c r="N215" s="449"/>
      <c r="O215" s="487"/>
      <c r="P215" s="449"/>
      <c r="Q215" s="488"/>
      <c r="R215" s="452"/>
      <c r="S215" s="489"/>
      <c r="T215" s="452"/>
      <c r="U215" s="489"/>
      <c r="V215" s="488"/>
      <c r="W215" s="488"/>
      <c r="X215" s="488"/>
      <c r="Y215" s="488"/>
      <c r="Z215" s="490"/>
      <c r="AA215" s="449"/>
      <c r="AB215" s="488"/>
      <c r="AC215" s="488"/>
      <c r="AD215" s="488"/>
      <c r="AE215" s="488"/>
      <c r="AF215" s="451"/>
      <c r="AG215" s="242" t="str">
        <f t="shared" si="64"/>
        <v/>
      </c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60" t="str">
        <f t="shared" si="65"/>
        <v/>
      </c>
      <c r="CB215" s="60" t="str">
        <f t="shared" si="66"/>
        <v/>
      </c>
      <c r="CC215" s="2"/>
      <c r="CD215" s="59"/>
      <c r="CE215" s="59"/>
      <c r="CF215" s="61"/>
      <c r="CG215" s="61"/>
      <c r="CH215" s="61"/>
      <c r="CI215" s="61"/>
      <c r="CJ215" s="61"/>
      <c r="CK215" s="62">
        <f t="shared" si="67"/>
        <v>0</v>
      </c>
      <c r="CL215" s="62">
        <f>IF(AND($C215&lt;&gt;0,T215=""),1,IF(T215&gt;$C215,1,0))</f>
        <v>0</v>
      </c>
    </row>
    <row r="216" spans="1:90" customFormat="1" x14ac:dyDescent="0.25">
      <c r="A216" s="491" t="s">
        <v>244</v>
      </c>
      <c r="B216" s="491"/>
      <c r="C216" s="491"/>
      <c r="D216" s="492"/>
      <c r="E216" s="492"/>
      <c r="F216" s="492"/>
      <c r="G216" s="492"/>
      <c r="H216" s="493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</row>
    <row r="217" spans="1:90" customFormat="1" x14ac:dyDescent="0.25">
      <c r="A217" s="2698" t="s">
        <v>245</v>
      </c>
      <c r="B217" s="2699"/>
      <c r="C217" s="2699"/>
      <c r="D217" s="2681"/>
      <c r="E217" s="2698" t="s">
        <v>18</v>
      </c>
      <c r="F217" s="2702" t="s">
        <v>19</v>
      </c>
      <c r="G217" s="2713" t="s">
        <v>246</v>
      </c>
      <c r="H217" s="2714"/>
      <c r="I217" s="2715" t="s">
        <v>28</v>
      </c>
      <c r="J217" s="2681" t="s">
        <v>29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</row>
    <row r="218" spans="1:90" customFormat="1" ht="22.5" x14ac:dyDescent="0.25">
      <c r="A218" s="2700"/>
      <c r="B218" s="2701"/>
      <c r="C218" s="2701"/>
      <c r="D218" s="2682"/>
      <c r="E218" s="2700"/>
      <c r="F218" s="2703"/>
      <c r="G218" s="494" t="s">
        <v>247</v>
      </c>
      <c r="H218" s="495" t="s">
        <v>248</v>
      </c>
      <c r="I218" s="2716"/>
      <c r="J218" s="268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</row>
    <row r="219" spans="1:90" customFormat="1" x14ac:dyDescent="0.25">
      <c r="A219" s="2683" t="s">
        <v>249</v>
      </c>
      <c r="B219" s="2684"/>
      <c r="C219" s="2684"/>
      <c r="D219" s="2685"/>
      <c r="E219" s="496"/>
      <c r="F219" s="497"/>
      <c r="G219" s="388"/>
      <c r="H219" s="498"/>
      <c r="I219" s="499"/>
      <c r="J219" s="497"/>
      <c r="K219" s="444" t="str">
        <f>$CA219&amp;CB219</f>
        <v/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CA219" s="60" t="str">
        <f>IF(AND($E219+F219&lt;&gt;0,I219=""),"* No olvide ingresar la variable "&amp;I$217&amp;""&amp;" (Digite CERO si no tiene). ",IF(I219&gt;$E219+$F219,"* La variable Pueblos Originarios la suma de Hombres + Mujeres.",""))</f>
        <v/>
      </c>
      <c r="CB219" s="60" t="str">
        <f>IF(AND($E219+F219&lt;&gt;0,J219=""),"* No olvide ingresar la variable "&amp;J$217&amp;""&amp;" (Digite CERO si no tiene). ",IF(J219&gt;$E219+$F219,"* La variable Migrantes no puede superar la suma de Hombres + Mujeres. ",""))</f>
        <v/>
      </c>
      <c r="CC219" s="2"/>
      <c r="CD219" s="59"/>
      <c r="CE219" s="59"/>
      <c r="CF219" s="61"/>
      <c r="CG219" s="61"/>
      <c r="CH219" s="61"/>
      <c r="CI219" s="61"/>
      <c r="CJ219" s="61"/>
      <c r="CK219" s="62">
        <f>IF(AND($E219+$F219&lt;&gt;0,I219=""),1,IF(I219&gt;$E219+$F219,1,0))</f>
        <v>0</v>
      </c>
      <c r="CL219" s="62">
        <f>IF(AND($E219+$F219&lt;&gt;0,J219=""),1,IF(J219&gt;$E219+$F219,1,0))</f>
        <v>0</v>
      </c>
    </row>
    <row r="220" spans="1:90" customFormat="1" x14ac:dyDescent="0.25">
      <c r="A220" s="2686" t="s">
        <v>250</v>
      </c>
      <c r="B220" s="2687"/>
      <c r="C220" s="2687"/>
      <c r="D220" s="2688"/>
      <c r="E220" s="391"/>
      <c r="F220" s="500"/>
      <c r="G220" s="391"/>
      <c r="H220" s="330"/>
      <c r="I220" s="501"/>
      <c r="J220" s="502"/>
      <c r="K220" s="444" t="str">
        <f t="shared" ref="K220:K226" si="68">$CA220&amp;CB220</f>
        <v/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60" t="str">
        <f>IF(AND($E220+F220&lt;&gt;0,I220=""),"* No olvide ingresar la variable "&amp;I$217&amp;""&amp;" (Digite CERO si no tiene). ",IF(I220&gt;$E220+$F220,"* La variable Pueblos Originarios la suma de Hombres + Mujeres.",""))</f>
        <v/>
      </c>
      <c r="CB220" s="60" t="str">
        <f>IF(AND($E220+F220&lt;&gt;0,J220=""),"* No olvide ingresar la variable "&amp;J$217&amp;""&amp;" (Digite CERO si no tiene). ",IF(J220&gt;$E220+$F220,"* La variable Migrantes no puede superar la suma de Hombres + Mujeres. ",""))</f>
        <v/>
      </c>
      <c r="CC220" s="2"/>
      <c r="CD220" s="59"/>
      <c r="CE220" s="59"/>
      <c r="CF220" s="61"/>
      <c r="CG220" s="61"/>
      <c r="CH220" s="61"/>
      <c r="CI220" s="61"/>
      <c r="CJ220" s="61"/>
      <c r="CK220" s="62">
        <f>IF(AND($E220+$F220&lt;&gt;0,I220=""),1,IF(I220&gt;$E220+$F220,1,0))</f>
        <v>0</v>
      </c>
      <c r="CL220" s="62">
        <f>IF(AND($E220+$F220&lt;&gt;0,J220=""),1,IF(J220&gt;$E220+$F220,1,0))</f>
        <v>0</v>
      </c>
    </row>
    <row r="221" spans="1:90" customFormat="1" x14ac:dyDescent="0.25">
      <c r="A221" s="2689" t="s">
        <v>251</v>
      </c>
      <c r="B221" s="2690"/>
      <c r="C221" s="2690"/>
      <c r="D221" s="2691"/>
      <c r="E221" s="396"/>
      <c r="F221" s="503"/>
      <c r="G221" s="504"/>
      <c r="H221" s="505"/>
      <c r="I221" s="506"/>
      <c r="J221" s="507"/>
      <c r="K221" s="444" t="str">
        <f t="shared" si="68"/>
        <v/>
      </c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60" t="str">
        <f t="shared" ref="CA221" si="69">IF(AND($E221+F221&lt;&gt;0,I221=""),"* No olvide ingresar la variable "&amp;I$217&amp;""&amp;" (Digite CERO si no tiene). ",IF(I221&gt;$E221+$F221,"* La variable Pueblos Originarios la suma de Hombres + Mujeres.",""))</f>
        <v/>
      </c>
      <c r="CB221" s="60" t="str">
        <f t="shared" ref="CB221" si="70">IF(AND($E221+F221&lt;&gt;0,J221=""),"* No olvide ingresar la variable "&amp;J$217&amp;""&amp;" (Digite CERO si no tiene). ",IF(J221&gt;$E221+$F221,"* La variable Migrantes no puede superar la suma de Hombres + Mujeres. ",""))</f>
        <v/>
      </c>
      <c r="CC221" s="2"/>
      <c r="CD221" s="59"/>
      <c r="CE221" s="59"/>
      <c r="CF221" s="61"/>
      <c r="CG221" s="61"/>
      <c r="CH221" s="61"/>
      <c r="CI221" s="61"/>
      <c r="CJ221" s="61"/>
      <c r="CK221" s="62">
        <f t="shared" ref="CK221:CL226" si="71">IF(AND($E221+$F221&lt;&gt;0,I221=""),1,IF(I221&gt;$E221+$F221,1,0))</f>
        <v>0</v>
      </c>
      <c r="CL221" s="62">
        <f t="shared" si="71"/>
        <v>0</v>
      </c>
    </row>
    <row r="222" spans="1:90" customFormat="1" x14ac:dyDescent="0.25">
      <c r="A222" s="2704" t="s">
        <v>65</v>
      </c>
      <c r="B222" s="2705"/>
      <c r="C222" s="2705"/>
      <c r="D222" s="2706"/>
      <c r="E222" s="508">
        <f>SUM(E219:E221)</f>
        <v>0</v>
      </c>
      <c r="F222" s="509">
        <f>SUM(F219:F221)</f>
        <v>0</v>
      </c>
      <c r="G222" s="510">
        <f t="shared" ref="G222:J222" si="72">SUM(G219:G221)</f>
        <v>0</v>
      </c>
      <c r="H222" s="511">
        <f t="shared" si="72"/>
        <v>0</v>
      </c>
      <c r="I222" s="512">
        <f t="shared" si="72"/>
        <v>0</v>
      </c>
      <c r="J222" s="513">
        <f t="shared" si="72"/>
        <v>0</v>
      </c>
      <c r="K222" s="444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C222" s="2"/>
      <c r="CD222" s="59"/>
      <c r="CE222" s="59"/>
      <c r="CF222" s="61"/>
      <c r="CG222" s="61"/>
      <c r="CH222" s="61"/>
      <c r="CI222" s="61"/>
      <c r="CJ222" s="61"/>
      <c r="CK222" s="2"/>
      <c r="CL222" s="2"/>
    </row>
    <row r="223" spans="1:90" customFormat="1" x14ac:dyDescent="0.25">
      <c r="A223" s="2707" t="s">
        <v>252</v>
      </c>
      <c r="B223" s="2683" t="s">
        <v>253</v>
      </c>
      <c r="C223" s="2684"/>
      <c r="D223" s="2685"/>
      <c r="E223" s="514"/>
      <c r="F223" s="515"/>
      <c r="G223" s="268"/>
      <c r="H223" s="516"/>
      <c r="I223" s="517"/>
      <c r="J223" s="515"/>
      <c r="K223" s="444" t="str">
        <f>$CA223&amp;CB223</f>
        <v/>
      </c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60" t="str">
        <f>IF(AND($E223+F223&lt;&gt;0,I223=""),"* No olvide ingresar la variable "&amp;I$217&amp;""&amp;" (Digite CERO si no tiene). ",IF(I223&gt;$E223+$F223,"* La variable Pueblos Originarios no debe ser mayor a la suma de Hombres + Mujeres.",""))</f>
        <v/>
      </c>
      <c r="CB223" s="60" t="str">
        <f>IF(AND($E223+F223&lt;&gt;0,J223=""),"* No olvide ingresar la variable "&amp;J$217&amp;""&amp;" (Digite CERO si no tiene). ",IF(J223&gt;$E223+$F223,"* La variable Migrantes no debe ser mayor a la suma de Hombres + Mujeres. ",""))</f>
        <v/>
      </c>
      <c r="CC223" s="2"/>
      <c r="CD223" s="59"/>
      <c r="CE223" s="59"/>
      <c r="CF223" s="61"/>
      <c r="CG223" s="61"/>
      <c r="CH223" s="61"/>
      <c r="CI223" s="61"/>
      <c r="CJ223" s="61"/>
      <c r="CK223" s="62">
        <f t="shared" si="71"/>
        <v>0</v>
      </c>
      <c r="CL223" s="62">
        <f t="shared" si="71"/>
        <v>0</v>
      </c>
    </row>
    <row r="224" spans="1:90" customFormat="1" x14ac:dyDescent="0.25">
      <c r="A224" s="2707"/>
      <c r="B224" s="2708" t="s">
        <v>254</v>
      </c>
      <c r="C224" s="2686" t="s">
        <v>255</v>
      </c>
      <c r="D224" s="2688"/>
      <c r="E224" s="518"/>
      <c r="F224" s="519"/>
      <c r="G224" s="268"/>
      <c r="H224" s="516"/>
      <c r="I224" s="520"/>
      <c r="J224" s="521"/>
      <c r="K224" s="444" t="str">
        <f t="shared" si="68"/>
        <v/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60" t="str">
        <f t="shared" ref="CA224:CA226" si="73">IF(AND($E224+F224&lt;&gt;0,I224=""),"* No olvide ingresar la variable "&amp;I$217&amp;""&amp;" (Digite CERO si no tiene). ",IF(I224&gt;$E224+$F224,"* La variable Pueblos Originarios no debe ser mayor a la suma de Hombres + Mujeres.",""))</f>
        <v/>
      </c>
      <c r="CB224" s="60" t="str">
        <f t="shared" ref="CB224:CB226" si="74">IF(AND($E224+F224&lt;&gt;0,J224=""),"* No olvide ingresar la variable "&amp;J$217&amp;""&amp;" (Digite CERO si no tiene). ",IF(J224&gt;$E224+$F224,"* La variable Migrantes no debe ser mayor a la suma de Hombres + Mujeres. ",""))</f>
        <v/>
      </c>
      <c r="CC224" s="2"/>
      <c r="CD224" s="59"/>
      <c r="CE224" s="59"/>
      <c r="CF224" s="61"/>
      <c r="CG224" s="61"/>
      <c r="CH224" s="61"/>
      <c r="CI224" s="61"/>
      <c r="CJ224" s="61"/>
      <c r="CK224" s="62">
        <f t="shared" si="71"/>
        <v>0</v>
      </c>
      <c r="CL224" s="62">
        <f t="shared" si="71"/>
        <v>0</v>
      </c>
    </row>
    <row r="225" spans="1:90" customFormat="1" x14ac:dyDescent="0.25">
      <c r="A225" s="2707"/>
      <c r="B225" s="2708"/>
      <c r="C225" s="2709" t="s">
        <v>256</v>
      </c>
      <c r="D225" s="2710"/>
      <c r="E225" s="522"/>
      <c r="F225" s="519"/>
      <c r="G225" s="268"/>
      <c r="H225" s="516"/>
      <c r="I225" s="523"/>
      <c r="J225" s="524"/>
      <c r="K225" s="444" t="str">
        <f t="shared" si="68"/>
        <v/>
      </c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60" t="str">
        <f t="shared" si="73"/>
        <v/>
      </c>
      <c r="CB225" s="60" t="str">
        <f t="shared" si="74"/>
        <v/>
      </c>
      <c r="CC225" s="2"/>
      <c r="CD225" s="59"/>
      <c r="CE225" s="59"/>
      <c r="CF225" s="61"/>
      <c r="CG225" s="61"/>
      <c r="CH225" s="61"/>
      <c r="CI225" s="61"/>
      <c r="CJ225" s="61"/>
      <c r="CK225" s="62">
        <f t="shared" si="71"/>
        <v>0</v>
      </c>
      <c r="CL225" s="62">
        <f t="shared" si="71"/>
        <v>0</v>
      </c>
    </row>
    <row r="226" spans="1:90" customFormat="1" x14ac:dyDescent="0.25">
      <c r="A226" s="2707"/>
      <c r="B226" s="525" t="s">
        <v>257</v>
      </c>
      <c r="C226" s="2711" t="s">
        <v>256</v>
      </c>
      <c r="D226" s="2712"/>
      <c r="E226" s="526"/>
      <c r="F226" s="527"/>
      <c r="G226" s="528"/>
      <c r="H226" s="529"/>
      <c r="I226" s="530"/>
      <c r="J226" s="527"/>
      <c r="K226" s="444" t="str">
        <f t="shared" si="68"/>
        <v/>
      </c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60" t="str">
        <f t="shared" si="73"/>
        <v/>
      </c>
      <c r="CB226" s="60" t="str">
        <f t="shared" si="74"/>
        <v/>
      </c>
      <c r="CC226" s="2"/>
      <c r="CD226" s="59"/>
      <c r="CE226" s="59"/>
      <c r="CF226" s="61"/>
      <c r="CG226" s="61"/>
      <c r="CH226" s="61"/>
      <c r="CI226" s="61"/>
      <c r="CJ226" s="61"/>
      <c r="CK226" s="62">
        <f t="shared" si="71"/>
        <v>0</v>
      </c>
      <c r="CL226" s="62">
        <f t="shared" si="71"/>
        <v>0</v>
      </c>
    </row>
    <row r="227" spans="1:90" customFormat="1" x14ac:dyDescent="0.25">
      <c r="A227" s="2704" t="s">
        <v>65</v>
      </c>
      <c r="B227" s="2705"/>
      <c r="C227" s="2705"/>
      <c r="D227" s="2706"/>
      <c r="E227" s="508">
        <f>SUM(E223:E226)</f>
        <v>0</v>
      </c>
      <c r="F227" s="509">
        <f>SUM(F223:F226)</f>
        <v>0</v>
      </c>
      <c r="G227" s="531"/>
      <c r="H227" s="532"/>
      <c r="I227" s="512">
        <f t="shared" ref="I227:J227" si="75">SUM(I223:I226)</f>
        <v>0</v>
      </c>
      <c r="J227" s="513">
        <f t="shared" si="75"/>
        <v>0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2"/>
      <c r="CF227" s="2"/>
      <c r="CG227" s="2"/>
      <c r="CH227" s="2"/>
      <c r="CI227" s="2"/>
      <c r="CJ227" s="2"/>
      <c r="CK227" s="2"/>
      <c r="CL227" s="2"/>
    </row>
    <row r="228" spans="1:90" customFormat="1" x14ac:dyDescent="0.25">
      <c r="A228" s="533" t="s">
        <v>258</v>
      </c>
      <c r="B228" s="533"/>
      <c r="C228" s="533"/>
      <c r="D228" s="534"/>
      <c r="E228" s="534"/>
      <c r="F228" s="534"/>
      <c r="G228" s="535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2"/>
      <c r="CF228" s="2"/>
      <c r="CG228" s="2"/>
      <c r="CH228" s="2"/>
      <c r="CI228" s="2"/>
      <c r="CJ228" s="2"/>
      <c r="CK228" s="2"/>
      <c r="CL228" s="2"/>
    </row>
    <row r="229" spans="1:90" customFormat="1" ht="21" x14ac:dyDescent="0.25">
      <c r="A229" s="2704" t="s">
        <v>226</v>
      </c>
      <c r="B229" s="2706"/>
      <c r="C229" s="536" t="s">
        <v>18</v>
      </c>
      <c r="D229" s="537" t="s">
        <v>19</v>
      </c>
      <c r="E229" s="538" t="s">
        <v>28</v>
      </c>
      <c r="F229" s="539" t="s">
        <v>29</v>
      </c>
      <c r="G229" s="535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2"/>
      <c r="CF229" s="2"/>
      <c r="CG229" s="2"/>
      <c r="CH229" s="2"/>
      <c r="CI229" s="2"/>
      <c r="CJ229" s="2"/>
      <c r="CK229" s="2"/>
      <c r="CL229" s="2"/>
    </row>
    <row r="230" spans="1:90" customFormat="1" ht="21" x14ac:dyDescent="0.25">
      <c r="A230" s="2724" t="s">
        <v>259</v>
      </c>
      <c r="B230" s="540" t="s">
        <v>255</v>
      </c>
      <c r="C230" s="541"/>
      <c r="D230" s="542"/>
      <c r="E230" s="543"/>
      <c r="F230" s="544"/>
      <c r="G230" s="444" t="str">
        <f>$CB230&amp;CA230</f>
        <v/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60" t="str">
        <f>IF(AND($C230+D230&lt;&gt;0,E230=""),"* No olvide ingresar la variable "&amp;E$229&amp;""&amp;" (Digite CERO si no tiene). ",IF(E230&gt;$C230+$D230,"* La variable Pueblos Originarios no debe ser mayor a la suma de Hombres + Mujeres.",""))</f>
        <v/>
      </c>
      <c r="CB230" s="60" t="str">
        <f>IF(AND($C230+D230&lt;&gt;0,F230=""),"* No olvide ingresar la variable "&amp;F$229&amp;""&amp;" (Digite CERO si no tiene). ",IF(F230&gt;$C230+$D230,"* La variable Migrantes no debe ser mayor a la suma de Hombres + Mujeres.",""))</f>
        <v/>
      </c>
      <c r="CC230" s="2"/>
      <c r="CD230" s="59"/>
      <c r="CE230" s="59"/>
      <c r="CF230" s="61"/>
      <c r="CG230" s="61"/>
      <c r="CH230" s="61"/>
      <c r="CI230" s="61"/>
      <c r="CJ230" s="61"/>
      <c r="CK230" s="62">
        <f>IF(AND($C230+$D230&lt;&gt;0,E230=""),1,IF(E230&gt;$C230+$D230,1,0))</f>
        <v>0</v>
      </c>
      <c r="CL230" s="62">
        <f>IF(AND($C230+$D230&lt;&gt;0,F230=""),1,IF(F230&gt;$C230+$D230,1,0))</f>
        <v>0</v>
      </c>
    </row>
    <row r="231" spans="1:90" customFormat="1" ht="21" x14ac:dyDescent="0.25">
      <c r="A231" s="2725"/>
      <c r="B231" s="545" t="s">
        <v>256</v>
      </c>
      <c r="C231" s="546"/>
      <c r="D231" s="547"/>
      <c r="E231" s="548"/>
      <c r="F231" s="549"/>
      <c r="G231" s="444" t="str">
        <f>$CB231&amp;CA231</f>
        <v/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60" t="str">
        <f>IF(AND($C231+D231&lt;&gt;0,E231=""),"* No olvide ingresar la variable "&amp;E$229&amp;""&amp;" (Digite CERO si no tiene). ",IF(E231&gt;$C231+$D231,"* La variable Pueblos Originarios no debe ser mayor a la suma de Hombres + Mujeres.",""))</f>
        <v/>
      </c>
      <c r="CB231" s="60" t="str">
        <f>IF(AND($C231+D231&lt;&gt;0,F231=""),"* No olvide ingresar la variable "&amp;F$229&amp;""&amp;" (Digite CERO si no tiene). ",IF(F231&gt;$C231+$D231,"* La variable Migrantes no debe ser mayor a la suma de Hombres + Mujeres.",""))</f>
        <v/>
      </c>
      <c r="CC231" s="2"/>
      <c r="CD231" s="59"/>
      <c r="CE231" s="59"/>
      <c r="CF231" s="61"/>
      <c r="CG231" s="61"/>
      <c r="CH231" s="61"/>
      <c r="CI231" s="61"/>
      <c r="CJ231" s="61"/>
      <c r="CK231" s="62">
        <f>IF(AND($C231+$D231&lt;&gt;0,E231=""),1,IF(E231&gt;$C231+$D231,1,0))</f>
        <v>0</v>
      </c>
      <c r="CL231" s="62">
        <f>IF(AND($C231+$D231&lt;&gt;0,F231=""),1,IF(F231&gt;$C231+$D231,1,0))</f>
        <v>0</v>
      </c>
    </row>
    <row r="232" spans="1:90" customFormat="1" x14ac:dyDescent="0.25">
      <c r="A232" s="2704" t="s">
        <v>65</v>
      </c>
      <c r="B232" s="2706"/>
      <c r="C232" s="550">
        <f>SUM(C230:C231)</f>
        <v>0</v>
      </c>
      <c r="D232" s="551">
        <f t="shared" ref="D232:F232" si="76">SUM(D230:D231)</f>
        <v>0</v>
      </c>
      <c r="E232" s="552">
        <f t="shared" si="76"/>
        <v>0</v>
      </c>
      <c r="F232" s="553">
        <f t="shared" si="76"/>
        <v>0</v>
      </c>
      <c r="G232" s="535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2"/>
      <c r="CF232" s="2"/>
      <c r="CG232" s="2"/>
      <c r="CH232" s="2"/>
      <c r="CI232" s="2"/>
      <c r="CJ232" s="2"/>
      <c r="CK232" s="2"/>
      <c r="CL232" s="2"/>
    </row>
    <row r="233" spans="1:90" customFormat="1" x14ac:dyDescent="0.25">
      <c r="A233" s="411" t="s">
        <v>260</v>
      </c>
      <c r="B233" s="429"/>
      <c r="C233" s="429"/>
      <c r="D233" s="5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2"/>
      <c r="CF233" s="2"/>
      <c r="CG233" s="2"/>
      <c r="CH233" s="2"/>
      <c r="CI233" s="2"/>
      <c r="CJ233" s="2"/>
      <c r="CK233" s="2"/>
      <c r="CL233" s="2"/>
    </row>
    <row r="234" spans="1:90" customFormat="1" x14ac:dyDescent="0.25">
      <c r="A234" s="2640" t="s">
        <v>261</v>
      </c>
      <c r="B234" s="2641"/>
      <c r="C234" s="2492" t="s">
        <v>262</v>
      </c>
      <c r="D234" s="2494"/>
      <c r="E234" s="2493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2"/>
      <c r="CF234" s="2"/>
      <c r="CG234" s="2"/>
      <c r="CH234" s="2"/>
      <c r="CI234" s="2"/>
      <c r="CJ234" s="2"/>
      <c r="CK234" s="2"/>
      <c r="CL234" s="2"/>
    </row>
    <row r="235" spans="1:90" customFormat="1" x14ac:dyDescent="0.25">
      <c r="A235" s="2642"/>
      <c r="B235" s="2643"/>
      <c r="C235" s="2726" t="s">
        <v>263</v>
      </c>
      <c r="D235" s="2492" t="s">
        <v>264</v>
      </c>
      <c r="E235" s="2493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2"/>
      <c r="CF235" s="2"/>
      <c r="CG235" s="2"/>
      <c r="CH235" s="2"/>
      <c r="CI235" s="2"/>
      <c r="CJ235" s="2"/>
      <c r="CK235" s="2"/>
      <c r="CL235" s="2"/>
    </row>
    <row r="236" spans="1:90" customFormat="1" x14ac:dyDescent="0.25">
      <c r="A236" s="2644"/>
      <c r="B236" s="2645"/>
      <c r="C236" s="2727"/>
      <c r="D236" s="554" t="s">
        <v>265</v>
      </c>
      <c r="E236" s="434" t="s">
        <v>266</v>
      </c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59"/>
      <c r="AM236" s="59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</row>
    <row r="237" spans="1:90" customFormat="1" x14ac:dyDescent="0.25">
      <c r="A237" s="2717" t="s">
        <v>267</v>
      </c>
      <c r="B237" s="2718"/>
      <c r="C237" s="555"/>
      <c r="D237" s="440"/>
      <c r="E237" s="44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59"/>
      <c r="AM237" s="59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</row>
    <row r="238" spans="1:90" customFormat="1" x14ac:dyDescent="0.25">
      <c r="A238" s="2719" t="s">
        <v>268</v>
      </c>
      <c r="B238" s="2720"/>
      <c r="C238" s="556"/>
      <c r="D238" s="557"/>
      <c r="E238" s="484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59"/>
      <c r="AM238" s="59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</row>
    <row r="239" spans="1:90" customFormat="1" x14ac:dyDescent="0.25">
      <c r="A239" s="2719" t="s">
        <v>269</v>
      </c>
      <c r="B239" s="2720"/>
      <c r="C239" s="557"/>
      <c r="D239" s="557"/>
      <c r="E239" s="484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</row>
    <row r="240" spans="1:90" customFormat="1" x14ac:dyDescent="0.25">
      <c r="A240" s="2719" t="s">
        <v>270</v>
      </c>
      <c r="B240" s="2720"/>
      <c r="C240" s="557"/>
      <c r="D240" s="557"/>
      <c r="E240" s="484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</row>
    <row r="241" spans="1:27" customFormat="1" x14ac:dyDescent="0.25">
      <c r="A241" s="2721" t="s">
        <v>271</v>
      </c>
      <c r="B241" s="2722"/>
      <c r="C241" s="558"/>
      <c r="D241" s="559"/>
      <c r="E241" s="490"/>
    </row>
    <row r="242" spans="1:27" customFormat="1" x14ac:dyDescent="0.25">
      <c r="A242" s="2723" t="s">
        <v>272</v>
      </c>
      <c r="B242" s="2723"/>
      <c r="C242" s="2723"/>
      <c r="D242" s="2723"/>
      <c r="E242" s="2723"/>
      <c r="F242" s="2723"/>
      <c r="G242" s="2723"/>
      <c r="H242" s="2723"/>
      <c r="I242" s="2723"/>
      <c r="J242" s="2723"/>
      <c r="K242" s="2723"/>
      <c r="L242" s="2723"/>
      <c r="M242" s="2723"/>
      <c r="N242" s="560"/>
      <c r="O242" s="560"/>
      <c r="P242" s="560"/>
      <c r="Q242" s="560"/>
      <c r="R242" s="560"/>
      <c r="S242" s="560"/>
      <c r="T242" s="560"/>
      <c r="U242" s="560"/>
      <c r="V242" s="560"/>
      <c r="W242" s="560"/>
      <c r="X242" s="560"/>
      <c r="Y242" s="560"/>
    </row>
    <row r="243" spans="1:27" customFormat="1" x14ac:dyDescent="0.25">
      <c r="A243" s="2734" t="s">
        <v>119</v>
      </c>
      <c r="B243" s="2735"/>
      <c r="C243" s="2740" t="s">
        <v>120</v>
      </c>
      <c r="D243" s="2741"/>
      <c r="E243" s="2741"/>
      <c r="F243" s="2744" t="s">
        <v>6</v>
      </c>
      <c r="G243" s="2745"/>
      <c r="H243" s="2745"/>
      <c r="I243" s="2745"/>
      <c r="J243" s="2745"/>
      <c r="K243" s="2745"/>
      <c r="L243" s="2745"/>
      <c r="M243" s="2745"/>
      <c r="N243" s="2745"/>
      <c r="O243" s="2745"/>
      <c r="P243" s="2745"/>
      <c r="Q243" s="2745"/>
      <c r="R243" s="2745"/>
      <c r="S243" s="2745"/>
      <c r="T243" s="2745"/>
      <c r="U243" s="2745"/>
      <c r="V243" s="2745"/>
      <c r="W243" s="2745"/>
      <c r="X243" s="2745"/>
      <c r="Y243" s="2745"/>
      <c r="Z243" s="2745"/>
      <c r="AA243" s="2746"/>
    </row>
    <row r="244" spans="1:27" customFormat="1" x14ac:dyDescent="0.25">
      <c r="A244" s="2736"/>
      <c r="B244" s="2737"/>
      <c r="C244" s="2742"/>
      <c r="D244" s="2743"/>
      <c r="E244" s="2729"/>
      <c r="F244" s="2728" t="s">
        <v>147</v>
      </c>
      <c r="G244" s="2729"/>
      <c r="H244" s="2728" t="s">
        <v>113</v>
      </c>
      <c r="I244" s="2729"/>
      <c r="J244" s="2728" t="s">
        <v>114</v>
      </c>
      <c r="K244" s="2729"/>
      <c r="L244" s="2728" t="s">
        <v>148</v>
      </c>
      <c r="M244" s="2729"/>
      <c r="N244" s="2728" t="s">
        <v>167</v>
      </c>
      <c r="O244" s="2729"/>
      <c r="P244" s="2728" t="s">
        <v>273</v>
      </c>
      <c r="Q244" s="2729"/>
      <c r="R244" s="2728" t="s">
        <v>274</v>
      </c>
      <c r="S244" s="2729"/>
      <c r="T244" s="2728" t="s">
        <v>174</v>
      </c>
      <c r="U244" s="2729"/>
      <c r="V244" s="2728" t="s">
        <v>150</v>
      </c>
      <c r="W244" s="2729"/>
      <c r="X244" s="2728" t="s">
        <v>151</v>
      </c>
      <c r="Y244" s="2729"/>
      <c r="Z244" s="2728" t="s">
        <v>130</v>
      </c>
      <c r="AA244" s="2729"/>
    </row>
    <row r="245" spans="1:27" customFormat="1" x14ac:dyDescent="0.25">
      <c r="A245" s="2738"/>
      <c r="B245" s="2739"/>
      <c r="C245" s="561" t="s">
        <v>17</v>
      </c>
      <c r="D245" s="562" t="s">
        <v>18</v>
      </c>
      <c r="E245" s="563" t="s">
        <v>19</v>
      </c>
      <c r="F245" s="564" t="s">
        <v>18</v>
      </c>
      <c r="G245" s="565" t="s">
        <v>19</v>
      </c>
      <c r="H245" s="564" t="s">
        <v>18</v>
      </c>
      <c r="I245" s="566" t="s">
        <v>19</v>
      </c>
      <c r="J245" s="564" t="s">
        <v>18</v>
      </c>
      <c r="K245" s="566" t="s">
        <v>19</v>
      </c>
      <c r="L245" s="564" t="s">
        <v>18</v>
      </c>
      <c r="M245" s="566" t="s">
        <v>19</v>
      </c>
      <c r="N245" s="564" t="s">
        <v>18</v>
      </c>
      <c r="O245" s="566" t="s">
        <v>19</v>
      </c>
      <c r="P245" s="564" t="s">
        <v>18</v>
      </c>
      <c r="Q245" s="566" t="s">
        <v>19</v>
      </c>
      <c r="R245" s="564" t="s">
        <v>18</v>
      </c>
      <c r="S245" s="566" t="s">
        <v>19</v>
      </c>
      <c r="T245" s="564" t="s">
        <v>18</v>
      </c>
      <c r="U245" s="566" t="s">
        <v>19</v>
      </c>
      <c r="V245" s="564" t="s">
        <v>18</v>
      </c>
      <c r="W245" s="566" t="s">
        <v>19</v>
      </c>
      <c r="X245" s="564" t="s">
        <v>18</v>
      </c>
      <c r="Y245" s="566" t="s">
        <v>19</v>
      </c>
      <c r="Z245" s="564" t="s">
        <v>18</v>
      </c>
      <c r="AA245" s="566" t="s">
        <v>19</v>
      </c>
    </row>
    <row r="246" spans="1:27" customFormat="1" x14ac:dyDescent="0.25">
      <c r="A246" s="2730" t="s">
        <v>275</v>
      </c>
      <c r="B246" s="2731"/>
      <c r="C246" s="567">
        <f t="shared" ref="C246:C255" si="77">SUM(D246+E246)</f>
        <v>0</v>
      </c>
      <c r="D246" s="568">
        <f>+F246</f>
        <v>0</v>
      </c>
      <c r="E246" s="569">
        <f>+G246</f>
        <v>0</v>
      </c>
      <c r="F246" s="570"/>
      <c r="G246" s="571"/>
      <c r="H246" s="572"/>
      <c r="I246" s="573"/>
      <c r="J246" s="572"/>
      <c r="K246" s="573"/>
      <c r="L246" s="572"/>
      <c r="M246" s="573"/>
      <c r="N246" s="572"/>
      <c r="O246" s="573"/>
      <c r="P246" s="572"/>
      <c r="Q246" s="573"/>
      <c r="R246" s="572"/>
      <c r="S246" s="573"/>
      <c r="T246" s="572"/>
      <c r="U246" s="573"/>
      <c r="V246" s="572"/>
      <c r="W246" s="573"/>
      <c r="X246" s="572"/>
      <c r="Y246" s="573"/>
      <c r="Z246" s="572"/>
      <c r="AA246" s="573"/>
    </row>
    <row r="247" spans="1:27" customFormat="1" x14ac:dyDescent="0.25">
      <c r="A247" s="2732" t="s">
        <v>276</v>
      </c>
      <c r="B247" s="2733"/>
      <c r="C247" s="574">
        <f t="shared" si="77"/>
        <v>0</v>
      </c>
      <c r="D247" s="575">
        <f>+H247</f>
        <v>0</v>
      </c>
      <c r="E247" s="576">
        <f>+I247</f>
        <v>0</v>
      </c>
      <c r="F247" s="577"/>
      <c r="G247" s="578"/>
      <c r="H247" s="579"/>
      <c r="I247" s="580"/>
      <c r="J247" s="581"/>
      <c r="K247" s="578"/>
      <c r="L247" s="581"/>
      <c r="M247" s="578"/>
      <c r="N247" s="581"/>
      <c r="O247" s="578"/>
      <c r="P247" s="581"/>
      <c r="Q247" s="578"/>
      <c r="R247" s="581"/>
      <c r="S247" s="578"/>
      <c r="T247" s="581"/>
      <c r="U247" s="578"/>
      <c r="V247" s="581"/>
      <c r="W247" s="578"/>
      <c r="X247" s="581"/>
      <c r="Y247" s="578"/>
      <c r="Z247" s="581"/>
      <c r="AA247" s="578"/>
    </row>
    <row r="248" spans="1:27" customFormat="1" x14ac:dyDescent="0.25">
      <c r="A248" s="2732" t="s">
        <v>277</v>
      </c>
      <c r="B248" s="2733"/>
      <c r="C248" s="574">
        <f t="shared" si="77"/>
        <v>0</v>
      </c>
      <c r="D248" s="575">
        <f>+J248</f>
        <v>0</v>
      </c>
      <c r="E248" s="576">
        <f>+K248</f>
        <v>0</v>
      </c>
      <c r="F248" s="577"/>
      <c r="G248" s="578"/>
      <c r="H248" s="581"/>
      <c r="I248" s="578"/>
      <c r="J248" s="579"/>
      <c r="K248" s="580"/>
      <c r="L248" s="581"/>
      <c r="M248" s="578"/>
      <c r="N248" s="581"/>
      <c r="O248" s="578"/>
      <c r="P248" s="581"/>
      <c r="Q248" s="578"/>
      <c r="R248" s="581"/>
      <c r="S248" s="578"/>
      <c r="T248" s="581"/>
      <c r="U248" s="578"/>
      <c r="V248" s="581"/>
      <c r="W248" s="578"/>
      <c r="X248" s="581"/>
      <c r="Y248" s="578"/>
      <c r="Z248" s="581"/>
      <c r="AA248" s="578"/>
    </row>
    <row r="249" spans="1:27" customFormat="1" x14ac:dyDescent="0.25">
      <c r="A249" s="2732" t="s">
        <v>278</v>
      </c>
      <c r="B249" s="2733"/>
      <c r="C249" s="574">
        <f t="shared" si="77"/>
        <v>0</v>
      </c>
      <c r="D249" s="575">
        <f>(L249+N249+P249+R249+T249)</f>
        <v>0</v>
      </c>
      <c r="E249" s="576">
        <f>(M249+O249+Q249+S249+U249)</f>
        <v>0</v>
      </c>
      <c r="F249" s="577"/>
      <c r="G249" s="578"/>
      <c r="H249" s="581"/>
      <c r="I249" s="578"/>
      <c r="J249" s="581"/>
      <c r="K249" s="578"/>
      <c r="L249" s="579"/>
      <c r="M249" s="580"/>
      <c r="N249" s="579"/>
      <c r="O249" s="580"/>
      <c r="P249" s="579"/>
      <c r="Q249" s="580"/>
      <c r="R249" s="579"/>
      <c r="S249" s="580"/>
      <c r="T249" s="579"/>
      <c r="U249" s="580"/>
      <c r="V249" s="581"/>
      <c r="W249" s="578"/>
      <c r="X249" s="581"/>
      <c r="Y249" s="578"/>
      <c r="Z249" s="581"/>
      <c r="AA249" s="578"/>
    </row>
    <row r="250" spans="1:27" customFormat="1" x14ac:dyDescent="0.25">
      <c r="A250" s="2732" t="s">
        <v>279</v>
      </c>
      <c r="B250" s="2733"/>
      <c r="C250" s="574">
        <f>SUM(D250+E250)</f>
        <v>0</v>
      </c>
      <c r="D250" s="575">
        <f>+H250+J250+L250+N250</f>
        <v>0</v>
      </c>
      <c r="E250" s="576">
        <f>+I250+K250+M250+O250</f>
        <v>0</v>
      </c>
      <c r="F250" s="577"/>
      <c r="G250" s="578"/>
      <c r="H250" s="579"/>
      <c r="I250" s="580"/>
      <c r="J250" s="579"/>
      <c r="K250" s="580"/>
      <c r="L250" s="579"/>
      <c r="M250" s="580"/>
      <c r="N250" s="579"/>
      <c r="O250" s="580"/>
      <c r="P250" s="581"/>
      <c r="Q250" s="578"/>
      <c r="R250" s="581"/>
      <c r="S250" s="578"/>
      <c r="T250" s="581"/>
      <c r="U250" s="578"/>
      <c r="V250" s="581"/>
      <c r="W250" s="578"/>
      <c r="X250" s="581"/>
      <c r="Y250" s="578"/>
      <c r="Z250" s="581"/>
      <c r="AA250" s="578"/>
    </row>
    <row r="251" spans="1:27" customFormat="1" x14ac:dyDescent="0.25">
      <c r="A251" s="2732" t="s">
        <v>280</v>
      </c>
      <c r="B251" s="2733"/>
      <c r="C251" s="574">
        <f>SUM(D251+E251)</f>
        <v>0</v>
      </c>
      <c r="D251" s="575">
        <f>+H251+J251+L251+N251+P251+R251+T251+V251+X251+Z251</f>
        <v>0</v>
      </c>
      <c r="E251" s="576">
        <f>+I251+K251+M251+O251+Q251+S251+U251+W251+Y251+AA251</f>
        <v>0</v>
      </c>
      <c r="F251" s="577"/>
      <c r="G251" s="578"/>
      <c r="H251" s="579"/>
      <c r="I251" s="570"/>
      <c r="J251" s="579"/>
      <c r="K251" s="580"/>
      <c r="L251" s="579"/>
      <c r="M251" s="580"/>
      <c r="N251" s="579"/>
      <c r="O251" s="580"/>
      <c r="P251" s="579"/>
      <c r="Q251" s="580"/>
      <c r="R251" s="579"/>
      <c r="S251" s="580"/>
      <c r="T251" s="579"/>
      <c r="U251" s="580"/>
      <c r="V251" s="579"/>
      <c r="W251" s="580"/>
      <c r="X251" s="579"/>
      <c r="Y251" s="580"/>
      <c r="Z251" s="579"/>
      <c r="AA251" s="580"/>
    </row>
    <row r="252" spans="1:27" customFormat="1" x14ac:dyDescent="0.25">
      <c r="A252" s="2747" t="s">
        <v>281</v>
      </c>
      <c r="B252" s="2748"/>
      <c r="C252" s="582">
        <f>SUM(D252+E252)</f>
        <v>0</v>
      </c>
      <c r="D252" s="583">
        <f>+V252+X252+Z252+T252</f>
        <v>0</v>
      </c>
      <c r="E252" s="584">
        <f>+W252+Y252+AA252+U252</f>
        <v>0</v>
      </c>
      <c r="F252" s="585"/>
      <c r="G252" s="586"/>
      <c r="H252" s="587"/>
      <c r="I252" s="585"/>
      <c r="J252" s="587"/>
      <c r="K252" s="586"/>
      <c r="L252" s="587"/>
      <c r="M252" s="586"/>
      <c r="N252" s="587"/>
      <c r="O252" s="586"/>
      <c r="P252" s="587"/>
      <c r="Q252" s="586"/>
      <c r="R252" s="587"/>
      <c r="S252" s="586"/>
      <c r="T252" s="588"/>
      <c r="U252" s="589"/>
      <c r="V252" s="590"/>
      <c r="W252" s="591"/>
      <c r="X252" s="590"/>
      <c r="Y252" s="591"/>
      <c r="Z252" s="590"/>
      <c r="AA252" s="591"/>
    </row>
    <row r="253" spans="1:27" customFormat="1" x14ac:dyDescent="0.25">
      <c r="A253" s="2749" t="s">
        <v>138</v>
      </c>
      <c r="B253" s="592" t="s">
        <v>139</v>
      </c>
      <c r="C253" s="593">
        <f t="shared" si="77"/>
        <v>0</v>
      </c>
      <c r="D253" s="594">
        <f>F253+H253+J253+L253+N253+P253+R253+T253+V253+X253+Z253</f>
        <v>0</v>
      </c>
      <c r="E253" s="595">
        <f>G253+I253+K253+M253+O253+Q253+S253+U253+W253+Y253+AA253</f>
        <v>0</v>
      </c>
      <c r="F253" s="596"/>
      <c r="G253" s="571"/>
      <c r="H253" s="597"/>
      <c r="I253" s="571"/>
      <c r="J253" s="597"/>
      <c r="K253" s="571"/>
      <c r="L253" s="597"/>
      <c r="M253" s="571"/>
      <c r="N253" s="597"/>
      <c r="O253" s="598"/>
      <c r="P253" s="597"/>
      <c r="Q253" s="598"/>
      <c r="R253" s="599"/>
      <c r="S253" s="600"/>
      <c r="T253" s="599"/>
      <c r="U253" s="600"/>
      <c r="V253" s="596"/>
      <c r="W253" s="571"/>
      <c r="X253" s="597"/>
      <c r="Y253" s="571"/>
      <c r="Z253" s="597"/>
      <c r="AA253" s="571"/>
    </row>
    <row r="254" spans="1:27" customFormat="1" x14ac:dyDescent="0.25">
      <c r="A254" s="2750"/>
      <c r="B254" s="601" t="s">
        <v>254</v>
      </c>
      <c r="C254" s="602">
        <f t="shared" si="77"/>
        <v>0</v>
      </c>
      <c r="D254" s="594">
        <f t="shared" ref="D254:E255" si="78">F254+H254+J254+L254+N254+P254+R254+T254+V254+X254+Z254</f>
        <v>0</v>
      </c>
      <c r="E254" s="595">
        <f t="shared" si="78"/>
        <v>0</v>
      </c>
      <c r="F254" s="570"/>
      <c r="G254" s="580"/>
      <c r="H254" s="579"/>
      <c r="I254" s="580"/>
      <c r="J254" s="579"/>
      <c r="K254" s="580"/>
      <c r="L254" s="579"/>
      <c r="M254" s="580"/>
      <c r="N254" s="579"/>
      <c r="O254" s="603"/>
      <c r="P254" s="579"/>
      <c r="Q254" s="603"/>
      <c r="R254" s="604"/>
      <c r="S254" s="605"/>
      <c r="T254" s="604"/>
      <c r="U254" s="605"/>
      <c r="V254" s="570"/>
      <c r="W254" s="580"/>
      <c r="X254" s="579"/>
      <c r="Y254" s="580"/>
      <c r="Z254" s="579"/>
      <c r="AA254" s="580"/>
    </row>
    <row r="255" spans="1:27" customFormat="1" x14ac:dyDescent="0.25">
      <c r="A255" s="2751"/>
      <c r="B255" s="606" t="s">
        <v>224</v>
      </c>
      <c r="C255" s="607">
        <f t="shared" si="77"/>
        <v>0</v>
      </c>
      <c r="D255" s="608">
        <f t="shared" si="78"/>
        <v>0</v>
      </c>
      <c r="E255" s="609">
        <f t="shared" si="78"/>
        <v>0</v>
      </c>
      <c r="F255" s="610"/>
      <c r="G255" s="591"/>
      <c r="H255" s="590"/>
      <c r="I255" s="591"/>
      <c r="J255" s="590"/>
      <c r="K255" s="591"/>
      <c r="L255" s="590"/>
      <c r="M255" s="591"/>
      <c r="N255" s="590"/>
      <c r="O255" s="611"/>
      <c r="P255" s="590"/>
      <c r="Q255" s="611"/>
      <c r="R255" s="612"/>
      <c r="S255" s="613"/>
      <c r="T255" s="612"/>
      <c r="U255" s="613"/>
      <c r="V255" s="610"/>
      <c r="W255" s="591"/>
      <c r="X255" s="590"/>
      <c r="Y255" s="591"/>
      <c r="Z255" s="590"/>
      <c r="AA255" s="591"/>
    </row>
    <row r="256" spans="1:27" customFormat="1" x14ac:dyDescent="0.25">
      <c r="A256" s="491" t="s">
        <v>282</v>
      </c>
      <c r="K256" s="614"/>
      <c r="L256" s="614"/>
      <c r="M256" s="614"/>
      <c r="N256" s="614"/>
      <c r="O256" s="614"/>
    </row>
    <row r="257" spans="1:96" ht="15" customHeight="1" x14ac:dyDescent="0.25">
      <c r="A257" s="2753" t="s">
        <v>59</v>
      </c>
      <c r="B257" s="2754"/>
      <c r="C257" s="2501" t="s">
        <v>65</v>
      </c>
      <c r="D257" s="2502"/>
      <c r="E257" s="2503"/>
      <c r="F257" s="2537" t="s">
        <v>6</v>
      </c>
      <c r="G257" s="2537"/>
      <c r="H257" s="2537"/>
      <c r="I257" s="2537"/>
      <c r="J257" s="2537"/>
      <c r="K257" s="2537"/>
      <c r="L257" s="2537"/>
      <c r="M257" s="2537"/>
      <c r="N257" s="2537"/>
      <c r="O257" s="2537"/>
      <c r="P257" s="2759" t="s">
        <v>283</v>
      </c>
      <c r="Q257" s="615"/>
      <c r="R257" s="615"/>
    </row>
    <row r="258" spans="1:96" ht="15" customHeight="1" x14ac:dyDescent="0.25">
      <c r="A258" s="2755"/>
      <c r="B258" s="2756"/>
      <c r="C258" s="2580"/>
      <c r="D258" s="2505"/>
      <c r="E258" s="2506"/>
      <c r="F258" s="2492" t="s">
        <v>166</v>
      </c>
      <c r="G258" s="2493"/>
      <c r="H258" s="2492" t="s">
        <v>147</v>
      </c>
      <c r="I258" s="2493"/>
      <c r="J258" s="2492" t="s">
        <v>113</v>
      </c>
      <c r="K258" s="2493"/>
      <c r="L258" s="2598" t="s">
        <v>114</v>
      </c>
      <c r="M258" s="2602"/>
      <c r="N258" s="2610" t="s">
        <v>148</v>
      </c>
      <c r="O258" s="2602"/>
      <c r="P258" s="2760"/>
      <c r="Q258" s="616"/>
      <c r="R258" s="2752"/>
    </row>
    <row r="259" spans="1:96" ht="15" customHeight="1" x14ac:dyDescent="0.25">
      <c r="A259" s="2757"/>
      <c r="B259" s="2758"/>
      <c r="C259" s="380" t="s">
        <v>17</v>
      </c>
      <c r="D259" s="381" t="s">
        <v>18</v>
      </c>
      <c r="E259" s="382" t="s">
        <v>19</v>
      </c>
      <c r="F259" s="383" t="s">
        <v>18</v>
      </c>
      <c r="G259" s="382" t="s">
        <v>19</v>
      </c>
      <c r="H259" s="383" t="s">
        <v>18</v>
      </c>
      <c r="I259" s="382" t="s">
        <v>19</v>
      </c>
      <c r="J259" s="383" t="s">
        <v>18</v>
      </c>
      <c r="K259" s="382" t="s">
        <v>19</v>
      </c>
      <c r="L259" s="48" t="s">
        <v>18</v>
      </c>
      <c r="M259" s="617" t="s">
        <v>19</v>
      </c>
      <c r="N259" s="122" t="s">
        <v>18</v>
      </c>
      <c r="O259" s="319" t="s">
        <v>19</v>
      </c>
      <c r="P259" s="2761"/>
      <c r="Q259" s="616"/>
      <c r="R259" s="2752"/>
    </row>
    <row r="260" spans="1:96" ht="15" customHeight="1" x14ac:dyDescent="0.25">
      <c r="A260" s="2724" t="s">
        <v>177</v>
      </c>
      <c r="B260" s="540" t="s">
        <v>284</v>
      </c>
      <c r="C260" s="322">
        <f t="shared" ref="C260:C265" si="79">SUM(D260:E260)</f>
        <v>0</v>
      </c>
      <c r="D260" s="246">
        <f>+F260+H260+J260+L260+N260</f>
        <v>0</v>
      </c>
      <c r="E260" s="129">
        <f>+G260+I260+K260+M260+O260</f>
        <v>0</v>
      </c>
      <c r="F260" s="169"/>
      <c r="G260" s="93"/>
      <c r="H260" s="92"/>
      <c r="I260" s="93"/>
      <c r="J260" s="92"/>
      <c r="K260" s="93"/>
      <c r="L260" s="92"/>
      <c r="M260" s="93"/>
      <c r="N260" s="169"/>
      <c r="O260" s="93"/>
      <c r="P260" s="618"/>
      <c r="Q260" s="444" t="str">
        <f>$CA260</f>
        <v/>
      </c>
      <c r="R260" s="619"/>
      <c r="CA260" s="60" t="str">
        <f>IF(AND($C260&lt;&gt;0,P260=""),"* No olvide ingresar la variable "&amp;P$257&amp;""&amp;" (Digite CERO si no tiene). ",IF(P260&gt;$C260,"* La variable Derivación efectiva no debe ser mayor al Total Ambos Sexos.",""))</f>
        <v/>
      </c>
      <c r="CB260" s="59"/>
      <c r="CD260" s="59"/>
      <c r="CE260" s="59"/>
      <c r="CF260" s="61"/>
      <c r="CG260" s="61"/>
      <c r="CH260" s="61"/>
      <c r="CI260" s="61"/>
      <c r="CJ260" s="61"/>
      <c r="CK260" s="327">
        <f>IF(AND($C260&lt;&gt;0,P260=""),0,IF(P260&gt;$C260,1,0))</f>
        <v>0</v>
      </c>
    </row>
    <row r="261" spans="1:96" ht="15" customHeight="1" x14ac:dyDescent="0.25">
      <c r="A261" s="2708"/>
      <c r="B261" s="620" t="s">
        <v>179</v>
      </c>
      <c r="C261" s="216">
        <f t="shared" si="79"/>
        <v>0</v>
      </c>
      <c r="D261" s="248">
        <f t="shared" ref="D261:E265" si="80">+F261+H261+J261+L261+N261</f>
        <v>0</v>
      </c>
      <c r="E261" s="133">
        <f t="shared" si="80"/>
        <v>0</v>
      </c>
      <c r="F261" s="174"/>
      <c r="G261" s="78"/>
      <c r="H261" s="77"/>
      <c r="I261" s="78"/>
      <c r="J261" s="77"/>
      <c r="K261" s="78"/>
      <c r="L261" s="77"/>
      <c r="M261" s="78"/>
      <c r="N261" s="174"/>
      <c r="O261" s="78"/>
      <c r="P261" s="621"/>
      <c r="Q261" s="444" t="str">
        <f t="shared" ref="Q261:Q262" si="81">$CA261</f>
        <v/>
      </c>
      <c r="R261" s="619"/>
      <c r="CA261" s="60" t="str">
        <f>IF(AND($C261&lt;&gt;0,P261=""),"* No olvide ingresar la variable "&amp;P$257&amp;""&amp;" (Digite CERO si no tiene). ",IF(P261&gt;$C261,"* La variable Derivación efectiva no debe ser mayor al Total Ambos Sexos.",""))</f>
        <v/>
      </c>
      <c r="CB261" s="59"/>
      <c r="CD261" s="59"/>
      <c r="CE261" s="59"/>
      <c r="CF261" s="61"/>
      <c r="CG261" s="61"/>
      <c r="CH261" s="61"/>
      <c r="CI261" s="61"/>
      <c r="CJ261" s="61"/>
      <c r="CK261" s="327">
        <f t="shared" ref="CK261:CK262" si="82">IF(AND($C261&lt;&gt;0,P261=""),0,IF(P261&gt;$C261,1,0))</f>
        <v>0</v>
      </c>
    </row>
    <row r="262" spans="1:96" ht="18" customHeight="1" x14ac:dyDescent="0.25">
      <c r="A262" s="2725"/>
      <c r="B262" s="545" t="s">
        <v>180</v>
      </c>
      <c r="C262" s="394">
        <f t="shared" si="79"/>
        <v>0</v>
      </c>
      <c r="D262" s="395">
        <f t="shared" si="80"/>
        <v>0</v>
      </c>
      <c r="E262" s="140">
        <f t="shared" si="80"/>
        <v>0</v>
      </c>
      <c r="F262" s="188"/>
      <c r="G262" s="88"/>
      <c r="H262" s="40"/>
      <c r="I262" s="88"/>
      <c r="J262" s="40"/>
      <c r="K262" s="88"/>
      <c r="L262" s="40"/>
      <c r="M262" s="88"/>
      <c r="N262" s="188"/>
      <c r="O262" s="88"/>
      <c r="P262" s="622"/>
      <c r="Q262" s="444" t="str">
        <f t="shared" si="81"/>
        <v/>
      </c>
      <c r="R262" s="619"/>
      <c r="CA262" s="60" t="str">
        <f>IF(AND($C262&lt;&gt;0,P262=""),"* No olvide ingresar la variable "&amp;P$257&amp;""&amp;" (Digite CERO si no tiene). ",IF(P262&gt;$C262,"* La variable Derivación efectiva no debe ser mayor al Total Ambos Sexos.",""))</f>
        <v/>
      </c>
      <c r="CB262" s="59"/>
      <c r="CD262" s="59"/>
      <c r="CE262" s="59"/>
      <c r="CF262" s="61"/>
      <c r="CG262" s="61"/>
      <c r="CH262" s="61"/>
      <c r="CI262" s="61"/>
      <c r="CJ262" s="61"/>
      <c r="CK262" s="327">
        <f t="shared" si="82"/>
        <v>0</v>
      </c>
    </row>
    <row r="263" spans="1:96" ht="15" customHeight="1" x14ac:dyDescent="0.25">
      <c r="A263" s="2724" t="s">
        <v>181</v>
      </c>
      <c r="B263" s="540" t="s">
        <v>284</v>
      </c>
      <c r="C263" s="322">
        <f t="shared" si="79"/>
        <v>0</v>
      </c>
      <c r="D263" s="246">
        <f t="shared" si="80"/>
        <v>0</v>
      </c>
      <c r="E263" s="129">
        <f t="shared" si="80"/>
        <v>0</v>
      </c>
      <c r="F263" s="169"/>
      <c r="G263" s="93"/>
      <c r="H263" s="92"/>
      <c r="I263" s="93"/>
      <c r="J263" s="92"/>
      <c r="K263" s="93"/>
      <c r="L263" s="92"/>
      <c r="M263" s="93"/>
      <c r="N263" s="169"/>
      <c r="O263" s="232"/>
      <c r="P263" s="623"/>
    </row>
    <row r="264" spans="1:96" ht="15" customHeight="1" x14ac:dyDescent="0.25">
      <c r="A264" s="2708"/>
      <c r="B264" s="620" t="s">
        <v>179</v>
      </c>
      <c r="C264" s="216">
        <f t="shared" si="79"/>
        <v>0</v>
      </c>
      <c r="D264" s="248">
        <f t="shared" si="80"/>
        <v>0</v>
      </c>
      <c r="E264" s="133">
        <f t="shared" si="80"/>
        <v>0</v>
      </c>
      <c r="F264" s="174"/>
      <c r="G264" s="78"/>
      <c r="H264" s="77"/>
      <c r="I264" s="78"/>
      <c r="J264" s="77"/>
      <c r="K264" s="78"/>
      <c r="L264" s="77"/>
      <c r="M264" s="78"/>
      <c r="N264" s="174"/>
      <c r="O264" s="181"/>
      <c r="P264" s="281"/>
    </row>
    <row r="265" spans="1:96" ht="15" customHeight="1" x14ac:dyDescent="0.25">
      <c r="A265" s="2725"/>
      <c r="B265" s="545" t="s">
        <v>180</v>
      </c>
      <c r="C265" s="394">
        <f t="shared" si="79"/>
        <v>0</v>
      </c>
      <c r="D265" s="395">
        <f t="shared" si="80"/>
        <v>0</v>
      </c>
      <c r="E265" s="140">
        <f t="shared" si="80"/>
        <v>0</v>
      </c>
      <c r="F265" s="188"/>
      <c r="G265" s="88"/>
      <c r="H265" s="40"/>
      <c r="I265" s="88"/>
      <c r="J265" s="40"/>
      <c r="K265" s="88"/>
      <c r="L265" s="40"/>
      <c r="M265" s="88"/>
      <c r="N265" s="188"/>
      <c r="O265" s="187"/>
      <c r="P265" s="624"/>
    </row>
    <row r="266" spans="1:96" ht="18" customHeight="1" x14ac:dyDescent="0.25">
      <c r="A266" s="411" t="s">
        <v>285</v>
      </c>
      <c r="B266" s="625"/>
      <c r="C266" s="625"/>
      <c r="D266" s="625"/>
      <c r="E266" s="625"/>
      <c r="F266" s="625"/>
      <c r="G266" s="625"/>
      <c r="H266" s="625"/>
      <c r="I266" s="625"/>
      <c r="J266" s="625"/>
      <c r="K266" s="625"/>
      <c r="L266" s="625"/>
      <c r="M266" s="625"/>
      <c r="N266" s="625"/>
      <c r="O266" s="625"/>
      <c r="P266" s="625"/>
      <c r="Q266" s="625"/>
      <c r="R266" s="625"/>
      <c r="S266" s="625"/>
      <c r="T266" s="625"/>
      <c r="U266" s="625"/>
    </row>
    <row r="267" spans="1:96" x14ac:dyDescent="0.25">
      <c r="A267" s="2508" t="s">
        <v>25</v>
      </c>
      <c r="B267" s="2508" t="s">
        <v>286</v>
      </c>
      <c r="C267" s="2537" t="s">
        <v>287</v>
      </c>
      <c r="D267" s="2537"/>
      <c r="E267" s="2537"/>
      <c r="F267" s="2492" t="s">
        <v>6</v>
      </c>
      <c r="G267" s="2494"/>
      <c r="H267" s="2494"/>
      <c r="I267" s="2494"/>
      <c r="J267" s="2494"/>
      <c r="K267" s="2494"/>
      <c r="L267" s="2494"/>
      <c r="M267" s="2494"/>
      <c r="N267" s="2494"/>
      <c r="O267" s="2494"/>
      <c r="P267" s="2494"/>
      <c r="Q267" s="2494"/>
      <c r="R267" s="2494"/>
      <c r="S267" s="2494"/>
      <c r="T267" s="2494"/>
      <c r="U267" s="2529"/>
      <c r="V267" s="2519" t="s">
        <v>288</v>
      </c>
      <c r="W267" s="2503" t="s">
        <v>289</v>
      </c>
      <c r="X267" s="2530" t="s">
        <v>290</v>
      </c>
      <c r="Y267" s="2503" t="s">
        <v>291</v>
      </c>
      <c r="Z267" s="2581" t="s">
        <v>292</v>
      </c>
      <c r="AA267" s="2762"/>
      <c r="AB267" s="2764" t="s">
        <v>28</v>
      </c>
      <c r="AC267" s="2523" t="s">
        <v>29</v>
      </c>
    </row>
    <row r="268" spans="1:96" x14ac:dyDescent="0.25">
      <c r="A268" s="2509"/>
      <c r="B268" s="2509"/>
      <c r="C268" s="2537"/>
      <c r="D268" s="2537"/>
      <c r="E268" s="2537"/>
      <c r="F268" s="2492" t="s">
        <v>293</v>
      </c>
      <c r="G268" s="2493"/>
      <c r="H268" s="2492" t="s">
        <v>294</v>
      </c>
      <c r="I268" s="2493"/>
      <c r="J268" s="2492" t="s">
        <v>148</v>
      </c>
      <c r="K268" s="2493"/>
      <c r="L268" s="2492" t="s">
        <v>199</v>
      </c>
      <c r="M268" s="2493"/>
      <c r="N268" s="2492" t="s">
        <v>274</v>
      </c>
      <c r="O268" s="2493"/>
      <c r="P268" s="2492" t="s">
        <v>174</v>
      </c>
      <c r="Q268" s="2493"/>
      <c r="R268" s="2492" t="s">
        <v>295</v>
      </c>
      <c r="S268" s="2493"/>
      <c r="T268" s="2492" t="s">
        <v>130</v>
      </c>
      <c r="U268" s="2529"/>
      <c r="V268" s="2520"/>
      <c r="W268" s="2522"/>
      <c r="X268" s="2531"/>
      <c r="Y268" s="2522"/>
      <c r="Z268" s="2763"/>
      <c r="AA268" s="2555"/>
      <c r="AB268" s="2765"/>
      <c r="AC268" s="2524"/>
    </row>
    <row r="269" spans="1:96" x14ac:dyDescent="0.25">
      <c r="A269" s="2510"/>
      <c r="B269" s="2510"/>
      <c r="C269" s="626" t="s">
        <v>17</v>
      </c>
      <c r="D269" s="627" t="s">
        <v>18</v>
      </c>
      <c r="E269" s="47" t="s">
        <v>19</v>
      </c>
      <c r="F269" s="48" t="s">
        <v>18</v>
      </c>
      <c r="G269" s="47" t="s">
        <v>19</v>
      </c>
      <c r="H269" s="48" t="s">
        <v>18</v>
      </c>
      <c r="I269" s="47" t="s">
        <v>19</v>
      </c>
      <c r="J269" s="48" t="s">
        <v>18</v>
      </c>
      <c r="K269" s="47" t="s">
        <v>19</v>
      </c>
      <c r="L269" s="48" t="s">
        <v>296</v>
      </c>
      <c r="M269" s="47" t="s">
        <v>19</v>
      </c>
      <c r="N269" s="48" t="s">
        <v>296</v>
      </c>
      <c r="O269" s="47" t="s">
        <v>19</v>
      </c>
      <c r="P269" s="48" t="s">
        <v>296</v>
      </c>
      <c r="Q269" s="47" t="s">
        <v>19</v>
      </c>
      <c r="R269" s="48" t="s">
        <v>296</v>
      </c>
      <c r="S269" s="47" t="s">
        <v>19</v>
      </c>
      <c r="T269" s="48" t="s">
        <v>296</v>
      </c>
      <c r="U269" s="198" t="s">
        <v>19</v>
      </c>
      <c r="V269" s="2521"/>
      <c r="W269" s="2506"/>
      <c r="X269" s="2633"/>
      <c r="Y269" s="2506"/>
      <c r="Z269" s="48" t="s">
        <v>297</v>
      </c>
      <c r="AA269" s="123" t="s">
        <v>298</v>
      </c>
      <c r="AB269" s="2766"/>
      <c r="AC269" s="2525"/>
    </row>
    <row r="270" spans="1:96" ht="21" x14ac:dyDescent="0.25">
      <c r="A270" s="2516" t="s">
        <v>299</v>
      </c>
      <c r="B270" s="628" t="s">
        <v>300</v>
      </c>
      <c r="C270" s="165">
        <f>SUM(D270+E270)</f>
        <v>0</v>
      </c>
      <c r="D270" s="629">
        <f t="shared" ref="D270:E274" si="83">SUM(F270+H270+J270+L270+N270+P270+R270+T270)</f>
        <v>0</v>
      </c>
      <c r="E270" s="630">
        <f t="shared" si="83"/>
        <v>0</v>
      </c>
      <c r="F270" s="92"/>
      <c r="G270" s="97"/>
      <c r="H270" s="92"/>
      <c r="I270" s="97"/>
      <c r="J270" s="92"/>
      <c r="K270" s="97"/>
      <c r="L270" s="92"/>
      <c r="M270" s="97"/>
      <c r="N270" s="92"/>
      <c r="O270" s="97"/>
      <c r="P270" s="92"/>
      <c r="Q270" s="97"/>
      <c r="R270" s="92"/>
      <c r="S270" s="97"/>
      <c r="T270" s="92"/>
      <c r="U270" s="631"/>
      <c r="V270" s="632"/>
      <c r="W270" s="633"/>
      <c r="X270" s="634"/>
      <c r="Y270" s="633"/>
      <c r="Z270" s="635"/>
      <c r="AA270" s="633"/>
      <c r="AB270" s="635"/>
      <c r="AC270" s="636"/>
    </row>
    <row r="271" spans="1:96" x14ac:dyDescent="0.25">
      <c r="A271" s="2517"/>
      <c r="B271" s="216" t="s">
        <v>301</v>
      </c>
      <c r="C271" s="413">
        <f>SUM(D271+E271)</f>
        <v>0</v>
      </c>
      <c r="D271" s="414">
        <f t="shared" si="83"/>
        <v>0</v>
      </c>
      <c r="E271" s="415">
        <f t="shared" si="83"/>
        <v>0</v>
      </c>
      <c r="F271" s="67"/>
      <c r="G271" s="72"/>
      <c r="H271" s="67"/>
      <c r="I271" s="72"/>
      <c r="J271" s="67"/>
      <c r="K271" s="72"/>
      <c r="L271" s="67"/>
      <c r="M271" s="72"/>
      <c r="N271" s="67"/>
      <c r="O271" s="72"/>
      <c r="P271" s="67"/>
      <c r="Q271" s="72"/>
      <c r="R271" s="67"/>
      <c r="S271" s="72"/>
      <c r="T271" s="67"/>
      <c r="U271" s="203"/>
      <c r="V271" s="71"/>
      <c r="W271" s="72"/>
      <c r="X271" s="204"/>
      <c r="Y271" s="72"/>
      <c r="Z271" s="67"/>
      <c r="AA271" s="72"/>
      <c r="AB271" s="67"/>
      <c r="AC271" s="68"/>
      <c r="AD271" s="242" t="str">
        <f>CA271&amp;CB271&amp;CC271&amp;CD271&amp;CE271&amp;CF271&amp;CG271&amp;CH271</f>
        <v/>
      </c>
      <c r="CA271" s="60" t="str">
        <f>IF(AND($C271&lt;&gt;0,V271=""),"* No olvide ingresar la variable "&amp;V$267&amp;""&amp;". Digite CERO si no tiene. ",IF(V271&gt;$C271,"* La variable Gestantes no debe ser mayor al Total Ambos Sexos. ",""))</f>
        <v/>
      </c>
      <c r="CB271" s="60" t="str">
        <f>IF(AND($C271&lt;&gt;0,W271=""),"* No olvide ingresar la variable "&amp;W$267&amp;""&amp;". Digite CERO si no tiene. ",IF(W271&gt;$C271,"* La variable Madre de hijo menor de 5 años no debe ser mayor al Total Ambos Sexos. ",""))</f>
        <v/>
      </c>
      <c r="CC271" s="60" t="str">
        <f>IF(AND($C271&lt;&gt;0,X271=""),"* No olvide ingresar la variable "&amp;X$267&amp;""&amp;". Digite CERO si no tiene. ",IF(X271&gt;$C271,"* La variable Niños, Niñas, Adolescentes y Jóvenes  SENAME no debe ser mayor al Total Ambos Sexos. ",""))</f>
        <v/>
      </c>
      <c r="CD271" s="60" t="str">
        <f>IF(AND($C271&lt;&gt;0,Y271=""),"* No olvide ingresar la variable "&amp;Y$267&amp;""&amp;". Digite CERO si no tiene. ",IF(Y271&gt;$C271,"* La variable Niños, Niñas, Adolescentes y Jóvenes  Mejor Niñez no debe ser mayor al Total Ambos Sexos. ",""))</f>
        <v/>
      </c>
      <c r="CE271" s="60" t="str">
        <f>IF(AND($E271&lt;&gt;0,Z271=""),"* No olvide ingresar la variable "&amp;Z$267&amp;""&amp;" Masculino. Digite CERO si no tiene. ",IF(Z271&gt;$E271,"* La variable TRANS Masculino no debe ser mayor al Total Mujeres. ",""))</f>
        <v/>
      </c>
      <c r="CF271" s="60" t="str">
        <f>IF(AND($D271&lt;&gt;0,AA271=""),"* No olvide ingresar la variable "&amp;Z$267&amp;""&amp;" Femenino. Digite CERO si no tiene. ",IF(AA271&gt;$D271,"* La variable TRANS Femenino no debe ser mayor al Total Hombres. ",""))</f>
        <v/>
      </c>
      <c r="CG271" s="60" t="str">
        <f>IF(AND($C271&lt;&gt;0,AB271=""),"* No olvide ingresar la variable "&amp;AB$267&amp;""&amp;". Digite CERO si no tiene. ",IF(AB271&gt;$C271,"* La variable Pueblos Originarios no debe ser mayor al Total Ambos Sexos. ",""))</f>
        <v/>
      </c>
      <c r="CH271" s="60" t="str">
        <f>IF(AND($C271&lt;&gt;0,AC271=""),"* No olvide ingresar la variable "&amp;AC$267&amp;""&amp;". Digite CERO si no tiene. ",IF(AC271&gt;$C271,"* La variable Migrantes no debe ser mayor al Total Ambos Sexos. ",""))</f>
        <v/>
      </c>
      <c r="CI271" s="61"/>
      <c r="CK271" s="62">
        <f>IF(AND($C271&lt;&gt;0,V271=""),1,IF(V271&gt;$C271,1,0))</f>
        <v>0</v>
      </c>
      <c r="CL271" s="62">
        <f>IF(AND($C271&lt;&gt;0,W271=""),1,IF(W271&gt;$C271,1,0))</f>
        <v>0</v>
      </c>
      <c r="CM271" s="62">
        <f>IF(AND($C271&lt;&gt;0,X271=""),1,IF(X271&gt;$C271,1,0))</f>
        <v>0</v>
      </c>
      <c r="CN271" s="62">
        <f>IF(AND($C271&lt;&gt;0,Y271=""),1,IF(Y271&gt;$C271,1,0))</f>
        <v>0</v>
      </c>
      <c r="CO271" s="62">
        <f>IF(AND($E271&lt;&gt;0,Z271=""),1,IF(Z271&gt;$E271,1,0))</f>
        <v>0</v>
      </c>
      <c r="CP271" s="62">
        <f>IF(AND($D271&lt;&gt;0,AA271=""),1,IF(AA271&gt;$D271,1,0))</f>
        <v>0</v>
      </c>
      <c r="CQ271" s="62">
        <f>IF(AND($C271&lt;&gt;0,AB271=""),1,IF(AB271&gt;$C271,1,0))</f>
        <v>0</v>
      </c>
      <c r="CR271" s="62">
        <f>IF(AND($C271&lt;&gt;0,AC271=""),1,IF(AC271&gt;$C271,1,0))</f>
        <v>0</v>
      </c>
    </row>
    <row r="272" spans="1:96" x14ac:dyDescent="0.25">
      <c r="A272" s="2517"/>
      <c r="B272" s="218" t="s">
        <v>302</v>
      </c>
      <c r="C272" s="170">
        <f>SUM(D272+E272)</f>
        <v>0</v>
      </c>
      <c r="D272" s="160">
        <f t="shared" si="83"/>
        <v>0</v>
      </c>
      <c r="E272" s="637">
        <f t="shared" si="83"/>
        <v>0</v>
      </c>
      <c r="F272" s="67"/>
      <c r="G272" s="72"/>
      <c r="H272" s="67"/>
      <c r="I272" s="72"/>
      <c r="J272" s="67"/>
      <c r="K272" s="72"/>
      <c r="L272" s="67"/>
      <c r="M272" s="72"/>
      <c r="N272" s="67"/>
      <c r="O272" s="72"/>
      <c r="P272" s="67"/>
      <c r="Q272" s="72"/>
      <c r="R272" s="67"/>
      <c r="S272" s="72"/>
      <c r="T272" s="67"/>
      <c r="U272" s="203"/>
      <c r="V272" s="71"/>
      <c r="W272" s="72"/>
      <c r="X272" s="204"/>
      <c r="Y272" s="72"/>
      <c r="Z272" s="67"/>
      <c r="AA272" s="72"/>
      <c r="AB272" s="67"/>
      <c r="AC272" s="68"/>
      <c r="AD272" s="242" t="str">
        <f t="shared" ref="AD272:AD274" si="84">CA272&amp;CB272&amp;CC272&amp;CD272&amp;CE272&amp;CF272&amp;CG272&amp;CH272</f>
        <v/>
      </c>
      <c r="CA272" s="60" t="str">
        <f t="shared" ref="CA272:CA274" si="85">IF(AND($C272&lt;&gt;0,V272=""),"* No olvide ingresar la variable "&amp;V$267&amp;""&amp;". Digite CERO si no tiene. ",IF(V272&gt;$C272,"* La variable Gestantes no debe ser mayor al Total Ambos Sexos. ",""))</f>
        <v/>
      </c>
      <c r="CB272" s="60" t="str">
        <f t="shared" ref="CB272:CB274" si="86">IF(AND($C272&lt;&gt;0,W272=""),"* No olvide ingresar la variable "&amp;W$267&amp;""&amp;". Digite CERO si no tiene. ",IF(W272&gt;$C272,"* La variable Madre de hijo menor de 5 años no debe ser mayor al Total Ambos Sexos. ",""))</f>
        <v/>
      </c>
      <c r="CC272" s="60" t="str">
        <f t="shared" ref="CC272:CC274" si="87">IF(AND($C272&lt;&gt;0,X272=""),"* No olvide ingresar la variable "&amp;X$267&amp;""&amp;". Digite CERO si no tiene. ",IF(X272&gt;$C272,"* La variable Niños, Niñas, Adolescentes y Jóvenes  SENAME no debe ser mayor al Total Ambos Sexos. ",""))</f>
        <v/>
      </c>
      <c r="CD272" s="60" t="str">
        <f t="shared" ref="CD272:CD274" si="88">IF(AND($C272&lt;&gt;0,Y272=""),"* No olvide ingresar la variable "&amp;Y$267&amp;""&amp;". Digite CERO si no tiene. ",IF(Y272&gt;$C272,"* La variable Niños, Niñas, Adolescentes y Jóvenes  Mejor Niñez no debe ser mayor al Total Ambos Sexos. ",""))</f>
        <v/>
      </c>
      <c r="CE272" s="60" t="str">
        <f t="shared" ref="CE272:CE274" si="89">IF(AND($E272&lt;&gt;0,Z272=""),"* No olvide ingresar la variable "&amp;Z$267&amp;""&amp;" Masculino. Digite CERO si no tiene. ",IF(Z272&gt;$E272,"* La variable TRANS Masculino no debe ser mayor al Total Mujeres. ",""))</f>
        <v/>
      </c>
      <c r="CF272" s="60" t="str">
        <f t="shared" ref="CF272:CF274" si="90">IF(AND($D272&lt;&gt;0,AA272=""),"* No olvide ingresar la variable "&amp;Z$267&amp;""&amp;" Femenino. Digite CERO si no tiene. ",IF(AA272&gt;$D272,"* La variable TRANS Femenino no debe ser mayor al Total Hombres. ",""))</f>
        <v/>
      </c>
      <c r="CG272" s="60" t="str">
        <f t="shared" ref="CG272:CG274" si="91">IF(AND($C272&lt;&gt;0,AB272=""),"* No olvide ingresar la variable "&amp;AB$267&amp;""&amp;". Digite CERO si no tiene. ",IF(AB272&gt;$C272,"* La variable Pueblos Originarios no debe ser mayor al Total Ambos Sexos. ",""))</f>
        <v/>
      </c>
      <c r="CH272" s="60" t="str">
        <f t="shared" ref="CH272:CH274" si="92">IF(AND($C272&lt;&gt;0,AC272=""),"* No olvide ingresar la variable "&amp;AC$267&amp;""&amp;". Digite CERO si no tiene. ",IF(AC272&gt;$C272,"* La variable Migrantes no debe ser mayor al Total Ambos Sexos. ",""))</f>
        <v/>
      </c>
      <c r="CI272" s="61"/>
      <c r="CK272" s="62">
        <f t="shared" ref="CK272:CN274" si="93">IF(AND($C272&lt;&gt;0,V272=""),1,IF(V272&gt;$C272,1,0))</f>
        <v>0</v>
      </c>
      <c r="CL272" s="62">
        <f t="shared" si="93"/>
        <v>0</v>
      </c>
      <c r="CM272" s="62">
        <f t="shared" si="93"/>
        <v>0</v>
      </c>
      <c r="CN272" s="62">
        <f t="shared" si="93"/>
        <v>0</v>
      </c>
      <c r="CO272" s="62">
        <f t="shared" ref="CO272:CO274" si="94">IF(AND($E272&lt;&gt;0,Z272=""),1,IF(Z272&gt;$E272,1,0))</f>
        <v>0</v>
      </c>
      <c r="CP272" s="62">
        <f t="shared" ref="CP272:CP274" si="95">IF(AND($D272&lt;&gt;0,AA272=""),1,IF(AA272&gt;$D272,1,0))</f>
        <v>0</v>
      </c>
      <c r="CQ272" s="62">
        <f t="shared" ref="CQ272:CR274" si="96">IF(AND($C272&lt;&gt;0,AB272=""),1,IF(AB272&gt;$C272,1,0))</f>
        <v>0</v>
      </c>
      <c r="CR272" s="62">
        <f t="shared" si="96"/>
        <v>0</v>
      </c>
    </row>
    <row r="273" spans="1:96" x14ac:dyDescent="0.25">
      <c r="A273" s="2517"/>
      <c r="B273" s="410" t="s">
        <v>303</v>
      </c>
      <c r="C273" s="170">
        <f>SUM(D273+E273)</f>
        <v>0</v>
      </c>
      <c r="D273" s="160">
        <f t="shared" si="83"/>
        <v>0</v>
      </c>
      <c r="E273" s="637">
        <f t="shared" si="83"/>
        <v>0</v>
      </c>
      <c r="F273" s="77"/>
      <c r="G273" s="82"/>
      <c r="H273" s="77"/>
      <c r="I273" s="82"/>
      <c r="J273" s="77"/>
      <c r="K273" s="82"/>
      <c r="L273" s="77"/>
      <c r="M273" s="82"/>
      <c r="N273" s="77"/>
      <c r="O273" s="82"/>
      <c r="P273" s="77"/>
      <c r="Q273" s="82"/>
      <c r="R273" s="77"/>
      <c r="S273" s="82"/>
      <c r="T273" s="77"/>
      <c r="U273" s="208"/>
      <c r="V273" s="81"/>
      <c r="W273" s="82"/>
      <c r="X273" s="174"/>
      <c r="Y273" s="82"/>
      <c r="Z273" s="77"/>
      <c r="AA273" s="82"/>
      <c r="AB273" s="77"/>
      <c r="AC273" s="78"/>
      <c r="AD273" s="242" t="str">
        <f t="shared" si="84"/>
        <v/>
      </c>
      <c r="CA273" s="60" t="str">
        <f t="shared" si="85"/>
        <v/>
      </c>
      <c r="CB273" s="60" t="str">
        <f t="shared" si="86"/>
        <v/>
      </c>
      <c r="CC273" s="60" t="str">
        <f t="shared" si="87"/>
        <v/>
      </c>
      <c r="CD273" s="60" t="str">
        <f t="shared" si="88"/>
        <v/>
      </c>
      <c r="CE273" s="60" t="str">
        <f t="shared" si="89"/>
        <v/>
      </c>
      <c r="CF273" s="60" t="str">
        <f t="shared" si="90"/>
        <v/>
      </c>
      <c r="CG273" s="60" t="str">
        <f t="shared" si="91"/>
        <v/>
      </c>
      <c r="CH273" s="60" t="str">
        <f t="shared" si="92"/>
        <v/>
      </c>
      <c r="CI273" s="61"/>
      <c r="CK273" s="62">
        <f t="shared" si="93"/>
        <v>0</v>
      </c>
      <c r="CL273" s="62">
        <f t="shared" si="93"/>
        <v>0</v>
      </c>
      <c r="CM273" s="62">
        <f t="shared" si="93"/>
        <v>0</v>
      </c>
      <c r="CN273" s="62">
        <f t="shared" si="93"/>
        <v>0</v>
      </c>
      <c r="CO273" s="62">
        <f t="shared" si="94"/>
        <v>0</v>
      </c>
      <c r="CP273" s="62">
        <f t="shared" si="95"/>
        <v>0</v>
      </c>
      <c r="CQ273" s="62">
        <f t="shared" si="96"/>
        <v>0</v>
      </c>
      <c r="CR273" s="62">
        <f t="shared" si="96"/>
        <v>0</v>
      </c>
    </row>
    <row r="274" spans="1:96" x14ac:dyDescent="0.25">
      <c r="A274" s="2518"/>
      <c r="B274" s="220" t="s">
        <v>304</v>
      </c>
      <c r="C274" s="182">
        <f>SUM(D274+E274)</f>
        <v>0</v>
      </c>
      <c r="D274" s="163">
        <f t="shared" si="83"/>
        <v>0</v>
      </c>
      <c r="E274" s="638">
        <f t="shared" si="83"/>
        <v>0</v>
      </c>
      <c r="F274" s="141"/>
      <c r="G274" s="142"/>
      <c r="H274" s="141"/>
      <c r="I274" s="142"/>
      <c r="J274" s="141"/>
      <c r="K274" s="142"/>
      <c r="L274" s="141"/>
      <c r="M274" s="142"/>
      <c r="N274" s="141"/>
      <c r="O274" s="142"/>
      <c r="P274" s="141"/>
      <c r="Q274" s="142"/>
      <c r="R274" s="141"/>
      <c r="S274" s="142"/>
      <c r="T274" s="141"/>
      <c r="U274" s="639"/>
      <c r="V274" s="146"/>
      <c r="W274" s="142"/>
      <c r="X274" s="195"/>
      <c r="Y274" s="142"/>
      <c r="Z274" s="141"/>
      <c r="AA274" s="142"/>
      <c r="AB274" s="141"/>
      <c r="AC274" s="143"/>
      <c r="AD274" s="242" t="str">
        <f t="shared" si="84"/>
        <v/>
      </c>
      <c r="CA274" s="60" t="str">
        <f t="shared" si="85"/>
        <v/>
      </c>
      <c r="CB274" s="60" t="str">
        <f t="shared" si="86"/>
        <v/>
      </c>
      <c r="CC274" s="60" t="str">
        <f t="shared" si="87"/>
        <v/>
      </c>
      <c r="CD274" s="60" t="str">
        <f t="shared" si="88"/>
        <v/>
      </c>
      <c r="CE274" s="60" t="str">
        <f t="shared" si="89"/>
        <v/>
      </c>
      <c r="CF274" s="60" t="str">
        <f t="shared" si="90"/>
        <v/>
      </c>
      <c r="CG274" s="60" t="str">
        <f t="shared" si="91"/>
        <v/>
      </c>
      <c r="CH274" s="60" t="str">
        <f t="shared" si="92"/>
        <v/>
      </c>
      <c r="CI274" s="61"/>
      <c r="CK274" s="62">
        <f t="shared" si="93"/>
        <v>0</v>
      </c>
      <c r="CL274" s="62">
        <f t="shared" si="93"/>
        <v>0</v>
      </c>
      <c r="CM274" s="62">
        <f t="shared" si="93"/>
        <v>0</v>
      </c>
      <c r="CN274" s="62">
        <f t="shared" si="93"/>
        <v>0</v>
      </c>
      <c r="CO274" s="62">
        <f t="shared" si="94"/>
        <v>0</v>
      </c>
      <c r="CP274" s="62">
        <f t="shared" si="95"/>
        <v>0</v>
      </c>
      <c r="CQ274" s="62">
        <f t="shared" si="96"/>
        <v>0</v>
      </c>
      <c r="CR274" s="62">
        <f>IF(AND($C274&lt;&gt;0,AC274=""),1,IF(AC274&gt;$C274,1,0))</f>
        <v>0</v>
      </c>
    </row>
    <row r="277" spans="1:96" ht="12" customHeight="1" x14ac:dyDescent="0.25"/>
    <row r="278" spans="1:96" ht="18" hidden="1" customHeight="1" x14ac:dyDescent="0.25">
      <c r="A278" s="640">
        <f>SUM(C13:C15,C20:C41,B46:B49,B54:B57,C61:C67,B72:B74,B80:B83,B86:F87,C90:G93,C97:C102,C108:C117,C122:C158,C163:C168,C173:C178,C183:C186,C192:C194,C199:C201,C206:C208,C213:C215,E219:H221,E223:F226,C230:D231,C237:E241,C246:C255,C260:C265,C270:C274)</f>
        <v>4828</v>
      </c>
      <c r="B278" s="640">
        <f>SUM(CK20:CR274)</f>
        <v>0</v>
      </c>
    </row>
  </sheetData>
  <mergeCells count="335">
    <mergeCell ref="A270:A274"/>
    <mergeCell ref="AC267:AC269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V267:V269"/>
    <mergeCell ref="W267:W269"/>
    <mergeCell ref="X267:X269"/>
    <mergeCell ref="Y267:Y269"/>
    <mergeCell ref="Z267:AA268"/>
    <mergeCell ref="AB267:AB269"/>
    <mergeCell ref="R258:R259"/>
    <mergeCell ref="A260:A262"/>
    <mergeCell ref="A263:A265"/>
    <mergeCell ref="A267:A269"/>
    <mergeCell ref="B267:B269"/>
    <mergeCell ref="C267:E268"/>
    <mergeCell ref="F267:U267"/>
    <mergeCell ref="A257:B259"/>
    <mergeCell ref="C257:E258"/>
    <mergeCell ref="F257:O257"/>
    <mergeCell ref="P257:P259"/>
    <mergeCell ref="F258:G258"/>
    <mergeCell ref="H258:I258"/>
    <mergeCell ref="J258:K258"/>
    <mergeCell ref="L258:M258"/>
    <mergeCell ref="N258:O258"/>
    <mergeCell ref="A248:B248"/>
    <mergeCell ref="A249:B249"/>
    <mergeCell ref="A250:B250"/>
    <mergeCell ref="A251:B251"/>
    <mergeCell ref="A252:B252"/>
    <mergeCell ref="A253:A255"/>
    <mergeCell ref="T244:U244"/>
    <mergeCell ref="V244:W244"/>
    <mergeCell ref="X244:Y244"/>
    <mergeCell ref="Z244:AA244"/>
    <mergeCell ref="A246:B246"/>
    <mergeCell ref="A247:B247"/>
    <mergeCell ref="A243:B245"/>
    <mergeCell ref="C243:E244"/>
    <mergeCell ref="F243:AA243"/>
    <mergeCell ref="F244:G244"/>
    <mergeCell ref="H244:I244"/>
    <mergeCell ref="J244:K244"/>
    <mergeCell ref="L244:M244"/>
    <mergeCell ref="N244:O244"/>
    <mergeCell ref="P244:Q244"/>
    <mergeCell ref="R244:S244"/>
    <mergeCell ref="A237:B237"/>
    <mergeCell ref="A238:B238"/>
    <mergeCell ref="A239:B239"/>
    <mergeCell ref="A240:B240"/>
    <mergeCell ref="A241:B241"/>
    <mergeCell ref="A242:M242"/>
    <mergeCell ref="A227:D227"/>
    <mergeCell ref="A229:B229"/>
    <mergeCell ref="A230:A231"/>
    <mergeCell ref="A232:B232"/>
    <mergeCell ref="A234:B236"/>
    <mergeCell ref="C234:E234"/>
    <mergeCell ref="C235:C236"/>
    <mergeCell ref="D235:E235"/>
    <mergeCell ref="A222:D222"/>
    <mergeCell ref="A223:A226"/>
    <mergeCell ref="B223:D223"/>
    <mergeCell ref="B224:B225"/>
    <mergeCell ref="C224:D224"/>
    <mergeCell ref="C225:D225"/>
    <mergeCell ref="C226:D226"/>
    <mergeCell ref="G217:H217"/>
    <mergeCell ref="I217:I218"/>
    <mergeCell ref="J217:J218"/>
    <mergeCell ref="A219:D219"/>
    <mergeCell ref="A220:D220"/>
    <mergeCell ref="A221:D221"/>
    <mergeCell ref="A213:B213"/>
    <mergeCell ref="A214:B214"/>
    <mergeCell ref="A215:B215"/>
    <mergeCell ref="A217:D218"/>
    <mergeCell ref="E217:E218"/>
    <mergeCell ref="F217:F218"/>
    <mergeCell ref="S210:S212"/>
    <mergeCell ref="T210:T212"/>
    <mergeCell ref="U210:Z211"/>
    <mergeCell ref="AA210:AF211"/>
    <mergeCell ref="F211:G211"/>
    <mergeCell ref="H211:I211"/>
    <mergeCell ref="J211:K211"/>
    <mergeCell ref="L211:M211"/>
    <mergeCell ref="N211:O211"/>
    <mergeCell ref="P211:P212"/>
    <mergeCell ref="A206:A207"/>
    <mergeCell ref="A208:B208"/>
    <mergeCell ref="A210:B212"/>
    <mergeCell ref="C210:E211"/>
    <mergeCell ref="F210:O210"/>
    <mergeCell ref="P210:R210"/>
    <mergeCell ref="Q211:Q212"/>
    <mergeCell ref="R211:R212"/>
    <mergeCell ref="AI203:AI205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V204:W204"/>
    <mergeCell ref="A203:B205"/>
    <mergeCell ref="C203:E204"/>
    <mergeCell ref="F203:AC203"/>
    <mergeCell ref="AD203:AE204"/>
    <mergeCell ref="AF203:AG204"/>
    <mergeCell ref="AH203:AH205"/>
    <mergeCell ref="X204:Y204"/>
    <mergeCell ref="Z204:AA204"/>
    <mergeCell ref="AB204:AC204"/>
    <mergeCell ref="Q197:Q198"/>
    <mergeCell ref="R197:R198"/>
    <mergeCell ref="S197:S198"/>
    <mergeCell ref="A199:B199"/>
    <mergeCell ref="A200:B200"/>
    <mergeCell ref="A201:B201"/>
    <mergeCell ref="A196:B198"/>
    <mergeCell ref="C196:E197"/>
    <mergeCell ref="F196:O196"/>
    <mergeCell ref="P196:S196"/>
    <mergeCell ref="F197:G197"/>
    <mergeCell ref="H197:I197"/>
    <mergeCell ref="J197:K197"/>
    <mergeCell ref="L197:M197"/>
    <mergeCell ref="N197:O197"/>
    <mergeCell ref="P197:P198"/>
    <mergeCell ref="P190:Q190"/>
    <mergeCell ref="R190:S190"/>
    <mergeCell ref="T190:U190"/>
    <mergeCell ref="A192:B192"/>
    <mergeCell ref="A193:B193"/>
    <mergeCell ref="A194:B194"/>
    <mergeCell ref="A185:B185"/>
    <mergeCell ref="A186:B186"/>
    <mergeCell ref="A189:B191"/>
    <mergeCell ref="C189:E190"/>
    <mergeCell ref="F189:U189"/>
    <mergeCell ref="F190:G190"/>
    <mergeCell ref="H190:I190"/>
    <mergeCell ref="J190:K190"/>
    <mergeCell ref="L190:M190"/>
    <mergeCell ref="N190:O190"/>
    <mergeCell ref="J181:K181"/>
    <mergeCell ref="L181:M181"/>
    <mergeCell ref="N181:O181"/>
    <mergeCell ref="P181:Q181"/>
    <mergeCell ref="A183:B183"/>
    <mergeCell ref="A184:B184"/>
    <mergeCell ref="L171:M171"/>
    <mergeCell ref="N171:O171"/>
    <mergeCell ref="A173:A175"/>
    <mergeCell ref="A176:A178"/>
    <mergeCell ref="A179:O179"/>
    <mergeCell ref="A180:B182"/>
    <mergeCell ref="C180:E181"/>
    <mergeCell ref="F180:Q180"/>
    <mergeCell ref="F181:G181"/>
    <mergeCell ref="H181:I181"/>
    <mergeCell ref="A163:A165"/>
    <mergeCell ref="A166:A168"/>
    <mergeCell ref="A170:A172"/>
    <mergeCell ref="B170:B172"/>
    <mergeCell ref="C170:E171"/>
    <mergeCell ref="F170:O170"/>
    <mergeCell ref="F171:G171"/>
    <mergeCell ref="H171:I171"/>
    <mergeCell ref="J171:K171"/>
    <mergeCell ref="A152:B152"/>
    <mergeCell ref="A153:A157"/>
    <mergeCell ref="A158:B158"/>
    <mergeCell ref="A160:B162"/>
    <mergeCell ref="C160:E161"/>
    <mergeCell ref="F160:AM160"/>
    <mergeCell ref="F161:G161"/>
    <mergeCell ref="H161:I161"/>
    <mergeCell ref="J161:K161"/>
    <mergeCell ref="L161:M161"/>
    <mergeCell ref="AL161:AM161"/>
    <mergeCell ref="Z161:AA161"/>
    <mergeCell ref="AB161:AC161"/>
    <mergeCell ref="AD161:AE161"/>
    <mergeCell ref="AF161:AG161"/>
    <mergeCell ref="AH161:AI161"/>
    <mergeCell ref="AJ161:AK161"/>
    <mergeCell ref="N161:O161"/>
    <mergeCell ref="P161:Q161"/>
    <mergeCell ref="R161:S161"/>
    <mergeCell ref="T161:U161"/>
    <mergeCell ref="V161:W161"/>
    <mergeCell ref="X161:Y161"/>
    <mergeCell ref="A122:A126"/>
    <mergeCell ref="A127:A131"/>
    <mergeCell ref="A132:A136"/>
    <mergeCell ref="A137:A141"/>
    <mergeCell ref="A142:A146"/>
    <mergeCell ref="A147:A151"/>
    <mergeCell ref="AB119:AB121"/>
    <mergeCell ref="AC119:AC121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A114:B114"/>
    <mergeCell ref="A115:A117"/>
    <mergeCell ref="A119:A121"/>
    <mergeCell ref="B119:B121"/>
    <mergeCell ref="C119:E120"/>
    <mergeCell ref="F119:AA119"/>
    <mergeCell ref="V120:W120"/>
    <mergeCell ref="X120:Y120"/>
    <mergeCell ref="Z120:AA120"/>
    <mergeCell ref="A108:B108"/>
    <mergeCell ref="A109:B109"/>
    <mergeCell ref="A110:B110"/>
    <mergeCell ref="A111:B111"/>
    <mergeCell ref="A112:B112"/>
    <mergeCell ref="A113:B113"/>
    <mergeCell ref="V105:V107"/>
    <mergeCell ref="W105:W107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A100:B100"/>
    <mergeCell ref="A101:B101"/>
    <mergeCell ref="A102:B102"/>
    <mergeCell ref="A103:P103"/>
    <mergeCell ref="A104:Q104"/>
    <mergeCell ref="A105:B107"/>
    <mergeCell ref="C105:E106"/>
    <mergeCell ref="F105:U105"/>
    <mergeCell ref="C95:E95"/>
    <mergeCell ref="F95:G95"/>
    <mergeCell ref="H95:I95"/>
    <mergeCell ref="A97:B97"/>
    <mergeCell ref="A98:B98"/>
    <mergeCell ref="A99:B99"/>
    <mergeCell ref="A77:A79"/>
    <mergeCell ref="B77:B78"/>
    <mergeCell ref="A89:B89"/>
    <mergeCell ref="A90:A91"/>
    <mergeCell ref="A92:A93"/>
    <mergeCell ref="A95:B96"/>
    <mergeCell ref="A69:A71"/>
    <mergeCell ref="B69:D70"/>
    <mergeCell ref="E69:H69"/>
    <mergeCell ref="I69:I71"/>
    <mergeCell ref="J69:J71"/>
    <mergeCell ref="E70:F70"/>
    <mergeCell ref="G70:H70"/>
    <mergeCell ref="A62:B62"/>
    <mergeCell ref="A63:B63"/>
    <mergeCell ref="A64:B64"/>
    <mergeCell ref="A65:B65"/>
    <mergeCell ref="A66:B66"/>
    <mergeCell ref="A67:B67"/>
    <mergeCell ref="A59:B60"/>
    <mergeCell ref="C59:C60"/>
    <mergeCell ref="D59:J59"/>
    <mergeCell ref="K59:K60"/>
    <mergeCell ref="L59:L60"/>
    <mergeCell ref="A61:B61"/>
    <mergeCell ref="M44:N44"/>
    <mergeCell ref="O44:P44"/>
    <mergeCell ref="A51:A53"/>
    <mergeCell ref="B51:D52"/>
    <mergeCell ref="E51:H51"/>
    <mergeCell ref="I51:I53"/>
    <mergeCell ref="J51:J53"/>
    <mergeCell ref="E52:F52"/>
    <mergeCell ref="G52:H52"/>
    <mergeCell ref="A43:A45"/>
    <mergeCell ref="B43:D44"/>
    <mergeCell ref="E43:P43"/>
    <mergeCell ref="A39:A41"/>
    <mergeCell ref="R17:R19"/>
    <mergeCell ref="S17:S19"/>
    <mergeCell ref="F18:G18"/>
    <mergeCell ref="H18:I18"/>
    <mergeCell ref="J18:K18"/>
    <mergeCell ref="L18:M18"/>
    <mergeCell ref="Q43:Q45"/>
    <mergeCell ref="R43:R45"/>
    <mergeCell ref="E44:F44"/>
    <mergeCell ref="G44:H44"/>
    <mergeCell ref="I44:J44"/>
    <mergeCell ref="K44:L44"/>
    <mergeCell ref="A20:B20"/>
    <mergeCell ref="A21:A24"/>
    <mergeCell ref="A25:A36"/>
    <mergeCell ref="A37:A38"/>
    <mergeCell ref="R11:S11"/>
    <mergeCell ref="T11:U11"/>
    <mergeCell ref="V11:W11"/>
    <mergeCell ref="N18:O18"/>
    <mergeCell ref="P18:Q18"/>
    <mergeCell ref="X11:Y11"/>
    <mergeCell ref="A13:B13"/>
    <mergeCell ref="A14:A15"/>
    <mergeCell ref="A6:Y6"/>
    <mergeCell ref="A10:B12"/>
    <mergeCell ref="C10:E11"/>
    <mergeCell ref="F10:Y10"/>
    <mergeCell ref="F11:G11"/>
    <mergeCell ref="H11:I11"/>
    <mergeCell ref="J11:K11"/>
    <mergeCell ref="L11:M11"/>
    <mergeCell ref="N11:O11"/>
    <mergeCell ref="P11:Q11"/>
    <mergeCell ref="A17:A19"/>
    <mergeCell ref="B17:B19"/>
    <mergeCell ref="C17:E18"/>
    <mergeCell ref="F17:Q17"/>
  </mergeCells>
  <dataValidations count="9">
    <dataValidation type="whole" allowBlank="1" showInputMessage="1" showErrorMessage="1" sqref="F270:AC274" xr:uid="{00000000-0002-0000-0000-000000000000}">
      <formula1>0</formula1>
      <formula2>9.99999999999999E+34</formula2>
    </dataValidation>
    <dataValidation type="whole" allowBlank="1" showInputMessage="1" showErrorMessage="1" sqref="E219:J226 G227:H227" xr:uid="{00000000-0002-0000-0000-000001000000}">
      <formula1>0</formula1>
      <formula2>9.99999999999999E+39</formula2>
    </dataValidation>
    <dataValidation type="whole" allowBlank="1" showInputMessage="1" showErrorMessage="1" sqref="F108:W117" xr:uid="{00000000-0002-0000-0000-000002000000}">
      <formula1>0</formula1>
      <formula2>9.99999999999999E+30</formula2>
    </dataValidation>
    <dataValidation type="whole" allowBlank="1" showInputMessage="1" showErrorMessage="1" sqref="C90:H93 F260:P265" xr:uid="{00000000-0002-0000-0000-000003000000}">
      <formula1>0</formula1>
      <formula2>9.99999999999999E+32</formula2>
    </dataValidation>
    <dataValidation type="whole" allowBlank="1" showInputMessage="1" showErrorMessage="1" sqref="D61:L67 F246:AA255" xr:uid="{00000000-0002-0000-0000-000004000000}">
      <formula1>0</formula1>
      <formula2>9.99999999999999E+31</formula2>
    </dataValidation>
    <dataValidation operator="greaterThanOrEqual" allowBlank="1" showInputMessage="1" showErrorMessage="1" errorTitle="Error" error="Favor ingresar Números." sqref="G218:H218 C224:C226" xr:uid="{00000000-0002-0000-0000-000005000000}"/>
    <dataValidation type="whole" allowBlank="1" showInputMessage="1" showErrorMessage="1" errorTitle="Error" error="Favor ingresar Números." sqref="C72:D74 C256:E265 F152:AC152" xr:uid="{00000000-0002-0000-0000-000006000000}">
      <formula1>0</formula1>
      <formula2>1E+29</formula2>
    </dataValidation>
    <dataValidation type="whole" allowBlank="1" showInputMessage="1" showErrorMessage="1" sqref="F204:AC205 AD205:AG205 AI205 F208:AI208 C203:E208 T212" xr:uid="{00000000-0002-0000-0000-000007000000}">
      <formula1>0</formula1>
      <formula2>1E+29</formula2>
    </dataValidation>
    <dataValidation type="whole" operator="greaterThanOrEqual" allowBlank="1" showInputMessage="1" showErrorMessage="1" errorTitle="Error" error="Favor ingresar Números." sqref="F192:U193 C216:F216 F213:AF215 F206:AI207 E46:R49 E227:F227 I227:J227 F98:I102 R260:R262 B86:F87 E217:F217 C237:E241 E72:J74 E55:J57 B80:B83 F122:AC151 F153:AC157 F163:AM168 F199:S200 C228:F232 F173:O178 F20:S41 F13:Y15 F183:Q185" xr:uid="{00000000-0002-0000-0000-000008000000}">
      <formula1>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R278"/>
  <sheetViews>
    <sheetView workbookViewId="0">
      <selection activeCell="A6" sqref="A6:Y6"/>
    </sheetView>
  </sheetViews>
  <sheetFormatPr baseColWidth="10" defaultColWidth="11.42578125" defaultRowHeight="15" x14ac:dyDescent="0.25"/>
  <cols>
    <col min="1" max="1" width="31" customWidth="1"/>
    <col min="2" max="2" width="28.7109375" customWidth="1"/>
    <col min="3" max="3" width="16.42578125" customWidth="1"/>
    <col min="4" max="7" width="15.7109375" customWidth="1"/>
    <col min="8" max="8" width="16.5703125" customWidth="1"/>
    <col min="9" max="12" width="15.7109375" customWidth="1"/>
    <col min="23" max="23" width="13.140625" customWidth="1"/>
    <col min="53" max="61" width="11.42578125" customWidth="1"/>
    <col min="72" max="78" width="16" customWidth="1"/>
    <col min="79" max="94" width="11.42578125" style="2" hidden="1" customWidth="1"/>
    <col min="95" max="96" width="11.42578125" hidden="1" customWidth="1"/>
    <col min="97" max="130" width="11.42578125" customWidth="1"/>
  </cols>
  <sheetData>
    <row r="1" spans="1:94" x14ac:dyDescent="0.25">
      <c r="A1" s="1" t="s">
        <v>0</v>
      </c>
    </row>
    <row r="2" spans="1:94" x14ac:dyDescent="0.25">
      <c r="A2" s="1" t="str">
        <f>CONCATENATE("COMUNA: ",[2]NOMBRE!B2, " (",[2]NOMBRE!C2,[2]NOMBRE!D2,[2]NOMBRE!E2,[2]NOMBRE!F2,[2]NOMBRE!G2,")")</f>
        <v>COMUNA: LINARES (07401)</v>
      </c>
    </row>
    <row r="3" spans="1:94" x14ac:dyDescent="0.25">
      <c r="A3" s="1" t="str">
        <f>CONCATENATE("ESTABLECIMIENTO/ESTRATEGIA: ", [2]NOMBRE!B3, " (",[2]NOMBRE!C3,[2]NOMBRE!D3,[2]NOMBRE!E3,[2]NOMBRE!F3,[2]NOMBRE!G3,[2]NOMBRE!H3,")")</f>
        <v>ESTABLECIMIENTO/ESTRATEGIA: HOSPITAL PRESIDENTE CARLOS IBAÑEZ DEL CAMPO (116108)</v>
      </c>
    </row>
    <row r="4" spans="1:94" x14ac:dyDescent="0.25">
      <c r="A4" s="1" t="str">
        <f>CONCATENATE("MES: ",[2]NOMBRE!B6, " (",[2]NOMBRE!C6,[2]NOMBRE!D6,")")</f>
        <v>MES: ENERO (01)</v>
      </c>
    </row>
    <row r="5" spans="1:94" x14ac:dyDescent="0.25">
      <c r="A5" s="1" t="str">
        <f>CONCATENATE("AÑO: ",[2]NOMBRE!B7)</f>
        <v>AÑO: 2025</v>
      </c>
    </row>
    <row r="6" spans="1:94" s="5" customFormat="1" ht="15" customHeight="1" x14ac:dyDescent="0.25">
      <c r="A6" s="2498" t="s">
        <v>1</v>
      </c>
      <c r="B6" s="2498"/>
      <c r="C6" s="2498"/>
      <c r="D6" s="2498"/>
      <c r="E6" s="2498"/>
      <c r="F6" s="2498"/>
      <c r="G6" s="2498"/>
      <c r="H6" s="2498"/>
      <c r="I6" s="2498"/>
      <c r="J6" s="2498"/>
      <c r="K6" s="2498"/>
      <c r="L6" s="2498"/>
      <c r="M6" s="2498"/>
      <c r="N6" s="2498"/>
      <c r="O6" s="2498"/>
      <c r="P6" s="2498"/>
      <c r="Q6" s="2498"/>
      <c r="R6" s="2498"/>
      <c r="S6" s="2498"/>
      <c r="T6" s="2498"/>
      <c r="U6" s="2498"/>
      <c r="V6" s="2498"/>
      <c r="W6" s="2498"/>
      <c r="X6" s="2498"/>
      <c r="Y6" s="2499"/>
      <c r="Z6" s="3"/>
      <c r="AA6" s="3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</row>
    <row r="8" spans="1:94" ht="15.75" x14ac:dyDescent="0.25">
      <c r="A8" s="7" t="s">
        <v>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9"/>
      <c r="Q8" s="10"/>
      <c r="R8" s="3"/>
      <c r="S8" s="3"/>
      <c r="T8" s="3"/>
      <c r="U8" s="3"/>
      <c r="V8" s="3"/>
      <c r="W8" s="3"/>
      <c r="X8" s="3"/>
      <c r="Y8" s="3"/>
    </row>
    <row r="9" spans="1:94" x14ac:dyDescent="0.25">
      <c r="A9" s="11" t="s">
        <v>3</v>
      </c>
      <c r="B9" s="12"/>
      <c r="C9" s="12"/>
      <c r="D9" s="12"/>
      <c r="E9" s="12"/>
      <c r="F9" s="13"/>
      <c r="G9" s="14"/>
      <c r="H9" s="15"/>
      <c r="I9" s="16"/>
      <c r="J9" s="14"/>
      <c r="K9" s="714"/>
      <c r="L9" s="14"/>
      <c r="M9" s="15"/>
      <c r="N9" s="16"/>
      <c r="O9" s="16"/>
      <c r="P9" s="18"/>
      <c r="Q9" s="14"/>
      <c r="R9" s="15"/>
      <c r="S9" s="15"/>
      <c r="T9" s="15"/>
      <c r="U9" s="15"/>
      <c r="V9" s="15"/>
      <c r="W9" s="15"/>
      <c r="X9" s="15"/>
      <c r="Y9" s="16"/>
    </row>
    <row r="10" spans="1:94" ht="15" customHeight="1" x14ac:dyDescent="0.25">
      <c r="A10" s="2772" t="s">
        <v>4</v>
      </c>
      <c r="B10" s="2772"/>
      <c r="C10" s="2773" t="s">
        <v>5</v>
      </c>
      <c r="D10" s="2774"/>
      <c r="E10" s="2775"/>
      <c r="F10" s="2767" t="s">
        <v>6</v>
      </c>
      <c r="G10" s="2769"/>
      <c r="H10" s="2769"/>
      <c r="I10" s="2769"/>
      <c r="J10" s="2769"/>
      <c r="K10" s="2769"/>
      <c r="L10" s="2769"/>
      <c r="M10" s="2769"/>
      <c r="N10" s="2769"/>
      <c r="O10" s="2769"/>
      <c r="P10" s="2769"/>
      <c r="Q10" s="2769"/>
      <c r="R10" s="2769"/>
      <c r="S10" s="2769"/>
      <c r="T10" s="2769"/>
      <c r="U10" s="2769"/>
      <c r="V10" s="2769"/>
      <c r="W10" s="2769"/>
      <c r="X10" s="2769"/>
      <c r="Y10" s="2768"/>
    </row>
    <row r="11" spans="1:94" ht="15" customHeight="1" x14ac:dyDescent="0.25">
      <c r="A11" s="2772"/>
      <c r="B11" s="2772"/>
      <c r="C11" s="2580"/>
      <c r="D11" s="2505"/>
      <c r="E11" s="2506"/>
      <c r="F11" s="2767" t="s">
        <v>7</v>
      </c>
      <c r="G11" s="2768"/>
      <c r="H11" s="2767" t="s">
        <v>8</v>
      </c>
      <c r="I11" s="2768"/>
      <c r="J11" s="2767" t="s">
        <v>9</v>
      </c>
      <c r="K11" s="2768"/>
      <c r="L11" s="2767" t="s">
        <v>10</v>
      </c>
      <c r="M11" s="2768"/>
      <c r="N11" s="2767" t="s">
        <v>11</v>
      </c>
      <c r="O11" s="2768"/>
      <c r="P11" s="2767" t="s">
        <v>12</v>
      </c>
      <c r="Q11" s="2768"/>
      <c r="R11" s="2767" t="s">
        <v>13</v>
      </c>
      <c r="S11" s="2768"/>
      <c r="T11" s="2767" t="s">
        <v>14</v>
      </c>
      <c r="U11" s="2768"/>
      <c r="V11" s="2767" t="s">
        <v>15</v>
      </c>
      <c r="W11" s="2768"/>
      <c r="X11" s="2767" t="s">
        <v>16</v>
      </c>
      <c r="Y11" s="2768"/>
    </row>
    <row r="12" spans="1:94" x14ac:dyDescent="0.25">
      <c r="A12" s="2772"/>
      <c r="B12" s="2772"/>
      <c r="C12" s="660" t="s">
        <v>17</v>
      </c>
      <c r="D12" s="674" t="s">
        <v>18</v>
      </c>
      <c r="E12" s="659" t="s">
        <v>19</v>
      </c>
      <c r="F12" s="695" t="s">
        <v>18</v>
      </c>
      <c r="G12" s="659" t="s">
        <v>19</v>
      </c>
      <c r="H12" s="695" t="s">
        <v>18</v>
      </c>
      <c r="I12" s="659" t="s">
        <v>19</v>
      </c>
      <c r="J12" s="695" t="s">
        <v>18</v>
      </c>
      <c r="K12" s="659" t="s">
        <v>19</v>
      </c>
      <c r="L12" s="695" t="s">
        <v>18</v>
      </c>
      <c r="M12" s="659" t="s">
        <v>19</v>
      </c>
      <c r="N12" s="695" t="s">
        <v>18</v>
      </c>
      <c r="O12" s="659" t="s">
        <v>19</v>
      </c>
      <c r="P12" s="695" t="s">
        <v>18</v>
      </c>
      <c r="Q12" s="659" t="s">
        <v>19</v>
      </c>
      <c r="R12" s="695" t="s">
        <v>18</v>
      </c>
      <c r="S12" s="659" t="s">
        <v>19</v>
      </c>
      <c r="T12" s="695" t="s">
        <v>18</v>
      </c>
      <c r="U12" s="659" t="s">
        <v>19</v>
      </c>
      <c r="V12" s="695" t="s">
        <v>18</v>
      </c>
      <c r="W12" s="659" t="s">
        <v>19</v>
      </c>
      <c r="X12" s="695" t="s">
        <v>18</v>
      </c>
      <c r="Y12" s="659" t="s">
        <v>19</v>
      </c>
    </row>
    <row r="13" spans="1:94" x14ac:dyDescent="0.25">
      <c r="A13" s="2770" t="s">
        <v>20</v>
      </c>
      <c r="B13" s="2770"/>
      <c r="C13" s="715">
        <f>SUM(D13+E13)</f>
        <v>0</v>
      </c>
      <c r="D13" s="716">
        <f t="shared" ref="D13:E15" si="0">SUM(F13+H13+J13+L13+N13+P13+R13+T13+V13+X13)</f>
        <v>0</v>
      </c>
      <c r="E13" s="717">
        <f t="shared" si="0"/>
        <v>0</v>
      </c>
      <c r="F13" s="665"/>
      <c r="G13" s="669"/>
      <c r="H13" s="665"/>
      <c r="I13" s="669"/>
      <c r="J13" s="665"/>
      <c r="K13" s="669"/>
      <c r="L13" s="665"/>
      <c r="M13" s="669"/>
      <c r="N13" s="665"/>
      <c r="O13" s="669"/>
      <c r="P13" s="665"/>
      <c r="Q13" s="669"/>
      <c r="R13" s="665"/>
      <c r="S13" s="669"/>
      <c r="T13" s="665"/>
      <c r="U13" s="669"/>
      <c r="V13" s="665"/>
      <c r="W13" s="669"/>
      <c r="X13" s="665"/>
      <c r="Y13" s="669"/>
    </row>
    <row r="14" spans="1:94" x14ac:dyDescent="0.25">
      <c r="A14" s="2771" t="s">
        <v>21</v>
      </c>
      <c r="B14" s="655" t="s">
        <v>22</v>
      </c>
      <c r="C14" s="651">
        <f>SUM(D14+E14)</f>
        <v>0</v>
      </c>
      <c r="D14" s="650">
        <f t="shared" si="0"/>
        <v>0</v>
      </c>
      <c r="E14" s="652">
        <f t="shared" si="0"/>
        <v>0</v>
      </c>
      <c r="F14" s="653"/>
      <c r="G14" s="654"/>
      <c r="H14" s="653"/>
      <c r="I14" s="654"/>
      <c r="J14" s="653"/>
      <c r="K14" s="654"/>
      <c r="L14" s="653"/>
      <c r="M14" s="654"/>
      <c r="N14" s="653"/>
      <c r="O14" s="654"/>
      <c r="P14" s="653"/>
      <c r="Q14" s="654"/>
      <c r="R14" s="653"/>
      <c r="S14" s="654"/>
      <c r="T14" s="653"/>
      <c r="U14" s="654"/>
      <c r="V14" s="653"/>
      <c r="W14" s="654"/>
      <c r="X14" s="653"/>
      <c r="Y14" s="654"/>
    </row>
    <row r="15" spans="1:94" x14ac:dyDescent="0.25">
      <c r="A15" s="2497"/>
      <c r="B15" s="34" t="s">
        <v>23</v>
      </c>
      <c r="C15" s="35">
        <f>SUM(D15+E15)</f>
        <v>0</v>
      </c>
      <c r="D15" s="36">
        <f t="shared" si="0"/>
        <v>0</v>
      </c>
      <c r="E15" s="37">
        <f t="shared" si="0"/>
        <v>0</v>
      </c>
      <c r="F15" s="718"/>
      <c r="G15" s="719"/>
      <c r="H15" s="40"/>
      <c r="I15" s="41"/>
      <c r="J15" s="40"/>
      <c r="K15" s="41"/>
      <c r="L15" s="718"/>
      <c r="M15" s="719"/>
      <c r="N15" s="718"/>
      <c r="O15" s="719"/>
      <c r="P15" s="718"/>
      <c r="Q15" s="719"/>
      <c r="R15" s="718"/>
      <c r="S15" s="719"/>
      <c r="T15" s="718"/>
      <c r="U15" s="720"/>
      <c r="V15" s="718"/>
      <c r="W15" s="720"/>
      <c r="X15" s="718"/>
      <c r="Y15" s="719"/>
    </row>
    <row r="16" spans="1:94" ht="15.75" x14ac:dyDescent="0.25">
      <c r="A16" s="11" t="s">
        <v>24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3"/>
      <c r="Q16" s="43"/>
      <c r="R16" s="44"/>
      <c r="S16" s="44"/>
    </row>
    <row r="17" spans="1:90" customFormat="1" ht="15" customHeight="1" x14ac:dyDescent="0.25">
      <c r="A17" s="2776" t="s">
        <v>25</v>
      </c>
      <c r="B17" s="2776" t="s">
        <v>26</v>
      </c>
      <c r="C17" s="2777" t="s">
        <v>27</v>
      </c>
      <c r="D17" s="2778"/>
      <c r="E17" s="2779"/>
      <c r="F17" s="2780" t="s">
        <v>6</v>
      </c>
      <c r="G17" s="2781"/>
      <c r="H17" s="2781"/>
      <c r="I17" s="2781"/>
      <c r="J17" s="2781"/>
      <c r="K17" s="2781"/>
      <c r="L17" s="2781"/>
      <c r="M17" s="2781"/>
      <c r="N17" s="2781"/>
      <c r="O17" s="2781"/>
      <c r="P17" s="2781"/>
      <c r="Q17" s="2781"/>
      <c r="R17" s="2783" t="s">
        <v>28</v>
      </c>
      <c r="S17" s="2779" t="s">
        <v>29</v>
      </c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</row>
    <row r="18" spans="1:90" customFormat="1" ht="15" customHeight="1" x14ac:dyDescent="0.25">
      <c r="A18" s="2509"/>
      <c r="B18" s="2509"/>
      <c r="C18" s="2580"/>
      <c r="D18" s="2505"/>
      <c r="E18" s="2506"/>
      <c r="F18" s="2767" t="s">
        <v>30</v>
      </c>
      <c r="G18" s="2768"/>
      <c r="H18" s="2767" t="s">
        <v>31</v>
      </c>
      <c r="I18" s="2768"/>
      <c r="J18" s="2767" t="s">
        <v>15</v>
      </c>
      <c r="K18" s="2768"/>
      <c r="L18" s="2767" t="s">
        <v>32</v>
      </c>
      <c r="M18" s="2768"/>
      <c r="N18" s="2767" t="s">
        <v>33</v>
      </c>
      <c r="O18" s="2768"/>
      <c r="P18" s="2767" t="s">
        <v>34</v>
      </c>
      <c r="Q18" s="2769"/>
      <c r="R18" s="2520"/>
      <c r="S18" s="252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</row>
    <row r="19" spans="1:90" customFormat="1" x14ac:dyDescent="0.25">
      <c r="A19" s="2510"/>
      <c r="B19" s="2510"/>
      <c r="C19" s="657" t="s">
        <v>17</v>
      </c>
      <c r="D19" s="658" t="s">
        <v>18</v>
      </c>
      <c r="E19" s="659" t="s">
        <v>19</v>
      </c>
      <c r="F19" s="660" t="s">
        <v>18</v>
      </c>
      <c r="G19" s="659" t="s">
        <v>19</v>
      </c>
      <c r="H19" s="660" t="s">
        <v>18</v>
      </c>
      <c r="I19" s="659" t="s">
        <v>19</v>
      </c>
      <c r="J19" s="660" t="s">
        <v>18</v>
      </c>
      <c r="K19" s="659" t="s">
        <v>19</v>
      </c>
      <c r="L19" s="660" t="s">
        <v>18</v>
      </c>
      <c r="M19" s="659" t="s">
        <v>19</v>
      </c>
      <c r="N19" s="660" t="s">
        <v>18</v>
      </c>
      <c r="O19" s="659" t="s">
        <v>19</v>
      </c>
      <c r="P19" s="660" t="s">
        <v>18</v>
      </c>
      <c r="Q19" s="661" t="s">
        <v>19</v>
      </c>
      <c r="R19" s="2521"/>
      <c r="S19" s="2506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90" customFormat="1" ht="15" customHeight="1" x14ac:dyDescent="0.25">
      <c r="A20" s="2787" t="s">
        <v>35</v>
      </c>
      <c r="B20" s="2788"/>
      <c r="C20" s="662">
        <f t="shared" ref="C20:C29" si="1">SUM(D20+E20)</f>
        <v>0</v>
      </c>
      <c r="D20" s="663">
        <f t="shared" ref="D20:E41" si="2">SUM(F20+H20+J20+L20+N20+P20)</f>
        <v>0</v>
      </c>
      <c r="E20" s="664">
        <f t="shared" si="2"/>
        <v>0</v>
      </c>
      <c r="F20" s="665"/>
      <c r="G20" s="666"/>
      <c r="H20" s="665"/>
      <c r="I20" s="666"/>
      <c r="J20" s="665"/>
      <c r="K20" s="666"/>
      <c r="L20" s="665"/>
      <c r="M20" s="666"/>
      <c r="N20" s="665"/>
      <c r="O20" s="666"/>
      <c r="P20" s="665"/>
      <c r="Q20" s="667"/>
      <c r="R20" s="668"/>
      <c r="S20" s="669"/>
      <c r="T20" s="58" t="str">
        <f>$CA20&amp;CB20</f>
        <v/>
      </c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60" t="str">
        <f>IF(AND($C20&lt;&gt;0,R20=""),"* No olvide ingresar la variable "&amp;R$17&amp;""&amp;". Digite CERO si no tiene. ",IF(R20&gt;$C20,"* La variable Pueblos Originarios no debe ser mayor al Total Ambos Sexos. ",""))</f>
        <v/>
      </c>
      <c r="CB20" s="60" t="str">
        <f>IF(AND($C20&lt;&gt;0,S20=""),"* No olvide ingresar la variable "&amp;S$17&amp;""&amp;". Digite CERO si no tiene. ",IF(S20&gt;$C20,"* La variable Migrantes no debe ser mayor al Total Ambos Sexos. ",""))</f>
        <v/>
      </c>
      <c r="CC20" s="59"/>
      <c r="CD20" s="59"/>
      <c r="CE20" s="61"/>
      <c r="CF20" s="61"/>
      <c r="CG20" s="61"/>
      <c r="CH20" s="61"/>
      <c r="CI20" s="61"/>
      <c r="CJ20" s="2"/>
      <c r="CK20" s="62">
        <f>IF(AND($C20&lt;&gt;0,R20=""),1,IF(R20&gt;$C20,1,0))</f>
        <v>0</v>
      </c>
      <c r="CL20" s="62">
        <f>IF(AND($C20&lt;&gt;0,S20=""),1,IF(S20&gt;$C20,1,0))</f>
        <v>0</v>
      </c>
    </row>
    <row r="21" spans="1:90" customFormat="1" x14ac:dyDescent="0.25">
      <c r="A21" s="2782" t="s">
        <v>36</v>
      </c>
      <c r="B21" s="656" t="s">
        <v>22</v>
      </c>
      <c r="C21" s="651">
        <f t="shared" si="1"/>
        <v>0</v>
      </c>
      <c r="D21" s="649">
        <f t="shared" si="2"/>
        <v>0</v>
      </c>
      <c r="E21" s="652">
        <f t="shared" si="2"/>
        <v>0</v>
      </c>
      <c r="F21" s="67"/>
      <c r="G21" s="68"/>
      <c r="H21" s="67"/>
      <c r="I21" s="68"/>
      <c r="J21" s="67"/>
      <c r="K21" s="68"/>
      <c r="L21" s="67"/>
      <c r="M21" s="68"/>
      <c r="N21" s="69"/>
      <c r="O21" s="68"/>
      <c r="P21" s="69"/>
      <c r="Q21" s="70"/>
      <c r="R21" s="71"/>
      <c r="S21" s="72"/>
      <c r="T21" s="58" t="str">
        <f t="shared" ref="T21:T41" si="3">$CA21&amp;CB21</f>
        <v/>
      </c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60" t="str">
        <f t="shared" ref="CA21:CA41" si="4">IF(AND($C21&lt;&gt;0,R21=""),"* No olvide ingresar la variable "&amp;R$17&amp;""&amp;". Digite CERO si no tiene. ",IF(R21&gt;$C21,"* La variable Pueblos Originarios no debe ser mayor al Total Ambos Sexos. ",""))</f>
        <v/>
      </c>
      <c r="CB21" s="60" t="str">
        <f t="shared" ref="CB21:CB41" si="5">IF(AND($C21&lt;&gt;0,S21=""),"* No olvide ingresar la variable "&amp;S$17&amp;""&amp;". Digite CERO si no tiene. ",IF(S21&gt;$C21,"* La variable Migrantes no debe ser mayor al Total Ambos Sexos. ",""))</f>
        <v/>
      </c>
      <c r="CC21" s="59"/>
      <c r="CD21" s="59"/>
      <c r="CE21" s="61"/>
      <c r="CF21" s="61"/>
      <c r="CG21" s="61"/>
      <c r="CH21" s="61"/>
      <c r="CI21" s="61"/>
      <c r="CJ21" s="2"/>
      <c r="CK21" s="62">
        <f t="shared" ref="CK21:CL41" si="6">IF(AND($C21&lt;&gt;0,R21=""),1,IF(R21&gt;$C21,1,0))</f>
        <v>0</v>
      </c>
      <c r="CL21" s="62">
        <f t="shared" si="6"/>
        <v>0</v>
      </c>
    </row>
    <row r="22" spans="1:90" customFormat="1" x14ac:dyDescent="0.25">
      <c r="A22" s="2517"/>
      <c r="B22" s="73" t="s">
        <v>37</v>
      </c>
      <c r="C22" s="74">
        <f t="shared" si="1"/>
        <v>0</v>
      </c>
      <c r="D22" s="75">
        <f t="shared" si="2"/>
        <v>0</v>
      </c>
      <c r="E22" s="76">
        <f t="shared" si="2"/>
        <v>0</v>
      </c>
      <c r="F22" s="77"/>
      <c r="G22" s="78"/>
      <c r="H22" s="67"/>
      <c r="I22" s="68"/>
      <c r="J22" s="77"/>
      <c r="K22" s="78"/>
      <c r="L22" s="77"/>
      <c r="M22" s="78"/>
      <c r="N22" s="79"/>
      <c r="O22" s="78"/>
      <c r="P22" s="79"/>
      <c r="Q22" s="80"/>
      <c r="R22" s="81"/>
      <c r="S22" s="82"/>
      <c r="T22" s="58" t="str">
        <f t="shared" si="3"/>
        <v/>
      </c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60" t="str">
        <f t="shared" si="4"/>
        <v/>
      </c>
      <c r="CB22" s="60" t="str">
        <f t="shared" si="5"/>
        <v/>
      </c>
      <c r="CC22" s="59"/>
      <c r="CD22" s="59"/>
      <c r="CE22" s="61"/>
      <c r="CF22" s="61"/>
      <c r="CG22" s="61"/>
      <c r="CH22" s="61"/>
      <c r="CI22" s="61"/>
      <c r="CJ22" s="2"/>
      <c r="CK22" s="62">
        <f t="shared" si="6"/>
        <v>0</v>
      </c>
      <c r="CL22" s="62">
        <f t="shared" si="6"/>
        <v>0</v>
      </c>
    </row>
    <row r="23" spans="1:90" customFormat="1" x14ac:dyDescent="0.25">
      <c r="A23" s="2517"/>
      <c r="B23" s="83" t="s">
        <v>38</v>
      </c>
      <c r="C23" s="84">
        <f t="shared" si="1"/>
        <v>0</v>
      </c>
      <c r="D23" s="85">
        <f t="shared" si="2"/>
        <v>0</v>
      </c>
      <c r="E23" s="86">
        <f t="shared" si="2"/>
        <v>0</v>
      </c>
      <c r="F23" s="77"/>
      <c r="G23" s="78"/>
      <c r="H23" s="67"/>
      <c r="I23" s="68"/>
      <c r="J23" s="77"/>
      <c r="K23" s="78"/>
      <c r="L23" s="77"/>
      <c r="M23" s="78"/>
      <c r="N23" s="79"/>
      <c r="O23" s="78"/>
      <c r="P23" s="79"/>
      <c r="Q23" s="80"/>
      <c r="R23" s="81"/>
      <c r="S23" s="82"/>
      <c r="T23" s="58" t="str">
        <f t="shared" si="3"/>
        <v/>
      </c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60" t="str">
        <f t="shared" si="4"/>
        <v/>
      </c>
      <c r="CB23" s="60" t="str">
        <f t="shared" si="5"/>
        <v/>
      </c>
      <c r="CC23" s="59"/>
      <c r="CD23" s="59"/>
      <c r="CE23" s="61"/>
      <c r="CF23" s="61"/>
      <c r="CG23" s="61"/>
      <c r="CH23" s="61"/>
      <c r="CI23" s="61"/>
      <c r="CJ23" s="2"/>
      <c r="CK23" s="62">
        <f t="shared" si="6"/>
        <v>0</v>
      </c>
      <c r="CL23" s="62">
        <f t="shared" si="6"/>
        <v>0</v>
      </c>
    </row>
    <row r="24" spans="1:90" customFormat="1" x14ac:dyDescent="0.25">
      <c r="A24" s="2518"/>
      <c r="B24" s="34" t="s">
        <v>39</v>
      </c>
      <c r="C24" s="35">
        <f t="shared" si="1"/>
        <v>0</v>
      </c>
      <c r="D24" s="87">
        <f t="shared" si="2"/>
        <v>0</v>
      </c>
      <c r="E24" s="37">
        <f t="shared" si="2"/>
        <v>0</v>
      </c>
      <c r="F24" s="40"/>
      <c r="G24" s="88"/>
      <c r="H24" s="40"/>
      <c r="I24" s="88"/>
      <c r="J24" s="40"/>
      <c r="K24" s="88"/>
      <c r="L24" s="40"/>
      <c r="M24" s="88"/>
      <c r="N24" s="89"/>
      <c r="O24" s="88"/>
      <c r="P24" s="89"/>
      <c r="Q24" s="90"/>
      <c r="R24" s="91"/>
      <c r="S24" s="41"/>
      <c r="T24" s="58" t="str">
        <f t="shared" si="3"/>
        <v/>
      </c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60" t="str">
        <f t="shared" si="4"/>
        <v/>
      </c>
      <c r="CB24" s="60" t="str">
        <f t="shared" si="5"/>
        <v/>
      </c>
      <c r="CC24" s="59"/>
      <c r="CD24" s="59"/>
      <c r="CE24" s="61"/>
      <c r="CF24" s="61"/>
      <c r="CG24" s="61"/>
      <c r="CH24" s="61"/>
      <c r="CI24" s="61"/>
      <c r="CJ24" s="2"/>
      <c r="CK24" s="62">
        <f t="shared" si="6"/>
        <v>0</v>
      </c>
      <c r="CL24" s="62">
        <f t="shared" si="6"/>
        <v>0</v>
      </c>
    </row>
    <row r="25" spans="1:90" customFormat="1" ht="21" x14ac:dyDescent="0.25">
      <c r="A25" s="2782" t="s">
        <v>40</v>
      </c>
      <c r="B25" s="723" t="s">
        <v>41</v>
      </c>
      <c r="C25" s="724">
        <f t="shared" si="1"/>
        <v>0</v>
      </c>
      <c r="D25" s="725">
        <f t="shared" si="2"/>
        <v>0</v>
      </c>
      <c r="E25" s="726">
        <f t="shared" si="2"/>
        <v>0</v>
      </c>
      <c r="F25" s="727"/>
      <c r="G25" s="728"/>
      <c r="H25" s="727"/>
      <c r="I25" s="728"/>
      <c r="J25" s="727"/>
      <c r="K25" s="728"/>
      <c r="L25" s="727"/>
      <c r="M25" s="728"/>
      <c r="N25" s="729"/>
      <c r="O25" s="728"/>
      <c r="P25" s="729"/>
      <c r="Q25" s="730"/>
      <c r="R25" s="731"/>
      <c r="S25" s="732"/>
      <c r="T25" s="58" t="str">
        <f t="shared" si="3"/>
        <v/>
      </c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60" t="str">
        <f t="shared" si="4"/>
        <v/>
      </c>
      <c r="CB25" s="60" t="str">
        <f t="shared" si="5"/>
        <v/>
      </c>
      <c r="CC25" s="59"/>
      <c r="CD25" s="59"/>
      <c r="CE25" s="61"/>
      <c r="CF25" s="61"/>
      <c r="CG25" s="61"/>
      <c r="CH25" s="61"/>
      <c r="CI25" s="61"/>
      <c r="CJ25" s="2"/>
      <c r="CK25" s="62">
        <f t="shared" si="6"/>
        <v>0</v>
      </c>
      <c r="CL25" s="62">
        <f t="shared" si="6"/>
        <v>0</v>
      </c>
    </row>
    <row r="26" spans="1:90" customFormat="1" x14ac:dyDescent="0.25">
      <c r="A26" s="2517"/>
      <c r="B26" s="98" t="s">
        <v>42</v>
      </c>
      <c r="C26" s="74">
        <f t="shared" si="1"/>
        <v>0</v>
      </c>
      <c r="D26" s="75">
        <f t="shared" si="2"/>
        <v>0</v>
      </c>
      <c r="E26" s="76">
        <f t="shared" si="2"/>
        <v>0</v>
      </c>
      <c r="F26" s="67"/>
      <c r="G26" s="68"/>
      <c r="H26" s="67"/>
      <c r="I26" s="68"/>
      <c r="J26" s="67"/>
      <c r="K26" s="68"/>
      <c r="L26" s="67"/>
      <c r="M26" s="68"/>
      <c r="N26" s="69"/>
      <c r="O26" s="68"/>
      <c r="P26" s="69"/>
      <c r="Q26" s="70"/>
      <c r="R26" s="71"/>
      <c r="S26" s="72"/>
      <c r="T26" s="58" t="str">
        <f t="shared" si="3"/>
        <v/>
      </c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60" t="str">
        <f t="shared" si="4"/>
        <v/>
      </c>
      <c r="CB26" s="60" t="str">
        <f t="shared" si="5"/>
        <v/>
      </c>
      <c r="CC26" s="59"/>
      <c r="CD26" s="59"/>
      <c r="CE26" s="61"/>
      <c r="CF26" s="61"/>
      <c r="CG26" s="61"/>
      <c r="CH26" s="61"/>
      <c r="CI26" s="61"/>
      <c r="CJ26" s="2"/>
      <c r="CK26" s="62">
        <f t="shared" si="6"/>
        <v>0</v>
      </c>
      <c r="CL26" s="62">
        <f t="shared" si="6"/>
        <v>0</v>
      </c>
    </row>
    <row r="27" spans="1:90" customFormat="1" x14ac:dyDescent="0.25">
      <c r="A27" s="2517"/>
      <c r="B27" s="98" t="s">
        <v>43</v>
      </c>
      <c r="C27" s="74">
        <f t="shared" si="1"/>
        <v>0</v>
      </c>
      <c r="D27" s="75">
        <f t="shared" si="2"/>
        <v>0</v>
      </c>
      <c r="E27" s="76">
        <f t="shared" si="2"/>
        <v>0</v>
      </c>
      <c r="F27" s="67"/>
      <c r="G27" s="68"/>
      <c r="H27" s="67"/>
      <c r="I27" s="68"/>
      <c r="J27" s="67"/>
      <c r="K27" s="68"/>
      <c r="L27" s="67"/>
      <c r="M27" s="68"/>
      <c r="N27" s="69"/>
      <c r="O27" s="68"/>
      <c r="P27" s="69"/>
      <c r="Q27" s="70"/>
      <c r="R27" s="71"/>
      <c r="S27" s="72"/>
      <c r="T27" s="58" t="str">
        <f t="shared" si="3"/>
        <v/>
      </c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60" t="str">
        <f t="shared" si="4"/>
        <v/>
      </c>
      <c r="CB27" s="60" t="str">
        <f t="shared" si="5"/>
        <v/>
      </c>
      <c r="CC27" s="59"/>
      <c r="CD27" s="59"/>
      <c r="CE27" s="61"/>
      <c r="CF27" s="61"/>
      <c r="CG27" s="61"/>
      <c r="CH27" s="61"/>
      <c r="CI27" s="61"/>
      <c r="CJ27" s="2"/>
      <c r="CK27" s="62">
        <f t="shared" si="6"/>
        <v>0</v>
      </c>
      <c r="CL27" s="62">
        <f t="shared" si="6"/>
        <v>0</v>
      </c>
    </row>
    <row r="28" spans="1:90" customFormat="1" x14ac:dyDescent="0.25">
      <c r="A28" s="2517"/>
      <c r="B28" s="99" t="s">
        <v>44</v>
      </c>
      <c r="C28" s="100">
        <f t="shared" si="1"/>
        <v>0</v>
      </c>
      <c r="D28" s="101">
        <f t="shared" si="2"/>
        <v>0</v>
      </c>
      <c r="E28" s="102">
        <f t="shared" si="2"/>
        <v>0</v>
      </c>
      <c r="F28" s="67"/>
      <c r="G28" s="68"/>
      <c r="H28" s="67"/>
      <c r="I28" s="68"/>
      <c r="J28" s="67"/>
      <c r="K28" s="68"/>
      <c r="L28" s="67"/>
      <c r="M28" s="68"/>
      <c r="N28" s="69"/>
      <c r="O28" s="68"/>
      <c r="P28" s="69"/>
      <c r="Q28" s="70"/>
      <c r="R28" s="71"/>
      <c r="S28" s="72"/>
      <c r="T28" s="58" t="str">
        <f t="shared" si="3"/>
        <v/>
      </c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60" t="str">
        <f t="shared" si="4"/>
        <v/>
      </c>
      <c r="CB28" s="60" t="str">
        <f t="shared" si="5"/>
        <v/>
      </c>
      <c r="CC28" s="59"/>
      <c r="CD28" s="59"/>
      <c r="CE28" s="61"/>
      <c r="CF28" s="61"/>
      <c r="CG28" s="61"/>
      <c r="CH28" s="61"/>
      <c r="CI28" s="61"/>
      <c r="CJ28" s="2"/>
      <c r="CK28" s="62">
        <f t="shared" si="6"/>
        <v>0</v>
      </c>
      <c r="CL28" s="62">
        <f t="shared" si="6"/>
        <v>0</v>
      </c>
    </row>
    <row r="29" spans="1:90" customFormat="1" ht="21" x14ac:dyDescent="0.25">
      <c r="A29" s="2517"/>
      <c r="B29" s="99" t="s">
        <v>45</v>
      </c>
      <c r="C29" s="100">
        <f t="shared" si="1"/>
        <v>0</v>
      </c>
      <c r="D29" s="101">
        <f t="shared" si="2"/>
        <v>0</v>
      </c>
      <c r="E29" s="102">
        <f t="shared" si="2"/>
        <v>0</v>
      </c>
      <c r="F29" s="67"/>
      <c r="G29" s="68"/>
      <c r="H29" s="67"/>
      <c r="I29" s="68"/>
      <c r="J29" s="67"/>
      <c r="K29" s="68"/>
      <c r="L29" s="67"/>
      <c r="M29" s="68"/>
      <c r="N29" s="69"/>
      <c r="O29" s="68"/>
      <c r="P29" s="69"/>
      <c r="Q29" s="70"/>
      <c r="R29" s="71"/>
      <c r="S29" s="72"/>
      <c r="T29" s="58" t="str">
        <f t="shared" si="3"/>
        <v/>
      </c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60" t="str">
        <f t="shared" si="4"/>
        <v/>
      </c>
      <c r="CB29" s="60" t="str">
        <f t="shared" si="5"/>
        <v/>
      </c>
      <c r="CC29" s="59"/>
      <c r="CD29" s="59"/>
      <c r="CE29" s="61"/>
      <c r="CF29" s="61"/>
      <c r="CG29" s="61"/>
      <c r="CH29" s="61"/>
      <c r="CI29" s="61"/>
      <c r="CJ29" s="2"/>
      <c r="CK29" s="62">
        <f t="shared" si="6"/>
        <v>0</v>
      </c>
      <c r="CL29" s="62">
        <f t="shared" si="6"/>
        <v>0</v>
      </c>
    </row>
    <row r="30" spans="1:90" customFormat="1" x14ac:dyDescent="0.25">
      <c r="A30" s="2517"/>
      <c r="B30" s="99" t="s">
        <v>46</v>
      </c>
      <c r="C30" s="100">
        <f>SUM(D30:E30)</f>
        <v>0</v>
      </c>
      <c r="D30" s="101">
        <f t="shared" si="2"/>
        <v>0</v>
      </c>
      <c r="E30" s="102">
        <f t="shared" si="2"/>
        <v>0</v>
      </c>
      <c r="F30" s="67"/>
      <c r="G30" s="68"/>
      <c r="H30" s="67"/>
      <c r="I30" s="68"/>
      <c r="J30" s="67"/>
      <c r="K30" s="68"/>
      <c r="L30" s="67"/>
      <c r="M30" s="68"/>
      <c r="N30" s="69"/>
      <c r="O30" s="68"/>
      <c r="P30" s="69"/>
      <c r="Q30" s="70"/>
      <c r="R30" s="71"/>
      <c r="S30" s="72"/>
      <c r="T30" s="58" t="str">
        <f t="shared" si="3"/>
        <v/>
      </c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60" t="str">
        <f t="shared" si="4"/>
        <v/>
      </c>
      <c r="CB30" s="60" t="str">
        <f t="shared" si="5"/>
        <v/>
      </c>
      <c r="CC30" s="59"/>
      <c r="CD30" s="59"/>
      <c r="CE30" s="61"/>
      <c r="CF30" s="61"/>
      <c r="CG30" s="61"/>
      <c r="CH30" s="61"/>
      <c r="CI30" s="61"/>
      <c r="CJ30" s="2"/>
      <c r="CK30" s="62">
        <f t="shared" si="6"/>
        <v>0</v>
      </c>
      <c r="CL30" s="62">
        <f t="shared" si="6"/>
        <v>0</v>
      </c>
    </row>
    <row r="31" spans="1:90" customFormat="1" ht="21" x14ac:dyDescent="0.25">
      <c r="A31" s="2517"/>
      <c r="B31" s="99" t="s">
        <v>47</v>
      </c>
      <c r="C31" s="100">
        <f>SUM(D31:E31)</f>
        <v>0</v>
      </c>
      <c r="D31" s="75">
        <f t="shared" si="2"/>
        <v>0</v>
      </c>
      <c r="E31" s="76">
        <f t="shared" si="2"/>
        <v>0</v>
      </c>
      <c r="F31" s="67"/>
      <c r="G31" s="68"/>
      <c r="H31" s="67"/>
      <c r="I31" s="68"/>
      <c r="J31" s="67"/>
      <c r="K31" s="68"/>
      <c r="L31" s="67"/>
      <c r="M31" s="68"/>
      <c r="N31" s="69"/>
      <c r="O31" s="68"/>
      <c r="P31" s="69"/>
      <c r="Q31" s="70"/>
      <c r="R31" s="71"/>
      <c r="S31" s="72"/>
      <c r="T31" s="58" t="str">
        <f t="shared" si="3"/>
        <v/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60" t="str">
        <f t="shared" si="4"/>
        <v/>
      </c>
      <c r="CB31" s="60" t="str">
        <f t="shared" si="5"/>
        <v/>
      </c>
      <c r="CC31" s="59"/>
      <c r="CD31" s="59"/>
      <c r="CE31" s="61"/>
      <c r="CF31" s="61"/>
      <c r="CG31" s="61"/>
      <c r="CH31" s="61"/>
      <c r="CI31" s="61"/>
      <c r="CJ31" s="2"/>
      <c r="CK31" s="62">
        <f t="shared" si="6"/>
        <v>0</v>
      </c>
      <c r="CL31" s="62">
        <f t="shared" si="6"/>
        <v>0</v>
      </c>
    </row>
    <row r="32" spans="1:90" customFormat="1" x14ac:dyDescent="0.25">
      <c r="A32" s="2517"/>
      <c r="B32" s="99" t="s">
        <v>48</v>
      </c>
      <c r="C32" s="74">
        <f t="shared" ref="C32:C41" si="7">SUM(D32+E32)</f>
        <v>0</v>
      </c>
      <c r="D32" s="75">
        <f t="shared" si="2"/>
        <v>0</v>
      </c>
      <c r="E32" s="76">
        <f t="shared" si="2"/>
        <v>0</v>
      </c>
      <c r="F32" s="77"/>
      <c r="G32" s="78"/>
      <c r="H32" s="77"/>
      <c r="I32" s="78"/>
      <c r="J32" s="77"/>
      <c r="K32" s="78"/>
      <c r="L32" s="77"/>
      <c r="M32" s="78"/>
      <c r="N32" s="79"/>
      <c r="O32" s="78"/>
      <c r="P32" s="79"/>
      <c r="Q32" s="80"/>
      <c r="R32" s="81"/>
      <c r="S32" s="82"/>
      <c r="T32" s="58" t="str">
        <f t="shared" si="3"/>
        <v/>
      </c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60" t="str">
        <f t="shared" si="4"/>
        <v/>
      </c>
      <c r="CB32" s="60" t="str">
        <f t="shared" si="5"/>
        <v/>
      </c>
      <c r="CC32" s="59"/>
      <c r="CD32" s="59"/>
      <c r="CE32" s="61"/>
      <c r="CF32" s="61"/>
      <c r="CG32" s="61"/>
      <c r="CH32" s="61"/>
      <c r="CI32" s="61"/>
      <c r="CJ32" s="2"/>
      <c r="CK32" s="62">
        <f t="shared" si="6"/>
        <v>0</v>
      </c>
      <c r="CL32" s="62">
        <f t="shared" si="6"/>
        <v>0</v>
      </c>
    </row>
    <row r="33" spans="1:90" customFormat="1" x14ac:dyDescent="0.25">
      <c r="A33" s="2517"/>
      <c r="B33" s="103" t="s">
        <v>49</v>
      </c>
      <c r="C33" s="84">
        <f t="shared" si="7"/>
        <v>0</v>
      </c>
      <c r="D33" s="85">
        <f t="shared" si="2"/>
        <v>0</v>
      </c>
      <c r="E33" s="86">
        <f t="shared" si="2"/>
        <v>0</v>
      </c>
      <c r="F33" s="104"/>
      <c r="G33" s="105"/>
      <c r="H33" s="104"/>
      <c r="I33" s="105"/>
      <c r="J33" s="104"/>
      <c r="K33" s="105"/>
      <c r="L33" s="104"/>
      <c r="M33" s="105"/>
      <c r="N33" s="106"/>
      <c r="O33" s="105"/>
      <c r="P33" s="106"/>
      <c r="Q33" s="107"/>
      <c r="R33" s="108"/>
      <c r="S33" s="109"/>
      <c r="T33" s="58" t="str">
        <f t="shared" si="3"/>
        <v/>
      </c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60" t="str">
        <f t="shared" si="4"/>
        <v/>
      </c>
      <c r="CB33" s="60" t="str">
        <f t="shared" si="5"/>
        <v/>
      </c>
      <c r="CC33" s="59"/>
      <c r="CD33" s="59"/>
      <c r="CE33" s="61"/>
      <c r="CF33" s="61"/>
      <c r="CG33" s="61"/>
      <c r="CH33" s="61"/>
      <c r="CI33" s="61"/>
      <c r="CJ33" s="2"/>
      <c r="CK33" s="62">
        <f t="shared" si="6"/>
        <v>0</v>
      </c>
      <c r="CL33" s="62">
        <f t="shared" si="6"/>
        <v>0</v>
      </c>
    </row>
    <row r="34" spans="1:90" customFormat="1" x14ac:dyDescent="0.25">
      <c r="A34" s="2517"/>
      <c r="B34" s="73" t="s">
        <v>50</v>
      </c>
      <c r="C34" s="84">
        <f t="shared" si="7"/>
        <v>0</v>
      </c>
      <c r="D34" s="85">
        <f t="shared" si="2"/>
        <v>0</v>
      </c>
      <c r="E34" s="86">
        <f t="shared" si="2"/>
        <v>0</v>
      </c>
      <c r="F34" s="104"/>
      <c r="G34" s="105"/>
      <c r="H34" s="104"/>
      <c r="I34" s="105"/>
      <c r="J34" s="104"/>
      <c r="K34" s="105"/>
      <c r="L34" s="104"/>
      <c r="M34" s="105"/>
      <c r="N34" s="106"/>
      <c r="O34" s="105"/>
      <c r="P34" s="106"/>
      <c r="Q34" s="107"/>
      <c r="R34" s="108"/>
      <c r="S34" s="109"/>
      <c r="T34" s="58" t="str">
        <f t="shared" si="3"/>
        <v/>
      </c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60" t="str">
        <f t="shared" si="4"/>
        <v/>
      </c>
      <c r="CB34" s="60" t="str">
        <f t="shared" si="5"/>
        <v/>
      </c>
      <c r="CC34" s="59"/>
      <c r="CD34" s="59"/>
      <c r="CE34" s="61"/>
      <c r="CF34" s="61"/>
      <c r="CG34" s="61"/>
      <c r="CH34" s="61"/>
      <c r="CI34" s="61"/>
      <c r="CJ34" s="2"/>
      <c r="CK34" s="62">
        <f t="shared" si="6"/>
        <v>0</v>
      </c>
      <c r="CL34" s="62">
        <f t="shared" si="6"/>
        <v>0</v>
      </c>
    </row>
    <row r="35" spans="1:90" customFormat="1" x14ac:dyDescent="0.25">
      <c r="A35" s="2517"/>
      <c r="B35" s="110" t="s">
        <v>51</v>
      </c>
      <c r="C35" s="111">
        <f t="shared" si="7"/>
        <v>0</v>
      </c>
      <c r="D35" s="112">
        <f t="shared" si="2"/>
        <v>0</v>
      </c>
      <c r="E35" s="113">
        <f t="shared" si="2"/>
        <v>0</v>
      </c>
      <c r="F35" s="104"/>
      <c r="G35" s="105"/>
      <c r="H35" s="104"/>
      <c r="I35" s="105"/>
      <c r="J35" s="104"/>
      <c r="K35" s="105"/>
      <c r="L35" s="104"/>
      <c r="M35" s="105"/>
      <c r="N35" s="106"/>
      <c r="O35" s="105"/>
      <c r="P35" s="106"/>
      <c r="Q35" s="107"/>
      <c r="R35" s="108"/>
      <c r="S35" s="109"/>
      <c r="T35" s="58" t="str">
        <f t="shared" si="3"/>
        <v/>
      </c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60" t="str">
        <f t="shared" si="4"/>
        <v/>
      </c>
      <c r="CB35" s="60" t="str">
        <f t="shared" si="5"/>
        <v/>
      </c>
      <c r="CC35" s="59"/>
      <c r="CD35" s="59"/>
      <c r="CE35" s="61"/>
      <c r="CF35" s="61"/>
      <c r="CG35" s="61"/>
      <c r="CH35" s="61"/>
      <c r="CI35" s="61"/>
      <c r="CJ35" s="2"/>
      <c r="CK35" s="62">
        <f t="shared" si="6"/>
        <v>0</v>
      </c>
      <c r="CL35" s="62">
        <f t="shared" si="6"/>
        <v>0</v>
      </c>
    </row>
    <row r="36" spans="1:90" customFormat="1" x14ac:dyDescent="0.25">
      <c r="A36" s="2518"/>
      <c r="B36" s="114" t="s">
        <v>52</v>
      </c>
      <c r="C36" s="35">
        <f t="shared" si="7"/>
        <v>0</v>
      </c>
      <c r="D36" s="87">
        <f t="shared" si="2"/>
        <v>0</v>
      </c>
      <c r="E36" s="37">
        <f t="shared" si="2"/>
        <v>0</v>
      </c>
      <c r="F36" s="40"/>
      <c r="G36" s="88"/>
      <c r="H36" s="40"/>
      <c r="I36" s="88"/>
      <c r="J36" s="40"/>
      <c r="K36" s="88"/>
      <c r="L36" s="40"/>
      <c r="M36" s="88"/>
      <c r="N36" s="89"/>
      <c r="O36" s="88"/>
      <c r="P36" s="89"/>
      <c r="Q36" s="90"/>
      <c r="R36" s="91"/>
      <c r="S36" s="41"/>
      <c r="T36" s="58" t="str">
        <f t="shared" si="3"/>
        <v/>
      </c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60" t="str">
        <f t="shared" si="4"/>
        <v/>
      </c>
      <c r="CB36" s="60" t="str">
        <f t="shared" si="5"/>
        <v/>
      </c>
      <c r="CC36" s="59"/>
      <c r="CD36" s="59"/>
      <c r="CE36" s="61"/>
      <c r="CF36" s="61"/>
      <c r="CG36" s="61"/>
      <c r="CH36" s="61"/>
      <c r="CI36" s="61"/>
      <c r="CJ36" s="2"/>
      <c r="CK36" s="62">
        <f t="shared" si="6"/>
        <v>0</v>
      </c>
      <c r="CL36" s="62">
        <f t="shared" si="6"/>
        <v>0</v>
      </c>
    </row>
    <row r="37" spans="1:90" customFormat="1" x14ac:dyDescent="0.25">
      <c r="A37" s="2528" t="s">
        <v>53</v>
      </c>
      <c r="B37" s="83" t="s">
        <v>38</v>
      </c>
      <c r="C37" s="74">
        <f t="shared" si="7"/>
        <v>0</v>
      </c>
      <c r="D37" s="75">
        <f t="shared" si="2"/>
        <v>0</v>
      </c>
      <c r="E37" s="76">
        <f t="shared" si="2"/>
        <v>0</v>
      </c>
      <c r="F37" s="67"/>
      <c r="G37" s="68"/>
      <c r="H37" s="67"/>
      <c r="I37" s="68"/>
      <c r="J37" s="67"/>
      <c r="K37" s="68"/>
      <c r="L37" s="67"/>
      <c r="M37" s="68"/>
      <c r="N37" s="67"/>
      <c r="O37" s="68"/>
      <c r="P37" s="69"/>
      <c r="Q37" s="70"/>
      <c r="R37" s="71"/>
      <c r="S37" s="72"/>
      <c r="T37" s="58" t="str">
        <f t="shared" si="3"/>
        <v/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60" t="str">
        <f t="shared" si="4"/>
        <v/>
      </c>
      <c r="CB37" s="60" t="str">
        <f t="shared" si="5"/>
        <v/>
      </c>
      <c r="CC37" s="59"/>
      <c r="CD37" s="59"/>
      <c r="CE37" s="61"/>
      <c r="CF37" s="61"/>
      <c r="CG37" s="61"/>
      <c r="CH37" s="61"/>
      <c r="CI37" s="61"/>
      <c r="CJ37" s="2"/>
      <c r="CK37" s="62">
        <f t="shared" si="6"/>
        <v>0</v>
      </c>
      <c r="CL37" s="62">
        <f t="shared" si="6"/>
        <v>0</v>
      </c>
    </row>
    <row r="38" spans="1:90" customFormat="1" x14ac:dyDescent="0.25">
      <c r="A38" s="2528"/>
      <c r="B38" s="34" t="s">
        <v>39</v>
      </c>
      <c r="C38" s="115">
        <f t="shared" si="7"/>
        <v>0</v>
      </c>
      <c r="D38" s="116">
        <f t="shared" si="2"/>
        <v>0</v>
      </c>
      <c r="E38" s="117">
        <f t="shared" si="2"/>
        <v>0</v>
      </c>
      <c r="F38" s="104"/>
      <c r="G38" s="105"/>
      <c r="H38" s="104"/>
      <c r="I38" s="105"/>
      <c r="J38" s="104"/>
      <c r="K38" s="105"/>
      <c r="L38" s="104"/>
      <c r="M38" s="105"/>
      <c r="N38" s="104"/>
      <c r="O38" s="105"/>
      <c r="P38" s="106"/>
      <c r="Q38" s="107"/>
      <c r="R38" s="108"/>
      <c r="S38" s="109"/>
      <c r="T38" s="58" t="str">
        <f t="shared" si="3"/>
        <v/>
      </c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60" t="str">
        <f t="shared" si="4"/>
        <v/>
      </c>
      <c r="CB38" s="60" t="str">
        <f t="shared" si="5"/>
        <v/>
      </c>
      <c r="CC38" s="59"/>
      <c r="CD38" s="59"/>
      <c r="CE38" s="61"/>
      <c r="CF38" s="61"/>
      <c r="CG38" s="61"/>
      <c r="CH38" s="61"/>
      <c r="CI38" s="61"/>
      <c r="CJ38" s="2"/>
      <c r="CK38" s="62">
        <f t="shared" si="6"/>
        <v>0</v>
      </c>
      <c r="CL38" s="62">
        <f t="shared" si="6"/>
        <v>0</v>
      </c>
    </row>
    <row r="39" spans="1:90" customFormat="1" x14ac:dyDescent="0.25">
      <c r="A39" s="2782" t="s">
        <v>54</v>
      </c>
      <c r="B39" s="670" t="s">
        <v>37</v>
      </c>
      <c r="C39" s="662">
        <f t="shared" si="7"/>
        <v>0</v>
      </c>
      <c r="D39" s="663">
        <f t="shared" si="2"/>
        <v>0</v>
      </c>
      <c r="E39" s="726">
        <f t="shared" si="2"/>
        <v>0</v>
      </c>
      <c r="F39" s="727"/>
      <c r="G39" s="728"/>
      <c r="H39" s="727"/>
      <c r="I39" s="728"/>
      <c r="J39" s="727"/>
      <c r="K39" s="728"/>
      <c r="L39" s="727"/>
      <c r="M39" s="728"/>
      <c r="N39" s="727"/>
      <c r="O39" s="728"/>
      <c r="P39" s="729"/>
      <c r="Q39" s="730"/>
      <c r="R39" s="731"/>
      <c r="S39" s="732"/>
      <c r="T39" s="58" t="str">
        <f t="shared" si="3"/>
        <v/>
      </c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60" t="str">
        <f t="shared" si="4"/>
        <v/>
      </c>
      <c r="CB39" s="60" t="str">
        <f t="shared" si="5"/>
        <v/>
      </c>
      <c r="CC39" s="59"/>
      <c r="CD39" s="59"/>
      <c r="CE39" s="61"/>
      <c r="CF39" s="61"/>
      <c r="CG39" s="61"/>
      <c r="CH39" s="61"/>
      <c r="CI39" s="61"/>
      <c r="CJ39" s="2"/>
      <c r="CK39" s="62">
        <f t="shared" si="6"/>
        <v>0</v>
      </c>
      <c r="CL39" s="62">
        <f t="shared" si="6"/>
        <v>0</v>
      </c>
    </row>
    <row r="40" spans="1:90" customFormat="1" x14ac:dyDescent="0.25">
      <c r="A40" s="2517"/>
      <c r="B40" s="73" t="s">
        <v>38</v>
      </c>
      <c r="C40" s="84">
        <f t="shared" si="7"/>
        <v>0</v>
      </c>
      <c r="D40" s="85">
        <f t="shared" si="2"/>
        <v>0</v>
      </c>
      <c r="E40" s="86">
        <f t="shared" si="2"/>
        <v>0</v>
      </c>
      <c r="F40" s="77"/>
      <c r="G40" s="78"/>
      <c r="H40" s="77"/>
      <c r="I40" s="78"/>
      <c r="J40" s="77"/>
      <c r="K40" s="78"/>
      <c r="L40" s="77"/>
      <c r="M40" s="78"/>
      <c r="N40" s="77"/>
      <c r="O40" s="78"/>
      <c r="P40" s="79"/>
      <c r="Q40" s="80"/>
      <c r="R40" s="81"/>
      <c r="S40" s="82"/>
      <c r="T40" s="58" t="str">
        <f t="shared" si="3"/>
        <v/>
      </c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60" t="str">
        <f t="shared" si="4"/>
        <v/>
      </c>
      <c r="CB40" s="60" t="str">
        <f t="shared" si="5"/>
        <v/>
      </c>
      <c r="CC40" s="59"/>
      <c r="CD40" s="59"/>
      <c r="CE40" s="61"/>
      <c r="CF40" s="61"/>
      <c r="CG40" s="61"/>
      <c r="CH40" s="61"/>
      <c r="CI40" s="61"/>
      <c r="CJ40" s="2"/>
      <c r="CK40" s="62">
        <f t="shared" si="6"/>
        <v>0</v>
      </c>
      <c r="CL40" s="62">
        <f t="shared" si="6"/>
        <v>0</v>
      </c>
    </row>
    <row r="41" spans="1:90" customFormat="1" x14ac:dyDescent="0.25">
      <c r="A41" s="2518"/>
      <c r="B41" s="34" t="s">
        <v>39</v>
      </c>
      <c r="C41" s="35">
        <f t="shared" si="7"/>
        <v>0</v>
      </c>
      <c r="D41" s="87">
        <f t="shared" si="2"/>
        <v>0</v>
      </c>
      <c r="E41" s="37">
        <f t="shared" si="2"/>
        <v>0</v>
      </c>
      <c r="F41" s="40"/>
      <c r="G41" s="88"/>
      <c r="H41" s="40"/>
      <c r="I41" s="88"/>
      <c r="J41" s="40"/>
      <c r="K41" s="88"/>
      <c r="L41" s="40"/>
      <c r="M41" s="88"/>
      <c r="N41" s="40"/>
      <c r="O41" s="88"/>
      <c r="P41" s="89"/>
      <c r="Q41" s="90"/>
      <c r="R41" s="91"/>
      <c r="S41" s="41"/>
      <c r="T41" s="58" t="str">
        <f t="shared" si="3"/>
        <v/>
      </c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60" t="str">
        <f t="shared" si="4"/>
        <v/>
      </c>
      <c r="CB41" s="60" t="str">
        <f t="shared" si="5"/>
        <v/>
      </c>
      <c r="CC41" s="59"/>
      <c r="CD41" s="59"/>
      <c r="CE41" s="61"/>
      <c r="CF41" s="61"/>
      <c r="CG41" s="61"/>
      <c r="CH41" s="61"/>
      <c r="CI41" s="61"/>
      <c r="CJ41" s="2"/>
      <c r="CK41" s="62">
        <f t="shared" si="6"/>
        <v>0</v>
      </c>
      <c r="CL41" s="62">
        <f t="shared" si="6"/>
        <v>0</v>
      </c>
    </row>
    <row r="42" spans="1:90" customFormat="1" x14ac:dyDescent="0.25">
      <c r="A42" s="671" t="s">
        <v>55</v>
      </c>
      <c r="B42" s="672"/>
      <c r="C42" s="672"/>
      <c r="D42" s="672"/>
      <c r="E42" s="672"/>
      <c r="F42" s="672"/>
      <c r="G42" s="672"/>
      <c r="H42" s="672"/>
      <c r="I42" s="672"/>
      <c r="J42" s="672"/>
      <c r="K42" s="672"/>
      <c r="L42" s="672"/>
      <c r="M42" s="672"/>
      <c r="N42" s="672"/>
      <c r="O42" s="672"/>
      <c r="P42" s="67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</row>
    <row r="43" spans="1:90" customFormat="1" ht="15" customHeight="1" x14ac:dyDescent="0.25">
      <c r="A43" s="2789" t="s">
        <v>56</v>
      </c>
      <c r="B43" s="2773" t="s">
        <v>27</v>
      </c>
      <c r="C43" s="2774"/>
      <c r="D43" s="2775"/>
      <c r="E43" s="2780" t="s">
        <v>6</v>
      </c>
      <c r="F43" s="2796"/>
      <c r="G43" s="2796"/>
      <c r="H43" s="2796"/>
      <c r="I43" s="2796"/>
      <c r="J43" s="2796"/>
      <c r="K43" s="2796"/>
      <c r="L43" s="2796"/>
      <c r="M43" s="2796"/>
      <c r="N43" s="2796"/>
      <c r="O43" s="2796"/>
      <c r="P43" s="2796"/>
      <c r="Q43" s="2784" t="s">
        <v>28</v>
      </c>
      <c r="R43" s="2785" t="s">
        <v>29</v>
      </c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</row>
    <row r="44" spans="1:90" customFormat="1" ht="15" customHeight="1" x14ac:dyDescent="0.25">
      <c r="A44" s="2509"/>
      <c r="B44" s="2580"/>
      <c r="C44" s="2505"/>
      <c r="D44" s="2506"/>
      <c r="E44" s="2786" t="s">
        <v>30</v>
      </c>
      <c r="F44" s="2768"/>
      <c r="G44" s="2786" t="s">
        <v>31</v>
      </c>
      <c r="H44" s="2768"/>
      <c r="I44" s="2786" t="s">
        <v>15</v>
      </c>
      <c r="J44" s="2768"/>
      <c r="K44" s="2786" t="s">
        <v>32</v>
      </c>
      <c r="L44" s="2768"/>
      <c r="M44" s="2786" t="s">
        <v>33</v>
      </c>
      <c r="N44" s="2768"/>
      <c r="O44" s="2786" t="s">
        <v>34</v>
      </c>
      <c r="P44" s="2769"/>
      <c r="Q44" s="2520"/>
      <c r="R44" s="2524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</row>
    <row r="45" spans="1:90" customFormat="1" x14ac:dyDescent="0.25">
      <c r="A45" s="2510"/>
      <c r="B45" s="673" t="s">
        <v>17</v>
      </c>
      <c r="C45" s="674" t="s">
        <v>18</v>
      </c>
      <c r="D45" s="123" t="s">
        <v>19</v>
      </c>
      <c r="E45" s="733" t="s">
        <v>18</v>
      </c>
      <c r="F45" s="675" t="s">
        <v>19</v>
      </c>
      <c r="G45" s="733" t="s">
        <v>18</v>
      </c>
      <c r="H45" s="675" t="s">
        <v>19</v>
      </c>
      <c r="I45" s="733" t="s">
        <v>18</v>
      </c>
      <c r="J45" s="675" t="s">
        <v>19</v>
      </c>
      <c r="K45" s="733" t="s">
        <v>18</v>
      </c>
      <c r="L45" s="675" t="s">
        <v>19</v>
      </c>
      <c r="M45" s="733" t="s">
        <v>18</v>
      </c>
      <c r="N45" s="675" t="s">
        <v>19</v>
      </c>
      <c r="O45" s="733" t="s">
        <v>18</v>
      </c>
      <c r="P45" s="676" t="s">
        <v>19</v>
      </c>
      <c r="Q45" s="2521"/>
      <c r="R45" s="2525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</row>
    <row r="46" spans="1:90" customFormat="1" x14ac:dyDescent="0.25">
      <c r="A46" s="734" t="s">
        <v>37</v>
      </c>
      <c r="B46" s="735">
        <f>SUM(C46+D46)</f>
        <v>0</v>
      </c>
      <c r="C46" s="736">
        <f>SUM(E46+G46+I46+K46+M46+O46)</f>
        <v>0</v>
      </c>
      <c r="D46" s="737">
        <f>SUM(F46+H46+J46+L46+N46+P46)</f>
        <v>0</v>
      </c>
      <c r="E46" s="727"/>
      <c r="F46" s="732"/>
      <c r="G46" s="727"/>
      <c r="H46" s="732"/>
      <c r="I46" s="727"/>
      <c r="J46" s="728"/>
      <c r="K46" s="727"/>
      <c r="L46" s="728"/>
      <c r="M46" s="729"/>
      <c r="N46" s="728"/>
      <c r="O46" s="729"/>
      <c r="P46" s="730"/>
      <c r="Q46" s="731"/>
      <c r="R46" s="728"/>
      <c r="S46" s="58" t="str">
        <f>$CA46&amp;CB46</f>
        <v/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60" t="str">
        <f>IF(AND($B46&lt;&gt;0,Q46=""),"* No olvide ingresar la variable "&amp;Q$43&amp;""&amp;". Digite CERO si no tiene. ",IF(Q46&gt;$B46,"* La variable Pueblos Originarios no debe ser mayor al Total Ambos Sexos. ",""))</f>
        <v/>
      </c>
      <c r="CB46" s="60" t="str">
        <f>IF(AND($B46&lt;&gt;0,R46=""),"* No olvide ingresar la variable "&amp;R$43&amp;""&amp;" (Digite CERO si no tiene). ",IF(R46&gt;$B46,"* La variable Migrantes no debe ser mayor al Total Ambos Sexos. ",""))</f>
        <v/>
      </c>
      <c r="CC46" s="59"/>
      <c r="CD46" s="59"/>
      <c r="CE46" s="61"/>
      <c r="CF46" s="61"/>
      <c r="CG46" s="61"/>
      <c r="CH46" s="61"/>
      <c r="CI46" s="61"/>
      <c r="CJ46" s="2"/>
      <c r="CK46" s="62">
        <f>IF(AND($B46&lt;&gt;0,Q46=""),1,IF(Q46&gt;$B46,1,0))</f>
        <v>0</v>
      </c>
      <c r="CL46" s="62">
        <f>IF(AND($B46&lt;&gt;0,R46=""),1,IF(R46&gt;$B46,1,0))</f>
        <v>0</v>
      </c>
    </row>
    <row r="47" spans="1:90" customFormat="1" x14ac:dyDescent="0.25">
      <c r="A47" s="130" t="s">
        <v>38</v>
      </c>
      <c r="B47" s="131">
        <f>SUM(C47+D47)</f>
        <v>0</v>
      </c>
      <c r="C47" s="132">
        <f t="shared" ref="C47:D49" si="8">SUM(E47+G47+I47+K47+M47+O47)</f>
        <v>0</v>
      </c>
      <c r="D47" s="133">
        <f t="shared" si="8"/>
        <v>0</v>
      </c>
      <c r="E47" s="77"/>
      <c r="F47" s="72"/>
      <c r="G47" s="67"/>
      <c r="H47" s="72"/>
      <c r="I47" s="67"/>
      <c r="J47" s="68"/>
      <c r="K47" s="67"/>
      <c r="L47" s="68"/>
      <c r="M47" s="69"/>
      <c r="N47" s="68"/>
      <c r="O47" s="69"/>
      <c r="P47" s="70"/>
      <c r="Q47" s="81"/>
      <c r="R47" s="78"/>
      <c r="S47" s="58" t="str">
        <f>$CA47&amp;CB47</f>
        <v/>
      </c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60" t="str">
        <f t="shared" ref="CA47:CA49" si="9">IF(AND($B47&lt;&gt;0,Q47=""),"* No olvide ingresar la variable "&amp;Q$43&amp;""&amp;". Digite CERO si no tiene. ",IF(Q47&gt;$B47,"* La variable Pueblos Originarios no debe ser mayor al Total Ambos Sexos. ",""))</f>
        <v/>
      </c>
      <c r="CB47" s="60" t="str">
        <f t="shared" ref="CB47:CB49" si="10">IF(AND($B47&lt;&gt;0,R47=""),"* No olvide ingresar la variable "&amp;R$43&amp;""&amp;" (Digite CERO si no tiene). ",IF(R47&gt;$B47,"* La variable Migrantes no debe ser mayor al Total Ambos Sexos. ",""))</f>
        <v/>
      </c>
      <c r="CC47" s="59"/>
      <c r="CD47" s="59"/>
      <c r="CE47" s="61"/>
      <c r="CF47" s="61"/>
      <c r="CG47" s="61"/>
      <c r="CH47" s="61"/>
      <c r="CI47" s="61"/>
      <c r="CJ47" s="2"/>
      <c r="CK47" s="62">
        <f t="shared" ref="CK47:CL49" si="11">IF(AND($B47&lt;&gt;0,Q47=""),1,IF(Q47&gt;$B47,1,0))</f>
        <v>0</v>
      </c>
      <c r="CL47" s="62">
        <f t="shared" si="11"/>
        <v>0</v>
      </c>
    </row>
    <row r="48" spans="1:90" customFormat="1" x14ac:dyDescent="0.25">
      <c r="A48" s="130" t="s">
        <v>39</v>
      </c>
      <c r="B48" s="134">
        <f>SUM(C48+D48)</f>
        <v>0</v>
      </c>
      <c r="C48" s="135">
        <f t="shared" si="8"/>
        <v>0</v>
      </c>
      <c r="D48" s="136">
        <f t="shared" si="8"/>
        <v>0</v>
      </c>
      <c r="E48" s="77"/>
      <c r="F48" s="82"/>
      <c r="G48" s="77"/>
      <c r="H48" s="82"/>
      <c r="I48" s="77"/>
      <c r="J48" s="78"/>
      <c r="K48" s="77"/>
      <c r="L48" s="78"/>
      <c r="M48" s="79"/>
      <c r="N48" s="78"/>
      <c r="O48" s="79"/>
      <c r="P48" s="80"/>
      <c r="Q48" s="81"/>
      <c r="R48" s="78"/>
      <c r="S48" s="58" t="str">
        <f>$CA48&amp;CB48</f>
        <v/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60" t="str">
        <f t="shared" si="9"/>
        <v/>
      </c>
      <c r="CB48" s="60" t="str">
        <f t="shared" si="10"/>
        <v/>
      </c>
      <c r="CC48" s="59"/>
      <c r="CD48" s="59"/>
      <c r="CE48" s="61"/>
      <c r="CF48" s="61"/>
      <c r="CG48" s="61"/>
      <c r="CH48" s="61"/>
      <c r="CI48" s="61"/>
      <c r="CJ48" s="2"/>
      <c r="CK48" s="62">
        <f t="shared" si="11"/>
        <v>0</v>
      </c>
      <c r="CL48" s="62">
        <f t="shared" si="11"/>
        <v>0</v>
      </c>
    </row>
    <row r="49" spans="1:90" customFormat="1" x14ac:dyDescent="0.25">
      <c r="A49" s="641" t="s">
        <v>57</v>
      </c>
      <c r="B49" s="138">
        <f>SUM(C49:D49)</f>
        <v>0</v>
      </c>
      <c r="C49" s="139">
        <f t="shared" si="8"/>
        <v>0</v>
      </c>
      <c r="D49" s="140">
        <f t="shared" si="8"/>
        <v>0</v>
      </c>
      <c r="E49" s="141"/>
      <c r="F49" s="142"/>
      <c r="G49" s="141"/>
      <c r="H49" s="142"/>
      <c r="I49" s="141"/>
      <c r="J49" s="143"/>
      <c r="K49" s="141"/>
      <c r="L49" s="143"/>
      <c r="M49" s="642"/>
      <c r="N49" s="143"/>
      <c r="O49" s="642"/>
      <c r="P49" s="145"/>
      <c r="Q49" s="146"/>
      <c r="R49" s="143"/>
      <c r="S49" s="58" t="str">
        <f t="shared" ref="S49" si="12">$CA49&amp;CB49</f>
        <v/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60" t="str">
        <f t="shared" si="9"/>
        <v/>
      </c>
      <c r="CB49" s="60" t="str">
        <f t="shared" si="10"/>
        <v/>
      </c>
      <c r="CC49" s="59"/>
      <c r="CD49" s="59"/>
      <c r="CE49" s="61"/>
      <c r="CF49" s="61"/>
      <c r="CG49" s="61"/>
      <c r="CH49" s="61"/>
      <c r="CI49" s="61"/>
      <c r="CJ49" s="2"/>
      <c r="CK49" s="62">
        <f t="shared" si="11"/>
        <v>0</v>
      </c>
      <c r="CL49" s="62">
        <f t="shared" si="11"/>
        <v>0</v>
      </c>
    </row>
    <row r="50" spans="1:90" customFormat="1" x14ac:dyDescent="0.25">
      <c r="A50" s="11" t="s">
        <v>58</v>
      </c>
      <c r="B50" s="12"/>
      <c r="C50" s="12"/>
      <c r="D50" s="12"/>
      <c r="E50" s="12"/>
      <c r="F50" s="12"/>
      <c r="G50" s="12"/>
      <c r="H50" s="1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</row>
    <row r="51" spans="1:90" customFormat="1" ht="15" customHeight="1" x14ac:dyDescent="0.25">
      <c r="A51" s="2794" t="s">
        <v>59</v>
      </c>
      <c r="B51" s="2773" t="s">
        <v>5</v>
      </c>
      <c r="C51" s="2774"/>
      <c r="D51" s="2775"/>
      <c r="E51" s="2795" t="s">
        <v>6</v>
      </c>
      <c r="F51" s="2795"/>
      <c r="G51" s="2795"/>
      <c r="H51" s="2786"/>
      <c r="I51" s="2784" t="s">
        <v>28</v>
      </c>
      <c r="J51" s="2785" t="s">
        <v>29</v>
      </c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</row>
    <row r="52" spans="1:90" customFormat="1" x14ac:dyDescent="0.25">
      <c r="A52" s="2535"/>
      <c r="B52" s="2580"/>
      <c r="C52" s="2505"/>
      <c r="D52" s="2506"/>
      <c r="E52" s="2786" t="s">
        <v>8</v>
      </c>
      <c r="F52" s="2768"/>
      <c r="G52" s="2786" t="s">
        <v>9</v>
      </c>
      <c r="H52" s="2769"/>
      <c r="I52" s="2520"/>
      <c r="J52" s="2524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</row>
    <row r="53" spans="1:90" customFormat="1" x14ac:dyDescent="0.25">
      <c r="A53" s="2536"/>
      <c r="B53" s="673" t="s">
        <v>17</v>
      </c>
      <c r="C53" s="674" t="s">
        <v>18</v>
      </c>
      <c r="D53" s="123" t="s">
        <v>19</v>
      </c>
      <c r="E53" s="733" t="s">
        <v>18</v>
      </c>
      <c r="F53" s="659" t="s">
        <v>19</v>
      </c>
      <c r="G53" s="733" t="s">
        <v>18</v>
      </c>
      <c r="H53" s="661" t="s">
        <v>19</v>
      </c>
      <c r="I53" s="2521"/>
      <c r="J53" s="2525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</row>
    <row r="54" spans="1:90" customFormat="1" ht="21" x14ac:dyDescent="0.25">
      <c r="A54" s="738" t="s">
        <v>60</v>
      </c>
      <c r="B54" s="739">
        <f>SUM(C54+D54)</f>
        <v>0</v>
      </c>
      <c r="C54" s="677">
        <f t="shared" ref="C54:D57" si="13">SUM(E54+G54)</f>
        <v>0</v>
      </c>
      <c r="D54" s="664">
        <f>SUM(F54+H54)</f>
        <v>0</v>
      </c>
      <c r="E54" s="740">
        <f>SUM(E55:E57)</f>
        <v>0</v>
      </c>
      <c r="F54" s="678">
        <f t="shared" ref="F54:J54" si="14">SUM(F55:F57)</f>
        <v>0</v>
      </c>
      <c r="G54" s="741">
        <f t="shared" si="14"/>
        <v>0</v>
      </c>
      <c r="H54" s="742">
        <f t="shared" si="14"/>
        <v>0</v>
      </c>
      <c r="I54" s="743">
        <f>SUM(I55:I57)</f>
        <v>0</v>
      </c>
      <c r="J54" s="744">
        <f t="shared" si="14"/>
        <v>0</v>
      </c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</row>
    <row r="55" spans="1:90" customFormat="1" x14ac:dyDescent="0.25">
      <c r="A55" s="156" t="s">
        <v>22</v>
      </c>
      <c r="B55" s="157">
        <f>SUM(C55+D55)</f>
        <v>0</v>
      </c>
      <c r="C55" s="158">
        <f>SUM(E55+G55)</f>
        <v>0</v>
      </c>
      <c r="D55" s="76">
        <f>SUM(F55+H55)</f>
        <v>0</v>
      </c>
      <c r="E55" s="67"/>
      <c r="F55" s="72"/>
      <c r="G55" s="69"/>
      <c r="H55" s="70"/>
      <c r="I55" s="81"/>
      <c r="J55" s="78"/>
      <c r="K55" s="58" t="str">
        <f>$CA55&amp;CB55</f>
        <v/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60" t="str">
        <f>IF(AND($B55&lt;&gt;0,I55=""),"* No olvide ingresar la variable "&amp;I$51&amp;""&amp;". Digite CERO si no tiene. ",IF(I55&gt;$B55,"* La variable Pueblos Originarios no debe ser mayor al Total Ambos Sexos. ",""))</f>
        <v/>
      </c>
      <c r="CB55" s="60" t="str">
        <f>IF(AND($B55&lt;&gt;0,J55=""),"* No olvide ingresar la variable "&amp;J$51&amp;""&amp;" (Digite CERO si no tiene). ",IF(J55&gt;$B55,"* La variable Migrantes no debe ser mayor al Total Ambos Sexos. ",""))</f>
        <v/>
      </c>
      <c r="CC55" s="59"/>
      <c r="CD55" s="59"/>
      <c r="CE55" s="61"/>
      <c r="CF55" s="61"/>
      <c r="CG55" s="61"/>
      <c r="CH55" s="61"/>
      <c r="CI55" s="61"/>
      <c r="CJ55" s="2"/>
      <c r="CK55" s="62">
        <f>IF(AND($B55&lt;&gt;0,I55=""),1,IF(I55&gt;$B55,1,0))</f>
        <v>0</v>
      </c>
      <c r="CL55" s="62">
        <f>IF(AND($B55&lt;&gt;0,J55=""),1,IF(J55&gt;$B55,1,0))</f>
        <v>0</v>
      </c>
    </row>
    <row r="56" spans="1:90" customFormat="1" x14ac:dyDescent="0.25">
      <c r="A56" s="130" t="s">
        <v>61</v>
      </c>
      <c r="B56" s="159">
        <f>SUM(C56+D56)</f>
        <v>0</v>
      </c>
      <c r="C56" s="160">
        <f t="shared" si="13"/>
        <v>0</v>
      </c>
      <c r="D56" s="86">
        <f t="shared" si="13"/>
        <v>0</v>
      </c>
      <c r="E56" s="77"/>
      <c r="F56" s="82"/>
      <c r="G56" s="79"/>
      <c r="H56" s="80"/>
      <c r="I56" s="81"/>
      <c r="J56" s="78"/>
      <c r="K56" s="58" t="str">
        <f t="shared" ref="K56:K57" si="15">$CA56&amp;CB56</f>
        <v/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60" t="str">
        <f t="shared" ref="CA56:CA57" si="16">IF(AND($B56&lt;&gt;0,I56=""),"* No olvide ingresar la variable "&amp;I$51&amp;""&amp;". Digite CERO si no tiene. ",IF(I56&gt;$B56,"* La variable Pueblos Originarios no debe ser mayor al Total Ambos Sexos. ",""))</f>
        <v/>
      </c>
      <c r="CB56" s="60" t="str">
        <f t="shared" ref="CB56:CB57" si="17">IF(AND($B56&lt;&gt;0,J56=""),"* No olvide ingresar la variable "&amp;J$51&amp;""&amp;" (Digite CERO si no tiene). ",IF(J56&gt;$B56,"* La variable Migrantes no debe ser mayor al Total Ambos Sexos. ",""))</f>
        <v/>
      </c>
      <c r="CC56" s="59"/>
      <c r="CD56" s="59"/>
      <c r="CE56" s="61"/>
      <c r="CF56" s="61"/>
      <c r="CG56" s="61"/>
      <c r="CH56" s="61"/>
      <c r="CI56" s="61"/>
      <c r="CJ56" s="2"/>
      <c r="CK56" s="62">
        <f t="shared" ref="CK56:CL57" si="18">IF(AND($B56&lt;&gt;0,I56=""),1,IF(I56&gt;$B56,1,0))</f>
        <v>0</v>
      </c>
      <c r="CL56" s="62">
        <f t="shared" si="18"/>
        <v>0</v>
      </c>
    </row>
    <row r="57" spans="1:90" customFormat="1" x14ac:dyDescent="0.25">
      <c r="A57" s="161" t="s">
        <v>62</v>
      </c>
      <c r="B57" s="162">
        <f>SUM(C57+D57)</f>
        <v>0</v>
      </c>
      <c r="C57" s="163">
        <f t="shared" si="13"/>
        <v>0</v>
      </c>
      <c r="D57" s="37">
        <f t="shared" si="13"/>
        <v>0</v>
      </c>
      <c r="E57" s="40"/>
      <c r="F57" s="41"/>
      <c r="G57" s="89"/>
      <c r="H57" s="90"/>
      <c r="I57" s="91"/>
      <c r="J57" s="88"/>
      <c r="K57" s="58" t="str">
        <f t="shared" si="15"/>
        <v/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59"/>
      <c r="BL57" s="59"/>
      <c r="BM57" s="59"/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  <c r="BZ57" s="59"/>
      <c r="CA57" s="60" t="str">
        <f t="shared" si="16"/>
        <v/>
      </c>
      <c r="CB57" s="60" t="str">
        <f t="shared" si="17"/>
        <v/>
      </c>
      <c r="CC57" s="59"/>
      <c r="CD57" s="59"/>
      <c r="CE57" s="61"/>
      <c r="CF57" s="61"/>
      <c r="CG57" s="61"/>
      <c r="CH57" s="61"/>
      <c r="CI57" s="61"/>
      <c r="CJ57" s="2"/>
      <c r="CK57" s="62">
        <f>IF(AND($B57&lt;&gt;0,I57=""),1,IF(I57&gt;$B57,1,0))</f>
        <v>0</v>
      </c>
      <c r="CL57" s="62">
        <f t="shared" si="18"/>
        <v>0</v>
      </c>
    </row>
    <row r="58" spans="1:90" customFormat="1" x14ac:dyDescent="0.25">
      <c r="A58" s="11" t="s">
        <v>63</v>
      </c>
      <c r="B58" s="12"/>
      <c r="C58" s="12"/>
      <c r="D58" s="12"/>
      <c r="E58" s="12"/>
      <c r="F58" s="12"/>
      <c r="G58" s="12"/>
      <c r="H58" s="12"/>
      <c r="I58" s="12"/>
      <c r="J58" s="13"/>
      <c r="K58" s="13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</row>
    <row r="59" spans="1:90" customFormat="1" ht="15" customHeight="1" x14ac:dyDescent="0.25">
      <c r="A59" s="2773" t="s">
        <v>64</v>
      </c>
      <c r="B59" s="2775"/>
      <c r="C59" s="2789" t="s">
        <v>65</v>
      </c>
      <c r="D59" s="2786" t="s">
        <v>66</v>
      </c>
      <c r="E59" s="2769"/>
      <c r="F59" s="2769"/>
      <c r="G59" s="2769"/>
      <c r="H59" s="2769"/>
      <c r="I59" s="2769"/>
      <c r="J59" s="2790"/>
      <c r="K59" s="2791" t="s">
        <v>28</v>
      </c>
      <c r="L59" s="2775" t="s">
        <v>29</v>
      </c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</row>
    <row r="60" spans="1:90" customFormat="1" ht="21" x14ac:dyDescent="0.25">
      <c r="A60" s="2580"/>
      <c r="B60" s="2506"/>
      <c r="C60" s="2510"/>
      <c r="D60" s="733" t="s">
        <v>67</v>
      </c>
      <c r="E60" s="745" t="s">
        <v>68</v>
      </c>
      <c r="F60" s="745" t="s">
        <v>69</v>
      </c>
      <c r="G60" s="745" t="s">
        <v>70</v>
      </c>
      <c r="H60" s="745" t="s">
        <v>71</v>
      </c>
      <c r="I60" s="745" t="s">
        <v>72</v>
      </c>
      <c r="J60" s="746" t="s">
        <v>73</v>
      </c>
      <c r="K60" s="2531"/>
      <c r="L60" s="252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</row>
    <row r="61" spans="1:90" customFormat="1" x14ac:dyDescent="0.25">
      <c r="A61" s="2792" t="s">
        <v>74</v>
      </c>
      <c r="B61" s="2793"/>
      <c r="C61" s="747">
        <f>SUM(D61:H61)</f>
        <v>0</v>
      </c>
      <c r="D61" s="727"/>
      <c r="E61" s="748"/>
      <c r="F61" s="748"/>
      <c r="G61" s="748"/>
      <c r="H61" s="748"/>
      <c r="I61" s="749"/>
      <c r="J61" s="750"/>
      <c r="K61" s="751"/>
      <c r="L61" s="728"/>
      <c r="M61" s="58" t="str">
        <f>$CA61&amp;CB61</f>
        <v/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60" t="str">
        <f>IF(AND($C61&lt;&gt;0,K61=""),"* No olvide ingresar la variable "&amp;K$59&amp;""&amp;". Digite CERO si no tiene. ",IF(K61&gt;$C61,"* La variable Pueblos Originarios no debe ser mayor al Total. ",""))</f>
        <v/>
      </c>
      <c r="CB61" s="60" t="str">
        <f>IF(AND($C61&lt;&gt;0,L61=""),"* No olvide ingresar la variable "&amp;L$59&amp;""&amp;". Digite CERO si no tiene. ",IF(L61&gt;$C61,"* La variable Migrantes no debe ser mayor al Total. ",""))</f>
        <v/>
      </c>
      <c r="CC61" s="59"/>
      <c r="CD61" s="59"/>
      <c r="CE61" s="61"/>
      <c r="CF61" s="61"/>
      <c r="CG61" s="61"/>
      <c r="CH61" s="61"/>
      <c r="CI61" s="61"/>
      <c r="CJ61" s="2"/>
      <c r="CK61" s="62">
        <f>IF(AND($C61&lt;&gt;0,K61=""),1,IF(K61&gt;$C61,1,0))</f>
        <v>0</v>
      </c>
      <c r="CL61" s="62">
        <f>IF(AND($C61&lt;&gt;0,L61=""),1,IF(L61&gt;$C61,1,0))</f>
        <v>0</v>
      </c>
    </row>
    <row r="62" spans="1:90" customFormat="1" ht="15" customHeight="1" x14ac:dyDescent="0.25">
      <c r="A62" s="2538" t="s">
        <v>75</v>
      </c>
      <c r="B62" s="2538"/>
      <c r="C62" s="170">
        <f>SUM(D62:H62)</f>
        <v>0</v>
      </c>
      <c r="D62" s="67"/>
      <c r="E62" s="171"/>
      <c r="F62" s="171"/>
      <c r="G62" s="171"/>
      <c r="H62" s="171"/>
      <c r="I62" s="172"/>
      <c r="J62" s="173"/>
      <c r="K62" s="174"/>
      <c r="L62" s="78"/>
      <c r="M62" s="58" t="str">
        <f t="shared" ref="M62:M67" si="19">$CA62&amp;CB62</f>
        <v/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60" t="str">
        <f t="shared" ref="CA62:CA67" si="20">IF(AND($C62&lt;&gt;0,K62=""),"* No olvide ingresar la variable "&amp;K$59&amp;""&amp;". Digite CERO si no tiene. ",IF(K62&gt;$C62,"* La variable Pueblos Originarios no debe ser mayor al Total. ",""))</f>
        <v/>
      </c>
      <c r="CB62" s="60" t="str">
        <f t="shared" ref="CB62:CB66" si="21">IF(AND($C62&lt;&gt;0,L62=""),"* No olvide ingresar la variable "&amp;L$59&amp;""&amp;". Digite CERO si no tiene. ",IF(L62&gt;$C62,"* La variable Migrantes no debe ser mayor al Total. ",""))</f>
        <v/>
      </c>
      <c r="CC62" s="59"/>
      <c r="CD62" s="59"/>
      <c r="CE62" s="61"/>
      <c r="CF62" s="61"/>
      <c r="CG62" s="61"/>
      <c r="CH62" s="61"/>
      <c r="CI62" s="61"/>
      <c r="CJ62" s="2"/>
      <c r="CK62" s="62">
        <f t="shared" ref="CK62:CL67" si="22">IF(AND($C62&lt;&gt;0,K62=""),1,IF(K62&gt;$C62,1,0))</f>
        <v>0</v>
      </c>
      <c r="CL62" s="62">
        <f t="shared" si="22"/>
        <v>0</v>
      </c>
    </row>
    <row r="63" spans="1:90" customFormat="1" x14ac:dyDescent="0.25">
      <c r="A63" s="2538" t="s">
        <v>76</v>
      </c>
      <c r="B63" s="2538"/>
      <c r="C63" s="170">
        <f>SUM(D63:H63)</f>
        <v>0</v>
      </c>
      <c r="D63" s="77"/>
      <c r="E63" s="175"/>
      <c r="F63" s="175"/>
      <c r="G63" s="175"/>
      <c r="H63" s="175"/>
      <c r="I63" s="176"/>
      <c r="J63" s="177"/>
      <c r="K63" s="174"/>
      <c r="L63" s="78"/>
      <c r="M63" s="58" t="str">
        <f t="shared" si="19"/>
        <v/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60" t="str">
        <f t="shared" si="20"/>
        <v/>
      </c>
      <c r="CB63" s="60" t="str">
        <f t="shared" si="21"/>
        <v/>
      </c>
      <c r="CC63" s="59"/>
      <c r="CD63" s="59"/>
      <c r="CE63" s="61"/>
      <c r="CF63" s="61"/>
      <c r="CG63" s="61"/>
      <c r="CH63" s="61"/>
      <c r="CI63" s="61"/>
      <c r="CJ63" s="2"/>
      <c r="CK63" s="62">
        <f t="shared" si="22"/>
        <v>0</v>
      </c>
      <c r="CL63" s="62">
        <f t="shared" si="22"/>
        <v>0</v>
      </c>
    </row>
    <row r="64" spans="1:90" customFormat="1" ht="15" customHeight="1" x14ac:dyDescent="0.25">
      <c r="A64" s="2538" t="s">
        <v>77</v>
      </c>
      <c r="B64" s="2538"/>
      <c r="C64" s="84">
        <f>SUM(H64:J64)</f>
        <v>0</v>
      </c>
      <c r="D64" s="178"/>
      <c r="E64" s="179"/>
      <c r="F64" s="179"/>
      <c r="G64" s="179"/>
      <c r="H64" s="180"/>
      <c r="I64" s="175"/>
      <c r="J64" s="181"/>
      <c r="K64" s="174"/>
      <c r="L64" s="78"/>
      <c r="M64" s="58" t="str">
        <f t="shared" si="19"/>
        <v/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60" t="str">
        <f t="shared" si="20"/>
        <v/>
      </c>
      <c r="CB64" s="60" t="str">
        <f t="shared" si="21"/>
        <v/>
      </c>
      <c r="CC64" s="59"/>
      <c r="CD64" s="59"/>
      <c r="CE64" s="61"/>
      <c r="CF64" s="61"/>
      <c r="CG64" s="61"/>
      <c r="CH64" s="61"/>
      <c r="CI64" s="61"/>
      <c r="CJ64" s="2"/>
      <c r="CK64" s="62">
        <f t="shared" si="22"/>
        <v>0</v>
      </c>
      <c r="CL64" s="62">
        <f t="shared" si="22"/>
        <v>0</v>
      </c>
    </row>
    <row r="65" spans="1:90" customFormat="1" ht="15" customHeight="1" x14ac:dyDescent="0.25">
      <c r="A65" s="2538" t="s">
        <v>78</v>
      </c>
      <c r="B65" s="2538"/>
      <c r="C65" s="84">
        <f>SUM(H65:J65)</f>
        <v>0</v>
      </c>
      <c r="D65" s="178"/>
      <c r="E65" s="179"/>
      <c r="F65" s="179"/>
      <c r="G65" s="179"/>
      <c r="H65" s="180"/>
      <c r="I65" s="175"/>
      <c r="J65" s="181"/>
      <c r="K65" s="174"/>
      <c r="L65" s="78"/>
      <c r="M65" s="58" t="str">
        <f t="shared" si="19"/>
        <v/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60" t="str">
        <f t="shared" si="20"/>
        <v/>
      </c>
      <c r="CB65" s="60" t="str">
        <f t="shared" si="21"/>
        <v/>
      </c>
      <c r="CC65" s="59"/>
      <c r="CD65" s="59"/>
      <c r="CE65" s="61"/>
      <c r="CF65" s="61"/>
      <c r="CG65" s="61"/>
      <c r="CH65" s="61"/>
      <c r="CI65" s="61"/>
      <c r="CJ65" s="2"/>
      <c r="CK65" s="62">
        <f t="shared" si="22"/>
        <v>0</v>
      </c>
      <c r="CL65" s="62">
        <f t="shared" si="22"/>
        <v>0</v>
      </c>
    </row>
    <row r="66" spans="1:90" customFormat="1" ht="15" customHeight="1" x14ac:dyDescent="0.25">
      <c r="A66" s="2539" t="s">
        <v>79</v>
      </c>
      <c r="B66" s="2539"/>
      <c r="C66" s="182">
        <f>SUM(H66:J66)</f>
        <v>0</v>
      </c>
      <c r="D66" s="183"/>
      <c r="E66" s="184"/>
      <c r="F66" s="184"/>
      <c r="G66" s="184"/>
      <c r="H66" s="185"/>
      <c r="I66" s="186"/>
      <c r="J66" s="187"/>
      <c r="K66" s="188"/>
      <c r="L66" s="88"/>
      <c r="M66" s="58" t="str">
        <f>$CA66&amp;CB66</f>
        <v/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60" t="str">
        <f t="shared" si="20"/>
        <v/>
      </c>
      <c r="CB66" s="60" t="str">
        <f t="shared" si="21"/>
        <v/>
      </c>
      <c r="CC66" s="59"/>
      <c r="CD66" s="59"/>
      <c r="CE66" s="61"/>
      <c r="CF66" s="61"/>
      <c r="CG66" s="61"/>
      <c r="CH66" s="61"/>
      <c r="CI66" s="61"/>
      <c r="CJ66" s="2"/>
      <c r="CK66" s="62">
        <f t="shared" si="22"/>
        <v>0</v>
      </c>
      <c r="CL66" s="62">
        <f t="shared" si="22"/>
        <v>0</v>
      </c>
    </row>
    <row r="67" spans="1:90" customFormat="1" x14ac:dyDescent="0.25">
      <c r="A67" s="2797" t="s">
        <v>80</v>
      </c>
      <c r="B67" s="2797"/>
      <c r="C67" s="189">
        <f>SUM(D67:J67)</f>
        <v>0</v>
      </c>
      <c r="D67" s="190"/>
      <c r="E67" s="191"/>
      <c r="F67" s="191"/>
      <c r="G67" s="191"/>
      <c r="H67" s="192"/>
      <c r="I67" s="193"/>
      <c r="J67" s="194"/>
      <c r="K67" s="195"/>
      <c r="L67" s="143"/>
      <c r="M67" s="58" t="str">
        <f t="shared" si="19"/>
        <v/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9"/>
      <c r="BF67" s="59"/>
      <c r="BG67" s="59"/>
      <c r="BH67" s="59"/>
      <c r="BI67" s="59"/>
      <c r="BJ67" s="59"/>
      <c r="BK67" s="59"/>
      <c r="BL67" s="59"/>
      <c r="BM67" s="59"/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59"/>
      <c r="BY67" s="59"/>
      <c r="BZ67" s="59"/>
      <c r="CA67" s="60" t="str">
        <f t="shared" si="20"/>
        <v/>
      </c>
      <c r="CB67" s="60" t="str">
        <f>IF(AND($C67&lt;&gt;0,L67=""),"* No olvide ingresar la variable "&amp;L$59&amp;""&amp;". Digite CERO si no tiene. ",IF(L67&gt;$C67,"* La variable Migrantes no debe ser mayor al Total. ",""))</f>
        <v/>
      </c>
      <c r="CC67" s="59"/>
      <c r="CD67" s="59"/>
      <c r="CE67" s="61"/>
      <c r="CF67" s="61"/>
      <c r="CG67" s="61"/>
      <c r="CH67" s="61"/>
      <c r="CI67" s="61"/>
      <c r="CJ67" s="2"/>
      <c r="CK67" s="62">
        <f t="shared" si="22"/>
        <v>0</v>
      </c>
      <c r="CL67" s="62">
        <f t="shared" si="22"/>
        <v>0</v>
      </c>
    </row>
    <row r="68" spans="1:90" customFormat="1" x14ac:dyDescent="0.25">
      <c r="A68" s="11" t="s">
        <v>81</v>
      </c>
      <c r="B68" s="12"/>
      <c r="C68" s="12"/>
      <c r="D68" s="12"/>
      <c r="E68" s="12"/>
      <c r="F68" s="12"/>
      <c r="G68" s="12"/>
      <c r="H68" s="12"/>
      <c r="I68" s="12"/>
      <c r="J68" s="13"/>
      <c r="K68" s="13"/>
      <c r="L68" s="196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</row>
    <row r="69" spans="1:90" customFormat="1" ht="15" customHeight="1" x14ac:dyDescent="0.25">
      <c r="A69" s="2775" t="s">
        <v>26</v>
      </c>
      <c r="B69" s="2773" t="s">
        <v>5</v>
      </c>
      <c r="C69" s="2774"/>
      <c r="D69" s="2775"/>
      <c r="E69" s="2795" t="s">
        <v>6</v>
      </c>
      <c r="F69" s="2795"/>
      <c r="G69" s="2795"/>
      <c r="H69" s="2798"/>
      <c r="I69" s="2784" t="s">
        <v>28</v>
      </c>
      <c r="J69" s="2785" t="s">
        <v>29</v>
      </c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</row>
    <row r="70" spans="1:90" customFormat="1" x14ac:dyDescent="0.25">
      <c r="A70" s="2522"/>
      <c r="B70" s="2580"/>
      <c r="C70" s="2505"/>
      <c r="D70" s="2506"/>
      <c r="E70" s="2786" t="s">
        <v>10</v>
      </c>
      <c r="F70" s="2768"/>
      <c r="G70" s="2769" t="s">
        <v>11</v>
      </c>
      <c r="H70" s="2790"/>
      <c r="I70" s="2520"/>
      <c r="J70" s="2524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</row>
    <row r="71" spans="1:90" customFormat="1" x14ac:dyDescent="0.25">
      <c r="A71" s="2506"/>
      <c r="B71" s="752" t="s">
        <v>17</v>
      </c>
      <c r="C71" s="674" t="s">
        <v>18</v>
      </c>
      <c r="D71" s="123" t="s">
        <v>19</v>
      </c>
      <c r="E71" s="733" t="s">
        <v>18</v>
      </c>
      <c r="F71" s="659" t="s">
        <v>19</v>
      </c>
      <c r="G71" s="733" t="s">
        <v>18</v>
      </c>
      <c r="H71" s="679" t="s">
        <v>19</v>
      </c>
      <c r="I71" s="2521"/>
      <c r="J71" s="2525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</row>
    <row r="72" spans="1:90" customFormat="1" x14ac:dyDescent="0.25">
      <c r="A72" s="199" t="s">
        <v>22</v>
      </c>
      <c r="B72" s="200">
        <f>SUM(C72:D72)</f>
        <v>0</v>
      </c>
      <c r="C72" s="201">
        <f t="shared" ref="C72:D74" si="23">+E72+G72</f>
        <v>0</v>
      </c>
      <c r="D72" s="202">
        <f t="shared" si="23"/>
        <v>0</v>
      </c>
      <c r="E72" s="727"/>
      <c r="F72" s="72"/>
      <c r="G72" s="67"/>
      <c r="H72" s="203"/>
      <c r="I72" s="204"/>
      <c r="J72" s="68"/>
      <c r="K72" s="58" t="str">
        <f>$CA72&amp;CB72</f>
        <v/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  <c r="BB72" s="59"/>
      <c r="BC72" s="59"/>
      <c r="BD72" s="59"/>
      <c r="BE72" s="59"/>
      <c r="BF72" s="59"/>
      <c r="BG72" s="59"/>
      <c r="BH72" s="59"/>
      <c r="BI72" s="59"/>
      <c r="BJ72" s="59"/>
      <c r="BK72" s="59"/>
      <c r="BL72" s="59"/>
      <c r="BM72" s="59"/>
      <c r="BN72" s="59"/>
      <c r="BO72" s="59"/>
      <c r="BP72" s="59"/>
      <c r="BQ72" s="59"/>
      <c r="BR72" s="59"/>
      <c r="BS72" s="59"/>
      <c r="BT72" s="59"/>
      <c r="BU72" s="59"/>
      <c r="BV72" s="59"/>
      <c r="BW72" s="59"/>
      <c r="BX72" s="59"/>
      <c r="BY72" s="59"/>
      <c r="BZ72" s="59"/>
      <c r="CA72" s="60" t="str">
        <f>IF(AND($B72&lt;&gt;0,I72=""),"* No olvide ingresar la variable "&amp;I$51&amp;""&amp;". Digite CERO si no tiene. ",IF(I72&gt;$B72,"* La variable Pueblos Originarios no debe ser mayor al Total Ambos Sexos. ",""))</f>
        <v/>
      </c>
      <c r="CB72" s="60" t="str">
        <f>IF(AND($B72&lt;&gt;0,J72=""),"* No olvide ingresar la variable "&amp;J$51&amp;""&amp;" (Digite CERO si no tiene). ",IF(J72&gt;$B72,"* La variable Migrantes no debe ser mayor al Total Ambos Sexos. ",""))</f>
        <v/>
      </c>
      <c r="CC72" s="59"/>
      <c r="CD72" s="59"/>
      <c r="CE72" s="61"/>
      <c r="CF72" s="61"/>
      <c r="CG72" s="61"/>
      <c r="CH72" s="61"/>
      <c r="CI72" s="61"/>
      <c r="CJ72" s="2"/>
      <c r="CK72" s="62">
        <f>IF(AND($B72&lt;&gt;0,I72=""),1,IF(I72&gt;$B72,1,0))</f>
        <v>0</v>
      </c>
      <c r="CL72" s="62">
        <f>IF(AND($B72&lt;&gt;0,J72=""),1,IF(J72&gt;$B72,1,0))</f>
        <v>0</v>
      </c>
    </row>
    <row r="73" spans="1:90" customFormat="1" x14ac:dyDescent="0.25">
      <c r="A73" s="205" t="s">
        <v>61</v>
      </c>
      <c r="B73" s="159">
        <f>SUM(C73:D73)</f>
        <v>0</v>
      </c>
      <c r="C73" s="206">
        <f t="shared" si="23"/>
        <v>0</v>
      </c>
      <c r="D73" s="207">
        <f t="shared" si="23"/>
        <v>0</v>
      </c>
      <c r="E73" s="77"/>
      <c r="F73" s="82"/>
      <c r="G73" s="77"/>
      <c r="H73" s="208"/>
      <c r="I73" s="174"/>
      <c r="J73" s="78"/>
      <c r="K73" s="58" t="str">
        <f t="shared" ref="K73:K74" si="24">$CA73&amp;CB73</f>
        <v/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  <c r="BE73" s="59"/>
      <c r="BF73" s="59"/>
      <c r="BG73" s="59"/>
      <c r="BH73" s="59"/>
      <c r="BI73" s="59"/>
      <c r="BJ73" s="59"/>
      <c r="BK73" s="59"/>
      <c r="BL73" s="59"/>
      <c r="BM73" s="59"/>
      <c r="BN73" s="59"/>
      <c r="BO73" s="59"/>
      <c r="BP73" s="59"/>
      <c r="BQ73" s="59"/>
      <c r="BR73" s="59"/>
      <c r="BS73" s="59"/>
      <c r="BT73" s="59"/>
      <c r="BU73" s="59"/>
      <c r="BV73" s="59"/>
      <c r="BW73" s="59"/>
      <c r="BX73" s="59"/>
      <c r="BY73" s="59"/>
      <c r="BZ73" s="59"/>
      <c r="CA73" s="60" t="str">
        <f t="shared" ref="CA73:CA74" si="25">IF(AND($B73&lt;&gt;0,I73=""),"* No olvide ingresar la variable "&amp;I$51&amp;""&amp;". Digite CERO si no tiene. ",IF(I73&gt;$B73,"* La variable Pueblos Originarios no debe ser mayor al Total Ambos Sexos. ",""))</f>
        <v/>
      </c>
      <c r="CB73" s="60" t="str">
        <f t="shared" ref="CB73" si="26">IF(AND($B73&lt;&gt;0,J73=""),"* No olvide ingresar la variable "&amp;J$51&amp;""&amp;" (Digite CERO si no tiene). ",IF(J73&gt;$B73,"* La variable Migrantes no debe ser mayor al Total Ambos Sexos. ",""))</f>
        <v/>
      </c>
      <c r="CC73" s="59"/>
      <c r="CD73" s="59"/>
      <c r="CE73" s="61"/>
      <c r="CF73" s="61"/>
      <c r="CG73" s="61"/>
      <c r="CH73" s="61"/>
      <c r="CI73" s="61"/>
      <c r="CJ73" s="2"/>
      <c r="CK73" s="62">
        <f t="shared" ref="CK73:CL74" si="27">IF(AND($B73&lt;&gt;0,I73=""),1,IF(I73&gt;$B73,1,0))</f>
        <v>0</v>
      </c>
      <c r="CL73" s="62">
        <f t="shared" si="27"/>
        <v>0</v>
      </c>
    </row>
    <row r="74" spans="1:90" customFormat="1" x14ac:dyDescent="0.25">
      <c r="A74" s="161" t="s">
        <v>82</v>
      </c>
      <c r="B74" s="162">
        <f>SUM(C74:D74)</f>
        <v>0</v>
      </c>
      <c r="C74" s="209">
        <f t="shared" si="23"/>
        <v>0</v>
      </c>
      <c r="D74" s="210">
        <f t="shared" si="23"/>
        <v>0</v>
      </c>
      <c r="E74" s="40"/>
      <c r="F74" s="41"/>
      <c r="G74" s="40"/>
      <c r="H74" s="211"/>
      <c r="I74" s="188"/>
      <c r="J74" s="88"/>
      <c r="K74" s="58" t="str">
        <f t="shared" si="24"/>
        <v/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60" t="str">
        <f t="shared" si="25"/>
        <v/>
      </c>
      <c r="CB74" s="60" t="str">
        <f>IF(AND($B74&lt;&gt;0,J74=""),"* No olvide ingresar la variable "&amp;J$51&amp;""&amp;" (Digite CERO si no tiene). ",IF(J74&gt;$B74,"* La variable Migrantes no debe ser mayor al Total Ambos Sexos. ",""))</f>
        <v/>
      </c>
      <c r="CC74" s="59"/>
      <c r="CD74" s="59"/>
      <c r="CE74" s="61"/>
      <c r="CF74" s="61"/>
      <c r="CG74" s="61"/>
      <c r="CH74" s="61"/>
      <c r="CI74" s="61"/>
      <c r="CJ74" s="2"/>
      <c r="CK74" s="62">
        <f t="shared" si="27"/>
        <v>0</v>
      </c>
      <c r="CL74" s="62">
        <f t="shared" si="27"/>
        <v>0</v>
      </c>
    </row>
    <row r="75" spans="1:90" customFormat="1" x14ac:dyDescent="0.25">
      <c r="A75" s="212" t="s">
        <v>83</v>
      </c>
      <c r="B75" s="213"/>
      <c r="C75" s="213"/>
      <c r="D75" s="213"/>
      <c r="E75" s="213"/>
      <c r="F75" s="213"/>
      <c r="G75" s="213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</row>
    <row r="76" spans="1:90" customFormat="1" x14ac:dyDescent="0.25">
      <c r="A76" s="212" t="s">
        <v>84</v>
      </c>
      <c r="B76" s="214"/>
      <c r="C76" s="214"/>
      <c r="D76" s="214"/>
      <c r="E76" s="214"/>
      <c r="F76" s="214"/>
      <c r="G76" s="214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</row>
    <row r="77" spans="1:90" customFormat="1" x14ac:dyDescent="0.25">
      <c r="A77" s="2789" t="s">
        <v>85</v>
      </c>
      <c r="B77" s="2789" t="s">
        <v>65</v>
      </c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</row>
    <row r="78" spans="1:90" customFormat="1" x14ac:dyDescent="0.25">
      <c r="A78" s="2509"/>
      <c r="B78" s="2510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</row>
    <row r="79" spans="1:90" customFormat="1" x14ac:dyDescent="0.25">
      <c r="A79" s="2510"/>
      <c r="B79" s="753">
        <f>SUM(B80:B83)</f>
        <v>0</v>
      </c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</row>
    <row r="80" spans="1:90" customFormat="1" x14ac:dyDescent="0.25">
      <c r="A80" s="216" t="s">
        <v>86</v>
      </c>
      <c r="B80" s="217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</row>
    <row r="81" spans="1:93" customFormat="1" x14ac:dyDescent="0.25">
      <c r="A81" s="218" t="s">
        <v>87</v>
      </c>
      <c r="B81" s="219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customFormat="1" x14ac:dyDescent="0.25">
      <c r="A82" s="218" t="s">
        <v>22</v>
      </c>
      <c r="B82" s="219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customFormat="1" x14ac:dyDescent="0.25">
      <c r="A83" s="220" t="s">
        <v>88</v>
      </c>
      <c r="B83" s="221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customFormat="1" x14ac:dyDescent="0.25">
      <c r="A84" s="7" t="s">
        <v>89</v>
      </c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customFormat="1" ht="52.5" x14ac:dyDescent="0.25">
      <c r="A85" s="754" t="s">
        <v>90</v>
      </c>
      <c r="B85" s="755" t="s">
        <v>91</v>
      </c>
      <c r="C85" s="733" t="s">
        <v>92</v>
      </c>
      <c r="D85" s="745" t="s">
        <v>93</v>
      </c>
      <c r="E85" s="745" t="s">
        <v>94</v>
      </c>
      <c r="F85" s="659" t="s">
        <v>95</v>
      </c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customFormat="1" x14ac:dyDescent="0.25">
      <c r="A86" s="756" t="s">
        <v>96</v>
      </c>
      <c r="B86" s="757"/>
      <c r="C86" s="727"/>
      <c r="D86" s="748"/>
      <c r="E86" s="748"/>
      <c r="F86" s="728"/>
      <c r="G86" s="58" t="str">
        <f>$CA86&amp;CB86&amp;CC86&amp;CD86&amp;CE86</f>
        <v/>
      </c>
      <c r="CA86" s="60" t="str">
        <f>IF(CK86=1,"* Las Aplicaciones de EPSA con resultado de Riesgo psicosocial NO DEBE ser MAYOR que el Total de las Aplicaciones. ","")</f>
        <v/>
      </c>
      <c r="CB86" s="226" t="str">
        <f>IF(CL86=1,"* Las Aplicaciones de EPSA con resultado de Riesgo psicosocial NO DEBE ser MENOR que la variable Plan de equipo de cabecera en gestantes con 3 o más riesgos psicosociales. ","")</f>
        <v/>
      </c>
      <c r="CC86" s="226" t="str">
        <f>IF(CM86=1,"* Las Aplicaciones de EPSA asociadas a Violencia de Género NO DEBEN ser MAYOR al Total de Aplicaciones. ","")</f>
        <v/>
      </c>
      <c r="CD86" s="226" t="str">
        <f>IF(CN86=1,"* Las Aplicaciones de EPSA asociadas a 3 o más riesgos psicosociales NO DEBEN ser MAYOR al Total de Aplicaciones. ","")</f>
        <v/>
      </c>
      <c r="CE86" s="226" t="str">
        <f>IF(CO86=1,"* La variable Plan de equipo de cabecera en gestantes con 3 o más riesgos psicosociales NO DEBE ser MAYOR al Total de Aplicaciones. ","")</f>
        <v/>
      </c>
      <c r="CF86" s="227"/>
      <c r="CG86" s="227"/>
      <c r="CH86" s="227"/>
      <c r="CI86" s="227"/>
      <c r="CJ86" s="227"/>
      <c r="CK86" s="228">
        <f>IF(B86&lt;C86,1,0)</f>
        <v>0</v>
      </c>
      <c r="CL86" s="228">
        <f>IF(C86&lt;F86,1,0)</f>
        <v>0</v>
      </c>
      <c r="CM86" s="228">
        <f t="shared" ref="CM86:CO87" si="28">IF(D86&gt;$B86,1,0)</f>
        <v>0</v>
      </c>
      <c r="CN86" s="228">
        <f t="shared" si="28"/>
        <v>0</v>
      </c>
      <c r="CO86" s="228">
        <f t="shared" si="28"/>
        <v>0</v>
      </c>
    </row>
    <row r="87" spans="1:93" customFormat="1" x14ac:dyDescent="0.25">
      <c r="A87" s="643" t="s">
        <v>97</v>
      </c>
      <c r="B87" s="230"/>
      <c r="C87" s="141"/>
      <c r="D87" s="193"/>
      <c r="E87" s="193"/>
      <c r="F87" s="143"/>
      <c r="G87" s="58" t="str">
        <f>$CA87&amp;CB87&amp;CC87&amp;CD87&amp;CE87</f>
        <v/>
      </c>
      <c r="CA87" s="60" t="str">
        <f>IF(CK87=1,"* Las Aplicaciones de EPSA con resultado de Riesgo psicosocial NO DEBE ser MAYOR que el Total de las Aplicaciones. ","")</f>
        <v/>
      </c>
      <c r="CB87" s="226" t="str">
        <f>IF(CL87=1,"* Las Aplicaciones de EPSA con resultado de Riesgo psicosocial NO DEBE ser MENOR que la variable Plan de equipo de cabecera en gestantes con 3 o más riesgos psicosociales. ","")</f>
        <v/>
      </c>
      <c r="CC87" s="226" t="str">
        <f>IF(CM87=1,"* Las Aplicaciones de EPSA asociadas a Violencia de Género NO DEBEN ser MAYOR al Total de Aplicaciones. ","")</f>
        <v/>
      </c>
      <c r="CD87" s="226" t="str">
        <f>IF(CN87=1,"* Las Aplicaciones de EPSA asociadas a 3 o más riesgos psicosociales NO DEBEN ser MAYOR al Total de Aplicaciones. ","")</f>
        <v/>
      </c>
      <c r="CE87" s="226" t="str">
        <f>IF(CO87=1,"* La variable Plan de equipo de cabecera en gestantes con 3 o más riesgos psicosociales NO DEBE ser MAYOR al Total de Aplicaciones. ","")</f>
        <v/>
      </c>
      <c r="CF87" s="227"/>
      <c r="CG87" s="227"/>
      <c r="CH87" s="227"/>
      <c r="CI87" s="227"/>
      <c r="CJ87" s="227"/>
      <c r="CK87" s="228">
        <f>IF(B87&lt;C87,1,0)</f>
        <v>0</v>
      </c>
      <c r="CL87" s="228">
        <f>IF(C87&lt;F87,1,0)</f>
        <v>0</v>
      </c>
      <c r="CM87" s="228">
        <f t="shared" si="28"/>
        <v>0</v>
      </c>
      <c r="CN87" s="228">
        <f t="shared" si="28"/>
        <v>0</v>
      </c>
      <c r="CO87" s="228">
        <f t="shared" si="28"/>
        <v>0</v>
      </c>
    </row>
    <row r="88" spans="1:93" customFormat="1" x14ac:dyDescent="0.25">
      <c r="A88" s="7" t="s">
        <v>98</v>
      </c>
      <c r="B88" s="13"/>
      <c r="C88" s="13"/>
      <c r="D88" s="13"/>
      <c r="E88" s="13"/>
      <c r="F88" s="214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customFormat="1" ht="31.5" x14ac:dyDescent="0.25">
      <c r="A89" s="2773" t="s">
        <v>99</v>
      </c>
      <c r="B89" s="2775"/>
      <c r="C89" s="733" t="s">
        <v>100</v>
      </c>
      <c r="D89" s="745" t="s">
        <v>101</v>
      </c>
      <c r="E89" s="745" t="s">
        <v>102</v>
      </c>
      <c r="F89" s="745" t="s">
        <v>103</v>
      </c>
      <c r="G89" s="679" t="s">
        <v>104</v>
      </c>
      <c r="H89" s="659" t="s">
        <v>105</v>
      </c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customFormat="1" ht="21" x14ac:dyDescent="0.25">
      <c r="A90" s="2771" t="s">
        <v>106</v>
      </c>
      <c r="B90" s="758" t="s">
        <v>107</v>
      </c>
      <c r="C90" s="751"/>
      <c r="D90" s="749"/>
      <c r="E90" s="749"/>
      <c r="F90" s="748"/>
      <c r="G90" s="759"/>
      <c r="H90" s="732"/>
      <c r="I90" s="58" t="str">
        <f>$CA90</f>
        <v/>
      </c>
      <c r="CA90" s="60" t="str">
        <f>IF(AND($C90&lt;&gt;0,H90=""),"* No olvide ingresar la variable "&amp;H$89&amp;""&amp;". Digite CERO si no tiene. ",IF(H90&gt;$C90,"* La variable Casos alterados derivados a Salud Mental no debe ser mayor al Total de Aplicaciones. ",""))</f>
        <v/>
      </c>
      <c r="CB90" s="59"/>
      <c r="CC90" s="59"/>
      <c r="CD90" s="59"/>
      <c r="CE90" s="61"/>
      <c r="CF90" s="61"/>
      <c r="CG90" s="61"/>
      <c r="CH90" s="61"/>
      <c r="CI90" s="61"/>
      <c r="CJ90" s="2"/>
      <c r="CK90" s="62">
        <f>IF(AND($C90&lt;&gt;0,H90=""),1,IF(H90&gt;$C90,1,0))</f>
        <v>0</v>
      </c>
      <c r="CL90" s="2"/>
      <c r="CM90" s="2"/>
      <c r="CN90" s="2"/>
      <c r="CO90" s="2"/>
    </row>
    <row r="91" spans="1:93" customFormat="1" ht="31.5" x14ac:dyDescent="0.25">
      <c r="A91" s="2497"/>
      <c r="B91" s="233" t="s">
        <v>108</v>
      </c>
      <c r="C91" s="188"/>
      <c r="D91" s="234"/>
      <c r="E91" s="234"/>
      <c r="F91" s="186"/>
      <c r="G91" s="187"/>
      <c r="H91" s="41"/>
      <c r="I91" s="58" t="str">
        <f t="shared" ref="I91:I92" si="29">$CA91</f>
        <v/>
      </c>
      <c r="CA91" s="60" t="str">
        <f t="shared" ref="CA91:CA93" si="30">IF(AND($C91&lt;&gt;0,H91=""),"* No olvide ingresar la variable "&amp;H$89&amp;""&amp;". Digite CERO si no tiene. ",IF(H91&gt;$C91,"* La variable Casos alterados derivados a Salud Mental no debe ser mayor al Total de Aplicaciones. ",""))</f>
        <v/>
      </c>
      <c r="CB91" s="59"/>
      <c r="CC91" s="59"/>
      <c r="CD91" s="59"/>
      <c r="CE91" s="61"/>
      <c r="CF91" s="61"/>
      <c r="CG91" s="61"/>
      <c r="CH91" s="61"/>
      <c r="CI91" s="61"/>
      <c r="CJ91" s="2"/>
      <c r="CK91" s="62">
        <f t="shared" ref="CK91:CK92" si="31">IF(AND($C91&lt;&gt;0,H91=""),1,IF(H91&gt;$C91,1,0))</f>
        <v>0</v>
      </c>
      <c r="CL91" s="2"/>
      <c r="CM91" s="2"/>
      <c r="CN91" s="2"/>
      <c r="CO91" s="2"/>
    </row>
    <row r="92" spans="1:93" customFormat="1" ht="15" customHeight="1" x14ac:dyDescent="0.25">
      <c r="A92" s="2517" t="s">
        <v>109</v>
      </c>
      <c r="B92" s="235" t="s">
        <v>110</v>
      </c>
      <c r="C92" s="727"/>
      <c r="D92" s="748"/>
      <c r="E92" s="748"/>
      <c r="F92" s="760"/>
      <c r="G92" s="761"/>
      <c r="H92" s="762"/>
      <c r="I92" s="58" t="str">
        <f t="shared" si="29"/>
        <v/>
      </c>
      <c r="CA92" s="60" t="str">
        <f t="shared" si="30"/>
        <v/>
      </c>
      <c r="CB92" s="59"/>
      <c r="CC92" s="59"/>
      <c r="CD92" s="59"/>
      <c r="CE92" s="61"/>
      <c r="CF92" s="61"/>
      <c r="CG92" s="61"/>
      <c r="CH92" s="61"/>
      <c r="CI92" s="61"/>
      <c r="CJ92" s="2"/>
      <c r="CK92" s="62">
        <f t="shared" si="31"/>
        <v>0</v>
      </c>
      <c r="CL92" s="2"/>
      <c r="CM92" s="2"/>
      <c r="CN92" s="2"/>
      <c r="CO92" s="2"/>
    </row>
    <row r="93" spans="1:93" customFormat="1" x14ac:dyDescent="0.25">
      <c r="A93" s="2518"/>
      <c r="B93" s="233" t="s">
        <v>111</v>
      </c>
      <c r="C93" s="40"/>
      <c r="D93" s="186"/>
      <c r="E93" s="186"/>
      <c r="F93" s="184"/>
      <c r="G93" s="239"/>
      <c r="H93" s="240"/>
      <c r="I93" s="58" t="str">
        <f>$CA93</f>
        <v/>
      </c>
      <c r="CA93" s="60" t="str">
        <f t="shared" si="30"/>
        <v/>
      </c>
      <c r="CB93" s="59"/>
      <c r="CC93" s="59"/>
      <c r="CD93" s="59"/>
      <c r="CE93" s="61"/>
      <c r="CF93" s="61"/>
      <c r="CG93" s="61"/>
      <c r="CH93" s="61"/>
      <c r="CI93" s="61"/>
      <c r="CJ93" s="2"/>
      <c r="CK93" s="62">
        <f>IF(AND($C93&lt;&gt;0,H93=""),1,IF(H93&gt;$C93,1,0))</f>
        <v>0</v>
      </c>
      <c r="CL93" s="2"/>
      <c r="CM93" s="2"/>
      <c r="CN93" s="2"/>
      <c r="CO93" s="2"/>
    </row>
    <row r="94" spans="1:93" customFormat="1" x14ac:dyDescent="0.25">
      <c r="A94" s="7" t="s">
        <v>112</v>
      </c>
      <c r="B94" s="241"/>
      <c r="C94" s="242"/>
      <c r="D94" s="242"/>
      <c r="E94" s="242"/>
      <c r="F94" s="3"/>
      <c r="G94" s="213"/>
      <c r="H94" s="243"/>
      <c r="I94" s="3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customFormat="1" x14ac:dyDescent="0.25">
      <c r="A95" s="2774" t="s">
        <v>85</v>
      </c>
      <c r="B95" s="2775"/>
      <c r="C95" s="2786" t="s">
        <v>65</v>
      </c>
      <c r="D95" s="2769"/>
      <c r="E95" s="2768"/>
      <c r="F95" s="2786" t="s">
        <v>113</v>
      </c>
      <c r="G95" s="2768"/>
      <c r="H95" s="2786" t="s">
        <v>114</v>
      </c>
      <c r="I95" s="2768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customFormat="1" x14ac:dyDescent="0.25">
      <c r="A96" s="2505"/>
      <c r="B96" s="2506"/>
      <c r="C96" s="733" t="s">
        <v>17</v>
      </c>
      <c r="D96" s="674" t="s">
        <v>18</v>
      </c>
      <c r="E96" s="659" t="s">
        <v>19</v>
      </c>
      <c r="F96" s="733" t="s">
        <v>18</v>
      </c>
      <c r="G96" s="659" t="s">
        <v>19</v>
      </c>
      <c r="H96" s="733" t="s">
        <v>18</v>
      </c>
      <c r="I96" s="659" t="s">
        <v>19</v>
      </c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0" customFormat="1" x14ac:dyDescent="0.25">
      <c r="A97" s="2786" t="s">
        <v>65</v>
      </c>
      <c r="B97" s="2768"/>
      <c r="C97" s="740">
        <f t="shared" ref="C97:I97" si="32">SUM(C98:C102)</f>
        <v>0</v>
      </c>
      <c r="D97" s="680">
        <f t="shared" si="32"/>
        <v>0</v>
      </c>
      <c r="E97" s="678">
        <f t="shared" si="32"/>
        <v>0</v>
      </c>
      <c r="F97" s="740">
        <f>SUM(F98:F102)</f>
        <v>0</v>
      </c>
      <c r="G97" s="678">
        <f t="shared" si="32"/>
        <v>0</v>
      </c>
      <c r="H97" s="740">
        <f t="shared" si="32"/>
        <v>0</v>
      </c>
      <c r="I97" s="678">
        <f t="shared" si="32"/>
        <v>0</v>
      </c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</row>
    <row r="98" spans="1:90" customFormat="1" x14ac:dyDescent="0.25">
      <c r="A98" s="2799" t="s">
        <v>22</v>
      </c>
      <c r="B98" s="2800"/>
      <c r="C98" s="763">
        <f>SUM(D98+E98)</f>
        <v>0</v>
      </c>
      <c r="D98" s="764">
        <f>SUM(F98+H98)</f>
        <v>0</v>
      </c>
      <c r="E98" s="737">
        <f>SUM(G98+I98)</f>
        <v>0</v>
      </c>
      <c r="F98" s="727"/>
      <c r="G98" s="732"/>
      <c r="H98" s="727"/>
      <c r="I98" s="728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</row>
    <row r="99" spans="1:90" customFormat="1" x14ac:dyDescent="0.25">
      <c r="A99" s="2542" t="s">
        <v>88</v>
      </c>
      <c r="B99" s="2543"/>
      <c r="C99" s="247">
        <f>SUM(D99+E99)</f>
        <v>0</v>
      </c>
      <c r="D99" s="248">
        <f t="shared" ref="D99:E102" si="33">SUM(F99+H99)</f>
        <v>0</v>
      </c>
      <c r="E99" s="133">
        <f t="shared" si="33"/>
        <v>0</v>
      </c>
      <c r="F99" s="67"/>
      <c r="G99" s="72"/>
      <c r="H99" s="67"/>
      <c r="I99" s="68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</row>
    <row r="100" spans="1:90" customFormat="1" x14ac:dyDescent="0.25">
      <c r="A100" s="2542" t="s">
        <v>87</v>
      </c>
      <c r="B100" s="2543"/>
      <c r="C100" s="247">
        <f>SUM(D100+E100)</f>
        <v>0</v>
      </c>
      <c r="D100" s="248">
        <f t="shared" si="33"/>
        <v>0</v>
      </c>
      <c r="E100" s="133">
        <f t="shared" si="33"/>
        <v>0</v>
      </c>
      <c r="F100" s="77"/>
      <c r="G100" s="82"/>
      <c r="H100" s="77"/>
      <c r="I100" s="78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</row>
    <row r="101" spans="1:90" customFormat="1" x14ac:dyDescent="0.25">
      <c r="A101" s="2544" t="s">
        <v>115</v>
      </c>
      <c r="B101" s="2545"/>
      <c r="C101" s="249">
        <f>SUM(D101+E101)</f>
        <v>0</v>
      </c>
      <c r="D101" s="250">
        <f>SUM(F101+H101)</f>
        <v>0</v>
      </c>
      <c r="E101" s="251">
        <f>SUM(G101+I101)</f>
        <v>0</v>
      </c>
      <c r="F101" s="104"/>
      <c r="G101" s="109"/>
      <c r="H101" s="104"/>
      <c r="I101" s="105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</row>
    <row r="102" spans="1:90" customFormat="1" x14ac:dyDescent="0.25">
      <c r="A102" s="2546" t="s">
        <v>116</v>
      </c>
      <c r="B102" s="2547"/>
      <c r="C102" s="252">
        <f>SUM(D102+E102)</f>
        <v>0</v>
      </c>
      <c r="D102" s="253">
        <f t="shared" si="33"/>
        <v>0</v>
      </c>
      <c r="E102" s="254">
        <f t="shared" si="33"/>
        <v>0</v>
      </c>
      <c r="F102" s="40"/>
      <c r="G102" s="41"/>
      <c r="H102" s="40"/>
      <c r="I102" s="88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</row>
    <row r="103" spans="1:90" customFormat="1" ht="15" customHeight="1" x14ac:dyDescent="0.25">
      <c r="A103" s="2548" t="s">
        <v>117</v>
      </c>
      <c r="B103" s="2548"/>
      <c r="C103" s="2548"/>
      <c r="D103" s="2548"/>
      <c r="E103" s="2548"/>
      <c r="F103" s="2548"/>
      <c r="G103" s="2548"/>
      <c r="H103" s="2548"/>
      <c r="I103" s="2548"/>
      <c r="J103" s="2548"/>
      <c r="K103" s="2548"/>
      <c r="L103" s="2548"/>
      <c r="M103" s="2548"/>
      <c r="N103" s="2548"/>
      <c r="O103" s="2548"/>
      <c r="P103" s="2548"/>
      <c r="Q103" s="255"/>
      <c r="R103" s="3"/>
      <c r="S103" s="3"/>
      <c r="T103" s="3"/>
      <c r="U103" s="3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</row>
    <row r="104" spans="1:90" customFormat="1" ht="15" customHeight="1" x14ac:dyDescent="0.25">
      <c r="A104" s="2549" t="s">
        <v>118</v>
      </c>
      <c r="B104" s="2549"/>
      <c r="C104" s="2549"/>
      <c r="D104" s="2549"/>
      <c r="E104" s="2549"/>
      <c r="F104" s="2549"/>
      <c r="G104" s="2549"/>
      <c r="H104" s="2549"/>
      <c r="I104" s="2549"/>
      <c r="J104" s="2549"/>
      <c r="K104" s="2549"/>
      <c r="L104" s="2549"/>
      <c r="M104" s="2549"/>
      <c r="N104" s="2549"/>
      <c r="O104" s="2549"/>
      <c r="P104" s="2549"/>
      <c r="Q104" s="2549"/>
      <c r="R104" s="3"/>
      <c r="S104" s="3"/>
      <c r="T104" s="3"/>
      <c r="U104" s="3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</row>
    <row r="105" spans="1:90" customFormat="1" ht="15" customHeight="1" x14ac:dyDescent="0.25">
      <c r="A105" s="2550" t="s">
        <v>119</v>
      </c>
      <c r="B105" s="2551"/>
      <c r="C105" s="2556" t="s">
        <v>120</v>
      </c>
      <c r="D105" s="2557"/>
      <c r="E105" s="2558"/>
      <c r="F105" s="2559" t="s">
        <v>6</v>
      </c>
      <c r="G105" s="2560"/>
      <c r="H105" s="2560"/>
      <c r="I105" s="2560"/>
      <c r="J105" s="2560"/>
      <c r="K105" s="2560"/>
      <c r="L105" s="2560"/>
      <c r="M105" s="2560"/>
      <c r="N105" s="2560"/>
      <c r="O105" s="2560"/>
      <c r="P105" s="2560"/>
      <c r="Q105" s="2560"/>
      <c r="R105" s="2560"/>
      <c r="S105" s="2560"/>
      <c r="T105" s="2560"/>
      <c r="U105" s="2561"/>
      <c r="V105" s="2570" t="s">
        <v>121</v>
      </c>
      <c r="W105" s="2571" t="s">
        <v>122</v>
      </c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</row>
    <row r="106" spans="1:90" customFormat="1" ht="15" customHeight="1" x14ac:dyDescent="0.25">
      <c r="A106" s="2552"/>
      <c r="B106" s="2553"/>
      <c r="C106" s="2580"/>
      <c r="D106" s="2505"/>
      <c r="E106" s="2506"/>
      <c r="F106" s="2572" t="s">
        <v>123</v>
      </c>
      <c r="G106" s="2573"/>
      <c r="H106" s="2573" t="s">
        <v>124</v>
      </c>
      <c r="I106" s="2573"/>
      <c r="J106" s="2573" t="s">
        <v>125</v>
      </c>
      <c r="K106" s="2573"/>
      <c r="L106" s="2573" t="s">
        <v>126</v>
      </c>
      <c r="M106" s="2573"/>
      <c r="N106" s="2573" t="s">
        <v>127</v>
      </c>
      <c r="O106" s="2573"/>
      <c r="P106" s="2573" t="s">
        <v>128</v>
      </c>
      <c r="Q106" s="2573"/>
      <c r="R106" s="2573" t="s">
        <v>129</v>
      </c>
      <c r="S106" s="2573"/>
      <c r="T106" s="2573" t="s">
        <v>130</v>
      </c>
      <c r="U106" s="2574"/>
      <c r="V106" s="2570"/>
      <c r="W106" s="2571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</row>
    <row r="107" spans="1:90" customFormat="1" x14ac:dyDescent="0.25">
      <c r="A107" s="2554"/>
      <c r="B107" s="2555"/>
      <c r="C107" s="673" t="s">
        <v>17</v>
      </c>
      <c r="D107" s="674" t="s">
        <v>18</v>
      </c>
      <c r="E107" s="123" t="s">
        <v>19</v>
      </c>
      <c r="F107" s="256" t="s">
        <v>18</v>
      </c>
      <c r="G107" s="257" t="s">
        <v>19</v>
      </c>
      <c r="H107" s="258" t="s">
        <v>18</v>
      </c>
      <c r="I107" s="257" t="s">
        <v>19</v>
      </c>
      <c r="J107" s="258" t="s">
        <v>18</v>
      </c>
      <c r="K107" s="257" t="s">
        <v>19</v>
      </c>
      <c r="L107" s="258" t="s">
        <v>18</v>
      </c>
      <c r="M107" s="257" t="s">
        <v>19</v>
      </c>
      <c r="N107" s="258" t="s">
        <v>18</v>
      </c>
      <c r="O107" s="257" t="s">
        <v>19</v>
      </c>
      <c r="P107" s="258" t="s">
        <v>18</v>
      </c>
      <c r="Q107" s="257" t="s">
        <v>19</v>
      </c>
      <c r="R107" s="258" t="s">
        <v>18</v>
      </c>
      <c r="S107" s="257" t="s">
        <v>19</v>
      </c>
      <c r="T107" s="258" t="s">
        <v>18</v>
      </c>
      <c r="U107" s="259" t="s">
        <v>19</v>
      </c>
      <c r="V107" s="2570"/>
      <c r="W107" s="2571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</row>
    <row r="108" spans="1:90" customFormat="1" x14ac:dyDescent="0.25">
      <c r="A108" s="2801" t="s">
        <v>131</v>
      </c>
      <c r="B108" s="2802"/>
      <c r="C108" s="766">
        <f t="shared" ref="C108:C117" si="34">SUM(D108+E108)</f>
        <v>0</v>
      </c>
      <c r="D108" s="767">
        <f>+J108+L108+N108+P108+R108+T108</f>
        <v>0</v>
      </c>
      <c r="E108" s="726">
        <f>+K108+M108+O108+Q108+S108+U108</f>
        <v>0</v>
      </c>
      <c r="F108" s="768"/>
      <c r="G108" s="769"/>
      <c r="H108" s="768"/>
      <c r="I108" s="769"/>
      <c r="J108" s="727"/>
      <c r="K108" s="728"/>
      <c r="L108" s="727"/>
      <c r="M108" s="728"/>
      <c r="N108" s="727"/>
      <c r="O108" s="728"/>
      <c r="P108" s="729"/>
      <c r="Q108" s="728"/>
      <c r="R108" s="729"/>
      <c r="S108" s="728"/>
      <c r="T108" s="729"/>
      <c r="U108" s="730"/>
      <c r="V108" s="264"/>
      <c r="W108" s="265"/>
      <c r="X108" s="14"/>
      <c r="CA108" s="59"/>
      <c r="CB108" s="59"/>
      <c r="CC108" s="59"/>
      <c r="CD108" s="59"/>
      <c r="CE108" s="61"/>
      <c r="CF108" s="61"/>
      <c r="CG108" s="61"/>
      <c r="CH108" s="61"/>
      <c r="CI108" s="61"/>
      <c r="CJ108" s="2"/>
      <c r="CK108" s="2"/>
      <c r="CL108" s="2"/>
    </row>
    <row r="109" spans="1:90" customFormat="1" x14ac:dyDescent="0.25">
      <c r="A109" s="2566" t="s">
        <v>132</v>
      </c>
      <c r="B109" s="2567"/>
      <c r="C109" s="266">
        <f t="shared" si="34"/>
        <v>0</v>
      </c>
      <c r="D109" s="267">
        <f t="shared" ref="D109:E111" si="35">SUM(J109+L109+N109+P109+R109+T109)</f>
        <v>0</v>
      </c>
      <c r="E109" s="86">
        <f t="shared" si="35"/>
        <v>0</v>
      </c>
      <c r="F109" s="268"/>
      <c r="G109" s="269"/>
      <c r="H109" s="268"/>
      <c r="I109" s="270"/>
      <c r="J109" s="77"/>
      <c r="K109" s="78"/>
      <c r="L109" s="77"/>
      <c r="M109" s="78"/>
      <c r="N109" s="77"/>
      <c r="O109" s="78"/>
      <c r="P109" s="79"/>
      <c r="Q109" s="78"/>
      <c r="R109" s="79"/>
      <c r="S109" s="78"/>
      <c r="T109" s="79"/>
      <c r="U109" s="80"/>
      <c r="V109" s="271"/>
      <c r="W109" s="272"/>
      <c r="X109" s="14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</row>
    <row r="110" spans="1:90" customFormat="1" x14ac:dyDescent="0.25">
      <c r="A110" s="2566" t="s">
        <v>133</v>
      </c>
      <c r="B110" s="2567"/>
      <c r="C110" s="266">
        <f t="shared" si="34"/>
        <v>0</v>
      </c>
      <c r="D110" s="267">
        <f t="shared" si="35"/>
        <v>0</v>
      </c>
      <c r="E110" s="86">
        <f t="shared" si="35"/>
        <v>0</v>
      </c>
      <c r="F110" s="273"/>
      <c r="G110" s="274"/>
      <c r="H110" s="273"/>
      <c r="I110" s="275"/>
      <c r="J110" s="104"/>
      <c r="K110" s="105"/>
      <c r="L110" s="104"/>
      <c r="M110" s="105"/>
      <c r="N110" s="104"/>
      <c r="O110" s="105"/>
      <c r="P110" s="106"/>
      <c r="Q110" s="105"/>
      <c r="R110" s="106"/>
      <c r="S110" s="105"/>
      <c r="T110" s="106"/>
      <c r="U110" s="107"/>
      <c r="V110" s="271"/>
      <c r="W110" s="272"/>
      <c r="X110" s="14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</row>
    <row r="111" spans="1:90" customFormat="1" x14ac:dyDescent="0.25">
      <c r="A111" s="2568" t="s">
        <v>134</v>
      </c>
      <c r="B111" s="2569"/>
      <c r="C111" s="266">
        <f t="shared" si="34"/>
        <v>0</v>
      </c>
      <c r="D111" s="267">
        <f t="shared" si="35"/>
        <v>0</v>
      </c>
      <c r="E111" s="86">
        <f t="shared" si="35"/>
        <v>0</v>
      </c>
      <c r="F111" s="273"/>
      <c r="G111" s="274"/>
      <c r="H111" s="273"/>
      <c r="I111" s="275"/>
      <c r="J111" s="104"/>
      <c r="K111" s="105"/>
      <c r="L111" s="104"/>
      <c r="M111" s="105"/>
      <c r="N111" s="104"/>
      <c r="O111" s="105"/>
      <c r="P111" s="106"/>
      <c r="Q111" s="105"/>
      <c r="R111" s="106"/>
      <c r="S111" s="105"/>
      <c r="T111" s="106"/>
      <c r="U111" s="107"/>
      <c r="V111" s="271"/>
      <c r="W111" s="272"/>
      <c r="X111" s="14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</row>
    <row r="112" spans="1:90" customFormat="1" x14ac:dyDescent="0.25">
      <c r="A112" s="2568" t="s">
        <v>135</v>
      </c>
      <c r="B112" s="2569"/>
      <c r="C112" s="266">
        <f t="shared" si="34"/>
        <v>0</v>
      </c>
      <c r="D112" s="267">
        <f>+F112+H112</f>
        <v>0</v>
      </c>
      <c r="E112" s="86">
        <f>+G112+I112</f>
        <v>0</v>
      </c>
      <c r="F112" s="104"/>
      <c r="G112" s="276"/>
      <c r="H112" s="104"/>
      <c r="I112" s="109"/>
      <c r="J112" s="268"/>
      <c r="K112" s="270"/>
      <c r="L112" s="268"/>
      <c r="M112" s="270"/>
      <c r="N112" s="268"/>
      <c r="O112" s="270"/>
      <c r="P112" s="277"/>
      <c r="Q112" s="270"/>
      <c r="R112" s="277"/>
      <c r="S112" s="270"/>
      <c r="T112" s="277"/>
      <c r="U112" s="278"/>
      <c r="V112" s="81"/>
      <c r="W112" s="279"/>
      <c r="X112" t="str">
        <f>CA112&amp;CB112</f>
        <v/>
      </c>
      <c r="CA112" s="60" t="str">
        <f>IF(AND($C112&lt;&gt;0,V112=""),"* No olvide ingresar la variable "&amp;V$105&amp;""&amp;". Digite CERO si no tiene. ",IF(V112&gt;$C112,"* La variable Niños, Niñas, Adolescentes y Jóvenes SENAME no debe ser mayor al Total Ambos Sexos. ",""))</f>
        <v/>
      </c>
      <c r="CB112" s="60" t="str">
        <f>IF(AND($C112&lt;&gt;0,W112=""),"* No olvide ingresar la variable "&amp;W$105&amp;""&amp;". Digite CERO si no tiene. ",IF(W112&gt;$C112,"* La variable Niños, Niñas, Adolescentes y Jóvenes Mejor Niñez no debe ser mayor al Total Ambos Sexos. ",""))</f>
        <v/>
      </c>
      <c r="CC112" s="59"/>
      <c r="CD112" s="59"/>
      <c r="CE112" s="61"/>
      <c r="CF112" s="61"/>
      <c r="CG112" s="61"/>
      <c r="CH112" s="61"/>
      <c r="CI112" s="61"/>
      <c r="CJ112" s="2"/>
      <c r="CK112" s="62">
        <f>IF(AND($C112&lt;&gt;0,V112=""),1,IF(V112&gt;$C112,1,0))</f>
        <v>0</v>
      </c>
      <c r="CL112" s="62">
        <f>IF(AND($C112&lt;&gt;0,W112=""),1,IF(W112&gt;$C112,1,0))</f>
        <v>0</v>
      </c>
    </row>
    <row r="113" spans="1:90" customFormat="1" x14ac:dyDescent="0.25">
      <c r="A113" s="2568" t="s">
        <v>136</v>
      </c>
      <c r="B113" s="2569"/>
      <c r="C113" s="280">
        <f>SUM(D113+E113)</f>
        <v>0</v>
      </c>
      <c r="D113" s="267">
        <f>+H113</f>
        <v>0</v>
      </c>
      <c r="E113" s="86">
        <f>+I113</f>
        <v>0</v>
      </c>
      <c r="F113" s="273"/>
      <c r="G113" s="274"/>
      <c r="H113" s="104"/>
      <c r="I113" s="109"/>
      <c r="J113" s="268"/>
      <c r="K113" s="281"/>
      <c r="L113" s="268"/>
      <c r="M113" s="281"/>
      <c r="N113" s="268"/>
      <c r="O113" s="281"/>
      <c r="P113" s="268"/>
      <c r="Q113" s="281"/>
      <c r="R113" s="268"/>
      <c r="S113" s="281"/>
      <c r="T113" s="268"/>
      <c r="U113" s="282"/>
      <c r="V113" s="81"/>
      <c r="W113" s="283"/>
      <c r="X113" s="14" t="str">
        <f t="shared" ref="X113:X117" si="36">CA113&amp;CB113</f>
        <v/>
      </c>
      <c r="CA113" s="60" t="str">
        <f t="shared" ref="CA113:CA116" si="37">IF(AND($C113&lt;&gt;0,V113=""),"* No olvide ingresar la variable "&amp;V$105&amp;""&amp;". Digite CERO si no tiene. ",IF(V113&gt;$C113,"* La variable Niños, Niñas, Adolescentes y Jóvenes SENAME no debe ser mayor al Total Ambos Sexos. ",""))</f>
        <v/>
      </c>
      <c r="CB113" s="60" t="str">
        <f t="shared" ref="CB113:CB116" si="38">IF(AND($C113&lt;&gt;0,W113=""),"* No olvide ingresar la variable "&amp;W$105&amp;""&amp;". Digite CERO si no tiene. ",IF(W113&gt;$C113,"* La variable Niños, Niñas, Adolescentes y Jóvenes Mejor Niñez no debe ser mayor al Total Ambos Sexos. ",""))</f>
        <v/>
      </c>
      <c r="CC113" s="59"/>
      <c r="CD113" s="59"/>
      <c r="CE113" s="61"/>
      <c r="CF113" s="61"/>
      <c r="CG113" s="61"/>
      <c r="CH113" s="61"/>
      <c r="CI113" s="61"/>
      <c r="CJ113" s="2"/>
      <c r="CK113" s="62">
        <f t="shared" ref="CK113:CL116" si="39">IF(AND($C113&lt;&gt;0,V113=""),1,IF(V113&gt;$C113,1,0))</f>
        <v>0</v>
      </c>
      <c r="CL113" s="62">
        <f t="shared" si="39"/>
        <v>0</v>
      </c>
    </row>
    <row r="114" spans="1:90" customFormat="1" x14ac:dyDescent="0.25">
      <c r="A114" s="2568" t="s">
        <v>137</v>
      </c>
      <c r="B114" s="2569"/>
      <c r="C114" s="280">
        <f>SUM(D114+E114)</f>
        <v>0</v>
      </c>
      <c r="D114" s="267">
        <f>(F114+H114)</f>
        <v>0</v>
      </c>
      <c r="E114" s="86">
        <f>(G114+I114)</f>
        <v>0</v>
      </c>
      <c r="F114" s="104"/>
      <c r="G114" s="109"/>
      <c r="H114" s="104"/>
      <c r="I114" s="109"/>
      <c r="J114" s="284"/>
      <c r="K114" s="285"/>
      <c r="L114" s="284"/>
      <c r="M114" s="285"/>
      <c r="N114" s="284"/>
      <c r="O114" s="285"/>
      <c r="P114" s="286"/>
      <c r="Q114" s="285"/>
      <c r="R114" s="286"/>
      <c r="S114" s="285"/>
      <c r="T114" s="286"/>
      <c r="U114" s="287"/>
      <c r="V114" s="91"/>
      <c r="W114" s="279"/>
      <c r="X114" s="14" t="str">
        <f t="shared" si="36"/>
        <v/>
      </c>
      <c r="CA114" s="60" t="str">
        <f t="shared" si="37"/>
        <v/>
      </c>
      <c r="CB114" s="60" t="str">
        <f t="shared" si="38"/>
        <v/>
      </c>
      <c r="CC114" s="59"/>
      <c r="CD114" s="59"/>
      <c r="CE114" s="61"/>
      <c r="CF114" s="61"/>
      <c r="CG114" s="61"/>
      <c r="CH114" s="61"/>
      <c r="CI114" s="61"/>
      <c r="CJ114" s="2"/>
      <c r="CK114" s="62">
        <f t="shared" si="39"/>
        <v>0</v>
      </c>
      <c r="CL114" s="62">
        <f t="shared" si="39"/>
        <v>0</v>
      </c>
    </row>
    <row r="115" spans="1:90" customFormat="1" x14ac:dyDescent="0.25">
      <c r="A115" s="2803" t="s">
        <v>138</v>
      </c>
      <c r="B115" s="681" t="s">
        <v>139</v>
      </c>
      <c r="C115" s="682">
        <f t="shared" si="34"/>
        <v>0</v>
      </c>
      <c r="D115" s="683">
        <f t="shared" ref="D115:E117" si="40">SUM(F115+H115+J115+L115+N115+P115+R115+T115)</f>
        <v>0</v>
      </c>
      <c r="E115" s="726">
        <f t="shared" si="40"/>
        <v>0</v>
      </c>
      <c r="F115" s="727"/>
      <c r="G115" s="770"/>
      <c r="H115" s="727"/>
      <c r="I115" s="732"/>
      <c r="J115" s="727"/>
      <c r="K115" s="728"/>
      <c r="L115" s="727"/>
      <c r="M115" s="728"/>
      <c r="N115" s="727"/>
      <c r="O115" s="732"/>
      <c r="P115" s="727"/>
      <c r="Q115" s="732"/>
      <c r="R115" s="727"/>
      <c r="S115" s="732"/>
      <c r="T115" s="727"/>
      <c r="U115" s="759"/>
      <c r="V115" s="731"/>
      <c r="W115" s="771"/>
      <c r="X115" s="14" t="str">
        <f t="shared" si="36"/>
        <v/>
      </c>
      <c r="CA115" s="60" t="str">
        <f t="shared" si="37"/>
        <v/>
      </c>
      <c r="CB115" s="60" t="str">
        <f t="shared" si="38"/>
        <v/>
      </c>
      <c r="CC115" s="59"/>
      <c r="CD115" s="59"/>
      <c r="CE115" s="61"/>
      <c r="CF115" s="61"/>
      <c r="CG115" s="61"/>
      <c r="CH115" s="61"/>
      <c r="CI115" s="61"/>
      <c r="CJ115" s="2"/>
      <c r="CK115" s="62">
        <f t="shared" si="39"/>
        <v>0</v>
      </c>
      <c r="CL115" s="62">
        <f t="shared" si="39"/>
        <v>0</v>
      </c>
    </row>
    <row r="116" spans="1:90" customFormat="1" x14ac:dyDescent="0.25">
      <c r="A116" s="2576"/>
      <c r="B116" s="293" t="s">
        <v>140</v>
      </c>
      <c r="C116" s="294">
        <f t="shared" si="34"/>
        <v>0</v>
      </c>
      <c r="D116" s="295">
        <f t="shared" si="40"/>
        <v>0</v>
      </c>
      <c r="E116" s="296">
        <f t="shared" si="40"/>
        <v>0</v>
      </c>
      <c r="F116" s="104"/>
      <c r="G116" s="276"/>
      <c r="H116" s="104"/>
      <c r="I116" s="109"/>
      <c r="J116" s="104"/>
      <c r="K116" s="105"/>
      <c r="L116" s="104"/>
      <c r="M116" s="105"/>
      <c r="N116" s="104"/>
      <c r="O116" s="109"/>
      <c r="P116" s="104"/>
      <c r="Q116" s="109"/>
      <c r="R116" s="104"/>
      <c r="S116" s="109"/>
      <c r="T116" s="104"/>
      <c r="U116" s="181"/>
      <c r="V116" s="297"/>
      <c r="W116" s="283"/>
      <c r="X116" s="14" t="str">
        <f t="shared" si="36"/>
        <v/>
      </c>
      <c r="CA116" s="60" t="str">
        <f t="shared" si="37"/>
        <v/>
      </c>
      <c r="CB116" s="60" t="str">
        <f t="shared" si="38"/>
        <v/>
      </c>
      <c r="CC116" s="59"/>
      <c r="CD116" s="59"/>
      <c r="CE116" s="61"/>
      <c r="CF116" s="61"/>
      <c r="CG116" s="61"/>
      <c r="CH116" s="61"/>
      <c r="CI116" s="61"/>
      <c r="CJ116" s="2"/>
      <c r="CK116" s="62">
        <f t="shared" si="39"/>
        <v>0</v>
      </c>
      <c r="CL116" s="62">
        <f t="shared" si="39"/>
        <v>0</v>
      </c>
    </row>
    <row r="117" spans="1:90" customFormat="1" ht="21" x14ac:dyDescent="0.25">
      <c r="A117" s="2577"/>
      <c r="B117" s="298" t="s">
        <v>141</v>
      </c>
      <c r="C117" s="299">
        <f t="shared" si="34"/>
        <v>0</v>
      </c>
      <c r="D117" s="300">
        <f t="shared" si="40"/>
        <v>0</v>
      </c>
      <c r="E117" s="301">
        <f t="shared" si="40"/>
        <v>0</v>
      </c>
      <c r="F117" s="302"/>
      <c r="G117" s="303"/>
      <c r="H117" s="302"/>
      <c r="I117" s="304"/>
      <c r="J117" s="302"/>
      <c r="K117" s="305"/>
      <c r="L117" s="302"/>
      <c r="M117" s="305"/>
      <c r="N117" s="302"/>
      <c r="O117" s="304"/>
      <c r="P117" s="302"/>
      <c r="Q117" s="304"/>
      <c r="R117" s="302"/>
      <c r="S117" s="304"/>
      <c r="T117" s="302"/>
      <c r="U117" s="303"/>
      <c r="V117" s="306"/>
      <c r="W117" s="307"/>
      <c r="X117" s="14" t="str">
        <f t="shared" si="36"/>
        <v/>
      </c>
      <c r="CA117" s="60" t="str">
        <f>IF(AND($C117&lt;&gt;0,V117=""),"* No olvide ingresar la variable "&amp;V$105&amp;""&amp;". Digite CERO si no tiene. ",IF(V117&gt;$C117,"* La variable Niños, Niñas, Adolescentes y Jóvenes SENAME no debe ser mayor al Total Ambos Sexos. ",""))</f>
        <v/>
      </c>
      <c r="CB117" s="60" t="str">
        <f>IF(AND($C117&lt;&gt;0,W117=""),"* No olvide ingresar la variable "&amp;W$105&amp;""&amp;". Digite CERO si no tiene. ",IF(W117&gt;$C117,"* La variable Niños, Niñas, Adolescentes y Jóvenes Mejor Niñez no debe ser mayor al Total Ambos Sexos. ",""))</f>
        <v/>
      </c>
      <c r="CC117" s="59"/>
      <c r="CD117" s="59"/>
      <c r="CE117" s="61"/>
      <c r="CF117" s="61"/>
      <c r="CG117" s="61"/>
      <c r="CH117" s="61"/>
      <c r="CI117" s="61"/>
      <c r="CJ117" s="2"/>
      <c r="CK117" s="62">
        <f>IF(AND($C117&lt;&gt;0,V117=""),1,IF(V117&gt;$C117,1,0))</f>
        <v>0</v>
      </c>
      <c r="CL117" s="62">
        <f>IF(AND($C117&lt;&gt;0,W117=""),1,IF(W117&gt;$C117,1,0))</f>
        <v>0</v>
      </c>
    </row>
    <row r="118" spans="1:90" customFormat="1" x14ac:dyDescent="0.25">
      <c r="A118" s="11" t="s">
        <v>142</v>
      </c>
      <c r="B118" s="308"/>
      <c r="C118" s="308"/>
      <c r="D118" s="308"/>
      <c r="E118" s="308"/>
      <c r="F118" s="309"/>
      <c r="G118" s="309"/>
      <c r="H118" s="309"/>
      <c r="I118" s="310"/>
      <c r="J118" s="311"/>
      <c r="K118" s="311"/>
      <c r="L118" s="312"/>
      <c r="M118" s="313"/>
      <c r="N118" s="314"/>
      <c r="O118" s="309"/>
      <c r="P118" s="314"/>
      <c r="Q118" s="315"/>
      <c r="R118" s="316"/>
      <c r="S118" s="316"/>
      <c r="T118" s="314"/>
      <c r="U118" s="314"/>
      <c r="V118" s="314"/>
      <c r="W118" s="309"/>
      <c r="X118" s="314"/>
      <c r="Y118" s="309"/>
      <c r="Z118" s="317"/>
      <c r="AA118" s="318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</row>
    <row r="119" spans="1:90" customFormat="1" ht="15" customHeight="1" x14ac:dyDescent="0.25">
      <c r="A119" s="2509" t="s">
        <v>25</v>
      </c>
      <c r="B119" s="2509" t="s">
        <v>26</v>
      </c>
      <c r="C119" s="2578" t="s">
        <v>27</v>
      </c>
      <c r="D119" s="2579"/>
      <c r="E119" s="2522"/>
      <c r="F119" s="2780" t="s">
        <v>6</v>
      </c>
      <c r="G119" s="2796"/>
      <c r="H119" s="2796"/>
      <c r="I119" s="2796"/>
      <c r="J119" s="2796"/>
      <c r="K119" s="2796"/>
      <c r="L119" s="2796"/>
      <c r="M119" s="2796"/>
      <c r="N119" s="2796"/>
      <c r="O119" s="2796"/>
      <c r="P119" s="2796"/>
      <c r="Q119" s="2796"/>
      <c r="R119" s="2796"/>
      <c r="S119" s="2796"/>
      <c r="T119" s="2804"/>
      <c r="U119" s="2804"/>
      <c r="V119" s="2796"/>
      <c r="W119" s="2796"/>
      <c r="X119" s="2796"/>
      <c r="Y119" s="2796"/>
      <c r="Z119" s="2796"/>
      <c r="AA119" s="2805"/>
      <c r="AB119" s="2809" t="s">
        <v>143</v>
      </c>
      <c r="AC119" s="2810" t="s">
        <v>29</v>
      </c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</row>
    <row r="120" spans="1:90" customFormat="1" ht="15" customHeight="1" x14ac:dyDescent="0.25">
      <c r="A120" s="2509"/>
      <c r="B120" s="2509"/>
      <c r="C120" s="2580"/>
      <c r="D120" s="2505"/>
      <c r="E120" s="2506"/>
      <c r="F120" s="2786" t="s">
        <v>144</v>
      </c>
      <c r="G120" s="2768"/>
      <c r="H120" s="2786" t="s">
        <v>145</v>
      </c>
      <c r="I120" s="2768"/>
      <c r="J120" s="2786" t="s">
        <v>146</v>
      </c>
      <c r="K120" s="2768"/>
      <c r="L120" s="2769" t="s">
        <v>147</v>
      </c>
      <c r="M120" s="2768"/>
      <c r="N120" s="2786" t="s">
        <v>113</v>
      </c>
      <c r="O120" s="2768"/>
      <c r="P120" s="2786" t="s">
        <v>114</v>
      </c>
      <c r="Q120" s="2768"/>
      <c r="R120" s="2786" t="s">
        <v>148</v>
      </c>
      <c r="S120" s="2768"/>
      <c r="T120" s="2786" t="s">
        <v>149</v>
      </c>
      <c r="U120" s="2768"/>
      <c r="V120" s="2786" t="s">
        <v>150</v>
      </c>
      <c r="W120" s="2768"/>
      <c r="X120" s="2786" t="s">
        <v>151</v>
      </c>
      <c r="Y120" s="2768"/>
      <c r="Z120" s="2806" t="s">
        <v>130</v>
      </c>
      <c r="AA120" s="2807"/>
      <c r="AB120" s="2590"/>
      <c r="AC120" s="2593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</row>
    <row r="121" spans="1:90" customFormat="1" x14ac:dyDescent="0.25">
      <c r="A121" s="2510"/>
      <c r="B121" s="2510"/>
      <c r="C121" s="755" t="s">
        <v>17</v>
      </c>
      <c r="D121" s="674" t="s">
        <v>18</v>
      </c>
      <c r="E121" s="772" t="s">
        <v>19</v>
      </c>
      <c r="F121" s="733" t="s">
        <v>18</v>
      </c>
      <c r="G121" s="123" t="s">
        <v>19</v>
      </c>
      <c r="H121" s="733" t="s">
        <v>18</v>
      </c>
      <c r="I121" s="123" t="s">
        <v>19</v>
      </c>
      <c r="J121" s="733" t="s">
        <v>18</v>
      </c>
      <c r="K121" s="123" t="s">
        <v>19</v>
      </c>
      <c r="L121" s="674" t="s">
        <v>18</v>
      </c>
      <c r="M121" s="123" t="s">
        <v>19</v>
      </c>
      <c r="N121" s="733" t="s">
        <v>18</v>
      </c>
      <c r="O121" s="123" t="s">
        <v>19</v>
      </c>
      <c r="P121" s="733" t="s">
        <v>18</v>
      </c>
      <c r="Q121" s="123" t="s">
        <v>19</v>
      </c>
      <c r="R121" s="733" t="s">
        <v>18</v>
      </c>
      <c r="S121" s="755" t="s">
        <v>19</v>
      </c>
      <c r="T121" s="733" t="s">
        <v>18</v>
      </c>
      <c r="U121" s="123" t="s">
        <v>19</v>
      </c>
      <c r="V121" s="733" t="s">
        <v>18</v>
      </c>
      <c r="W121" s="123" t="s">
        <v>19</v>
      </c>
      <c r="X121" s="733" t="s">
        <v>18</v>
      </c>
      <c r="Y121" s="123" t="s">
        <v>19</v>
      </c>
      <c r="Z121" s="773" t="s">
        <v>18</v>
      </c>
      <c r="AA121" s="684" t="s">
        <v>19</v>
      </c>
      <c r="AB121" s="2591"/>
      <c r="AC121" s="2594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</row>
    <row r="122" spans="1:90" customFormat="1" x14ac:dyDescent="0.25">
      <c r="A122" s="2808" t="s">
        <v>152</v>
      </c>
      <c r="B122" s="723" t="s">
        <v>153</v>
      </c>
      <c r="C122" s="774">
        <f>SUM(D122+E122)</f>
        <v>0</v>
      </c>
      <c r="D122" s="764">
        <f>SUM(F122+H122+J122+L122+N122+P122+R122+T122+V122+X122+Z122)</f>
        <v>0</v>
      </c>
      <c r="E122" s="775">
        <f>SUM(G122+I122+K122+M122+O122+Q122+S122+U122+W122+Y122+AA122)</f>
        <v>0</v>
      </c>
      <c r="F122" s="727"/>
      <c r="G122" s="732"/>
      <c r="H122" s="727"/>
      <c r="I122" s="728"/>
      <c r="J122" s="727"/>
      <c r="K122" s="728"/>
      <c r="L122" s="776"/>
      <c r="M122" s="728"/>
      <c r="N122" s="727"/>
      <c r="O122" s="728"/>
      <c r="P122" s="727"/>
      <c r="Q122" s="728"/>
      <c r="R122" s="727"/>
      <c r="S122" s="728"/>
      <c r="T122" s="727"/>
      <c r="U122" s="728"/>
      <c r="V122" s="729"/>
      <c r="W122" s="728"/>
      <c r="X122" s="729"/>
      <c r="Y122" s="728"/>
      <c r="Z122" s="770"/>
      <c r="AA122" s="777"/>
      <c r="AB122" s="770"/>
      <c r="AC122" s="778"/>
      <c r="AD122" s="14" t="str">
        <f>CA122&amp;CB122</f>
        <v/>
      </c>
      <c r="CA122" s="60" t="str">
        <f>IF(AND($C122&lt;&gt;0,AB122=""),"* No olvide ingresar la variable "&amp;AB$119&amp;""&amp;". Digite CERO si no tiene. ",IF(AB122&gt;$C122,"* La variable Pueblos Originarios no debe ser mayor al Total Ambos Sexos. ",""))</f>
        <v/>
      </c>
      <c r="CB122" s="60" t="str">
        <f>IF(AND($C122&lt;&gt;0,AC122=""),"* No olvide ingresar la variable "&amp;AC$119&amp;""&amp;". Digite CERO si no tiene. ",IF(AC122&gt;$C122,"* La variable Migrantes no debe ser mayor al Total Ambos Sexos. ",""))</f>
        <v/>
      </c>
      <c r="CC122" s="2"/>
      <c r="CD122" s="2"/>
      <c r="CE122" s="2"/>
      <c r="CF122" s="2"/>
      <c r="CG122" s="2"/>
      <c r="CH122" s="2"/>
      <c r="CI122" s="2"/>
      <c r="CJ122" s="2"/>
      <c r="CK122" s="327">
        <f>IF(AND($C122&lt;&gt;0,AB122=""),1,IF(AB122&gt;$C122,1,0))</f>
        <v>0</v>
      </c>
      <c r="CL122" s="327">
        <f>IF(AND($C122&lt;&gt;0,AC122=""),1,IF(AC122&gt;$C122,1,0))</f>
        <v>0</v>
      </c>
    </row>
    <row r="123" spans="1:90" customFormat="1" x14ac:dyDescent="0.25">
      <c r="A123" s="2586"/>
      <c r="B123" s="83" t="s">
        <v>154</v>
      </c>
      <c r="C123" s="216">
        <f t="shared" ref="C123:C151" si="41">SUM(D123+E123)</f>
        <v>0</v>
      </c>
      <c r="D123" s="248">
        <f t="shared" ref="D123:E151" si="42">SUM(F123+H123+J123+L123+N123+P123+R123+T123+V123+X123+Z123)</f>
        <v>0</v>
      </c>
      <c r="E123" s="328">
        <f t="shared" si="42"/>
        <v>0</v>
      </c>
      <c r="F123" s="77"/>
      <c r="G123" s="82"/>
      <c r="H123" s="77"/>
      <c r="I123" s="78"/>
      <c r="J123" s="77"/>
      <c r="K123" s="78"/>
      <c r="L123" s="329"/>
      <c r="M123" s="78"/>
      <c r="N123" s="77"/>
      <c r="O123" s="78"/>
      <c r="P123" s="77"/>
      <c r="Q123" s="78"/>
      <c r="R123" s="77"/>
      <c r="S123" s="78"/>
      <c r="T123" s="77"/>
      <c r="U123" s="78"/>
      <c r="V123" s="79"/>
      <c r="W123" s="78"/>
      <c r="X123" s="79"/>
      <c r="Y123" s="78"/>
      <c r="Z123" s="330"/>
      <c r="AA123" s="331"/>
      <c r="AB123" s="330"/>
      <c r="AC123" s="332"/>
      <c r="AD123" s="14" t="str">
        <f t="shared" ref="AD123:AD157" si="43">CA123&amp;CB123</f>
        <v/>
      </c>
      <c r="CA123" s="60" t="str">
        <f t="shared" ref="CA123:CA151" si="44">IF(AND($C123&lt;&gt;0,AB123=""),"* No olvide ingresar la variable "&amp;AB$119&amp;""&amp;". Digite CERO si no tiene. ",IF(AB123&gt;$C123,"* La variable Pueblos Originarios no debe ser mayor al Total Ambos Sexos. ",""))</f>
        <v/>
      </c>
      <c r="CB123" s="60" t="str">
        <f t="shared" ref="CB123:CB151" si="45">IF(AND($C123&lt;&gt;0,AC123=""),"* No olvide ingresar la variable "&amp;AC$119&amp;""&amp;". Digite CERO si no tiene. ",IF(AC123&gt;$C123,"* La variable Migrantes no debe ser mayor al Total Ambos Sexos. ",""))</f>
        <v/>
      </c>
      <c r="CC123" s="2"/>
      <c r="CD123" s="2"/>
      <c r="CE123" s="2"/>
      <c r="CF123" s="2"/>
      <c r="CG123" s="2"/>
      <c r="CH123" s="2"/>
      <c r="CI123" s="2"/>
      <c r="CJ123" s="2"/>
      <c r="CK123" s="327">
        <f t="shared" ref="CK123:CL151" si="46">IF(AND($C123&lt;&gt;0,AB123=""),1,IF(AB123&gt;$C123,1,0))</f>
        <v>0</v>
      </c>
      <c r="CL123" s="327">
        <f t="shared" si="46"/>
        <v>0</v>
      </c>
    </row>
    <row r="124" spans="1:90" customFormat="1" x14ac:dyDescent="0.25">
      <c r="A124" s="2586"/>
      <c r="B124" s="73" t="s">
        <v>155</v>
      </c>
      <c r="C124" s="216">
        <f t="shared" si="41"/>
        <v>0</v>
      </c>
      <c r="D124" s="248">
        <f t="shared" si="42"/>
        <v>0</v>
      </c>
      <c r="E124" s="328">
        <f t="shared" si="42"/>
        <v>0</v>
      </c>
      <c r="F124" s="77"/>
      <c r="G124" s="82"/>
      <c r="H124" s="77"/>
      <c r="I124" s="78"/>
      <c r="J124" s="77"/>
      <c r="K124" s="78"/>
      <c r="L124" s="329"/>
      <c r="M124" s="78"/>
      <c r="N124" s="77"/>
      <c r="O124" s="78"/>
      <c r="P124" s="77"/>
      <c r="Q124" s="78"/>
      <c r="R124" s="77"/>
      <c r="S124" s="78"/>
      <c r="T124" s="77"/>
      <c r="U124" s="78"/>
      <c r="V124" s="79"/>
      <c r="W124" s="78"/>
      <c r="X124" s="79"/>
      <c r="Y124" s="78"/>
      <c r="Z124" s="330"/>
      <c r="AA124" s="331"/>
      <c r="AB124" s="330"/>
      <c r="AC124" s="332"/>
      <c r="AD124" s="14" t="str">
        <f t="shared" si="43"/>
        <v/>
      </c>
      <c r="CA124" s="60" t="str">
        <f t="shared" si="44"/>
        <v/>
      </c>
      <c r="CB124" s="60" t="str">
        <f t="shared" si="45"/>
        <v/>
      </c>
      <c r="CC124" s="2"/>
      <c r="CD124" s="2"/>
      <c r="CE124" s="2"/>
      <c r="CF124" s="2"/>
      <c r="CG124" s="2"/>
      <c r="CH124" s="2"/>
      <c r="CI124" s="2"/>
      <c r="CJ124" s="2"/>
      <c r="CK124" s="327">
        <f t="shared" si="46"/>
        <v>0</v>
      </c>
      <c r="CL124" s="327">
        <f t="shared" si="46"/>
        <v>0</v>
      </c>
    </row>
    <row r="125" spans="1:90" customFormat="1" x14ac:dyDescent="0.25">
      <c r="A125" s="2587"/>
      <c r="B125" s="73" t="s">
        <v>156</v>
      </c>
      <c r="C125" s="218">
        <f t="shared" si="41"/>
        <v>0</v>
      </c>
      <c r="D125" s="333">
        <f t="shared" si="42"/>
        <v>0</v>
      </c>
      <c r="E125" s="334">
        <f t="shared" si="42"/>
        <v>0</v>
      </c>
      <c r="F125" s="77"/>
      <c r="G125" s="82"/>
      <c r="H125" s="77"/>
      <c r="I125" s="78"/>
      <c r="J125" s="77"/>
      <c r="K125" s="78"/>
      <c r="L125" s="329"/>
      <c r="M125" s="78"/>
      <c r="N125" s="77"/>
      <c r="O125" s="78"/>
      <c r="P125" s="77"/>
      <c r="Q125" s="78"/>
      <c r="R125" s="77"/>
      <c r="S125" s="78"/>
      <c r="T125" s="77"/>
      <c r="U125" s="78"/>
      <c r="V125" s="79"/>
      <c r="W125" s="78"/>
      <c r="X125" s="79"/>
      <c r="Y125" s="78"/>
      <c r="Z125" s="330"/>
      <c r="AA125" s="331"/>
      <c r="AB125" s="330"/>
      <c r="AC125" s="332"/>
      <c r="AD125" s="14" t="str">
        <f t="shared" si="43"/>
        <v/>
      </c>
      <c r="CA125" s="60" t="str">
        <f t="shared" si="44"/>
        <v/>
      </c>
      <c r="CB125" s="60" t="str">
        <f t="shared" si="45"/>
        <v/>
      </c>
      <c r="CC125" s="2"/>
      <c r="CD125" s="2"/>
      <c r="CE125" s="2"/>
      <c r="CF125" s="2"/>
      <c r="CG125" s="2"/>
      <c r="CH125" s="2"/>
      <c r="CI125" s="2"/>
      <c r="CJ125" s="2"/>
      <c r="CK125" s="327">
        <f t="shared" si="46"/>
        <v>0</v>
      </c>
      <c r="CL125" s="327">
        <f t="shared" si="46"/>
        <v>0</v>
      </c>
    </row>
    <row r="126" spans="1:90" customFormat="1" x14ac:dyDescent="0.25">
      <c r="A126" s="2588"/>
      <c r="B126" s="34" t="s">
        <v>157</v>
      </c>
      <c r="C126" s="220">
        <f t="shared" si="41"/>
        <v>0</v>
      </c>
      <c r="D126" s="253">
        <f t="shared" si="42"/>
        <v>0</v>
      </c>
      <c r="E126" s="335">
        <f t="shared" si="42"/>
        <v>0</v>
      </c>
      <c r="F126" s="40"/>
      <c r="G126" s="41"/>
      <c r="H126" s="40"/>
      <c r="I126" s="88"/>
      <c r="J126" s="40"/>
      <c r="K126" s="88"/>
      <c r="L126" s="336"/>
      <c r="M126" s="88"/>
      <c r="N126" s="40"/>
      <c r="O126" s="88"/>
      <c r="P126" s="40"/>
      <c r="Q126" s="88"/>
      <c r="R126" s="40"/>
      <c r="S126" s="88"/>
      <c r="T126" s="40"/>
      <c r="U126" s="88"/>
      <c r="V126" s="89"/>
      <c r="W126" s="88"/>
      <c r="X126" s="89"/>
      <c r="Y126" s="88"/>
      <c r="Z126" s="337"/>
      <c r="AA126" s="338"/>
      <c r="AB126" s="337"/>
      <c r="AC126" s="339"/>
      <c r="AD126" s="14" t="str">
        <f t="shared" si="43"/>
        <v/>
      </c>
      <c r="CA126" s="60" t="str">
        <f t="shared" si="44"/>
        <v/>
      </c>
      <c r="CB126" s="60" t="str">
        <f t="shared" si="45"/>
        <v/>
      </c>
      <c r="CC126" s="2"/>
      <c r="CD126" s="2"/>
      <c r="CE126" s="2"/>
      <c r="CF126" s="2"/>
      <c r="CG126" s="2"/>
      <c r="CH126" s="2"/>
      <c r="CI126" s="2"/>
      <c r="CJ126" s="2"/>
      <c r="CK126" s="327">
        <f t="shared" si="46"/>
        <v>0</v>
      </c>
      <c r="CL126" s="327">
        <f t="shared" si="46"/>
        <v>0</v>
      </c>
    </row>
    <row r="127" spans="1:90" customFormat="1" x14ac:dyDescent="0.25">
      <c r="A127" s="2808" t="s">
        <v>158</v>
      </c>
      <c r="B127" s="723" t="s">
        <v>153</v>
      </c>
      <c r="C127" s="774">
        <f t="shared" si="41"/>
        <v>0</v>
      </c>
      <c r="D127" s="764">
        <f t="shared" si="42"/>
        <v>0</v>
      </c>
      <c r="E127" s="775">
        <f t="shared" si="42"/>
        <v>0</v>
      </c>
      <c r="F127" s="727"/>
      <c r="G127" s="732"/>
      <c r="H127" s="727"/>
      <c r="I127" s="728"/>
      <c r="J127" s="727"/>
      <c r="K127" s="728"/>
      <c r="L127" s="776"/>
      <c r="M127" s="728"/>
      <c r="N127" s="727"/>
      <c r="O127" s="728"/>
      <c r="P127" s="727"/>
      <c r="Q127" s="728"/>
      <c r="R127" s="727"/>
      <c r="S127" s="728"/>
      <c r="T127" s="727"/>
      <c r="U127" s="728"/>
      <c r="V127" s="729"/>
      <c r="W127" s="728"/>
      <c r="X127" s="729"/>
      <c r="Y127" s="728"/>
      <c r="Z127" s="770"/>
      <c r="AA127" s="777"/>
      <c r="AB127" s="770"/>
      <c r="AC127" s="778"/>
      <c r="AD127" s="14" t="str">
        <f t="shared" si="43"/>
        <v/>
      </c>
      <c r="CA127" s="60" t="str">
        <f t="shared" si="44"/>
        <v/>
      </c>
      <c r="CB127" s="60" t="str">
        <f t="shared" si="45"/>
        <v/>
      </c>
      <c r="CC127" s="2"/>
      <c r="CD127" s="2"/>
      <c r="CE127" s="2"/>
      <c r="CF127" s="2"/>
      <c r="CG127" s="2"/>
      <c r="CH127" s="2"/>
      <c r="CI127" s="2"/>
      <c r="CJ127" s="2"/>
      <c r="CK127" s="327">
        <f t="shared" si="46"/>
        <v>0</v>
      </c>
      <c r="CL127" s="327">
        <f t="shared" si="46"/>
        <v>0</v>
      </c>
    </row>
    <row r="128" spans="1:90" customFormat="1" x14ac:dyDescent="0.25">
      <c r="A128" s="2586"/>
      <c r="B128" s="83" t="s">
        <v>154</v>
      </c>
      <c r="C128" s="216">
        <f t="shared" si="41"/>
        <v>0</v>
      </c>
      <c r="D128" s="248">
        <f t="shared" si="42"/>
        <v>0</v>
      </c>
      <c r="E128" s="328">
        <f t="shared" si="42"/>
        <v>0</v>
      </c>
      <c r="F128" s="77"/>
      <c r="G128" s="82"/>
      <c r="H128" s="77"/>
      <c r="I128" s="78"/>
      <c r="J128" s="77"/>
      <c r="K128" s="78"/>
      <c r="L128" s="329"/>
      <c r="M128" s="78"/>
      <c r="N128" s="77"/>
      <c r="O128" s="78"/>
      <c r="P128" s="77"/>
      <c r="Q128" s="78"/>
      <c r="R128" s="77"/>
      <c r="S128" s="78"/>
      <c r="T128" s="77"/>
      <c r="U128" s="78"/>
      <c r="V128" s="79"/>
      <c r="W128" s="78"/>
      <c r="X128" s="79"/>
      <c r="Y128" s="78"/>
      <c r="Z128" s="330"/>
      <c r="AA128" s="331"/>
      <c r="AB128" s="330"/>
      <c r="AC128" s="332"/>
      <c r="AD128" s="14" t="str">
        <f t="shared" si="43"/>
        <v/>
      </c>
      <c r="CA128" s="60" t="str">
        <f t="shared" si="44"/>
        <v/>
      </c>
      <c r="CB128" s="60" t="str">
        <f t="shared" si="45"/>
        <v/>
      </c>
      <c r="CC128" s="2"/>
      <c r="CD128" s="2"/>
      <c r="CE128" s="2"/>
      <c r="CF128" s="2"/>
      <c r="CG128" s="2"/>
      <c r="CH128" s="2"/>
      <c r="CI128" s="2"/>
      <c r="CJ128" s="2"/>
      <c r="CK128" s="327">
        <f t="shared" si="46"/>
        <v>0</v>
      </c>
      <c r="CL128" s="327">
        <f t="shared" si="46"/>
        <v>0</v>
      </c>
    </row>
    <row r="129" spans="1:90" customFormat="1" x14ac:dyDescent="0.25">
      <c r="A129" s="2586"/>
      <c r="B129" s="73" t="s">
        <v>155</v>
      </c>
      <c r="C129" s="216">
        <f t="shared" si="41"/>
        <v>0</v>
      </c>
      <c r="D129" s="248">
        <f t="shared" si="42"/>
        <v>0</v>
      </c>
      <c r="E129" s="328">
        <f t="shared" si="42"/>
        <v>0</v>
      </c>
      <c r="F129" s="77"/>
      <c r="G129" s="82"/>
      <c r="H129" s="77"/>
      <c r="I129" s="78"/>
      <c r="J129" s="77"/>
      <c r="K129" s="78"/>
      <c r="L129" s="329"/>
      <c r="M129" s="78"/>
      <c r="N129" s="77"/>
      <c r="O129" s="78"/>
      <c r="P129" s="77"/>
      <c r="Q129" s="78"/>
      <c r="R129" s="77"/>
      <c r="S129" s="78"/>
      <c r="T129" s="77"/>
      <c r="U129" s="78"/>
      <c r="V129" s="79"/>
      <c r="W129" s="78"/>
      <c r="X129" s="79"/>
      <c r="Y129" s="78"/>
      <c r="Z129" s="330"/>
      <c r="AA129" s="331"/>
      <c r="AB129" s="330"/>
      <c r="AC129" s="332"/>
      <c r="AD129" s="14" t="str">
        <f t="shared" si="43"/>
        <v/>
      </c>
      <c r="CA129" s="60" t="str">
        <f t="shared" si="44"/>
        <v/>
      </c>
      <c r="CB129" s="60" t="str">
        <f t="shared" si="45"/>
        <v/>
      </c>
      <c r="CC129" s="2"/>
      <c r="CD129" s="2"/>
      <c r="CE129" s="2"/>
      <c r="CF129" s="2"/>
      <c r="CG129" s="2"/>
      <c r="CH129" s="2"/>
      <c r="CI129" s="2"/>
      <c r="CJ129" s="2"/>
      <c r="CK129" s="327">
        <f t="shared" si="46"/>
        <v>0</v>
      </c>
      <c r="CL129" s="327">
        <f t="shared" si="46"/>
        <v>0</v>
      </c>
    </row>
    <row r="130" spans="1:90" customFormat="1" x14ac:dyDescent="0.25">
      <c r="A130" s="2587"/>
      <c r="B130" s="73" t="s">
        <v>156</v>
      </c>
      <c r="C130" s="218">
        <f t="shared" si="41"/>
        <v>0</v>
      </c>
      <c r="D130" s="333">
        <f t="shared" si="42"/>
        <v>0</v>
      </c>
      <c r="E130" s="334">
        <f t="shared" si="42"/>
        <v>0</v>
      </c>
      <c r="F130" s="77"/>
      <c r="G130" s="82"/>
      <c r="H130" s="77"/>
      <c r="I130" s="78"/>
      <c r="J130" s="77"/>
      <c r="K130" s="78"/>
      <c r="L130" s="329"/>
      <c r="M130" s="78"/>
      <c r="N130" s="77"/>
      <c r="O130" s="78"/>
      <c r="P130" s="77"/>
      <c r="Q130" s="78"/>
      <c r="R130" s="77"/>
      <c r="S130" s="78"/>
      <c r="T130" s="77"/>
      <c r="U130" s="78"/>
      <c r="V130" s="79"/>
      <c r="W130" s="78"/>
      <c r="X130" s="79"/>
      <c r="Y130" s="78"/>
      <c r="Z130" s="330"/>
      <c r="AA130" s="331"/>
      <c r="AB130" s="330"/>
      <c r="AC130" s="332"/>
      <c r="AD130" s="14" t="str">
        <f t="shared" si="43"/>
        <v/>
      </c>
      <c r="CA130" s="60" t="str">
        <f t="shared" si="44"/>
        <v/>
      </c>
      <c r="CB130" s="60" t="str">
        <f t="shared" si="45"/>
        <v/>
      </c>
      <c r="CC130" s="2"/>
      <c r="CD130" s="2"/>
      <c r="CE130" s="2"/>
      <c r="CF130" s="2"/>
      <c r="CG130" s="2"/>
      <c r="CH130" s="2"/>
      <c r="CI130" s="2"/>
      <c r="CJ130" s="2"/>
      <c r="CK130" s="327">
        <f t="shared" si="46"/>
        <v>0</v>
      </c>
      <c r="CL130" s="327">
        <f t="shared" si="46"/>
        <v>0</v>
      </c>
    </row>
    <row r="131" spans="1:90" customFormat="1" x14ac:dyDescent="0.25">
      <c r="A131" s="2588"/>
      <c r="B131" s="34" t="s">
        <v>157</v>
      </c>
      <c r="C131" s="220">
        <f t="shared" si="41"/>
        <v>0</v>
      </c>
      <c r="D131" s="253">
        <f t="shared" si="42"/>
        <v>0</v>
      </c>
      <c r="E131" s="335">
        <f t="shared" si="42"/>
        <v>0</v>
      </c>
      <c r="F131" s="40"/>
      <c r="G131" s="41"/>
      <c r="H131" s="40"/>
      <c r="I131" s="88"/>
      <c r="J131" s="40"/>
      <c r="K131" s="88"/>
      <c r="L131" s="336"/>
      <c r="M131" s="88"/>
      <c r="N131" s="40"/>
      <c r="O131" s="88"/>
      <c r="P131" s="40"/>
      <c r="Q131" s="88"/>
      <c r="R131" s="40"/>
      <c r="S131" s="88"/>
      <c r="T131" s="40"/>
      <c r="U131" s="88"/>
      <c r="V131" s="89"/>
      <c r="W131" s="88"/>
      <c r="X131" s="89"/>
      <c r="Y131" s="88"/>
      <c r="Z131" s="337"/>
      <c r="AA131" s="338"/>
      <c r="AB131" s="337"/>
      <c r="AC131" s="339"/>
      <c r="AD131" s="14" t="str">
        <f t="shared" si="43"/>
        <v/>
      </c>
      <c r="CA131" s="60" t="str">
        <f t="shared" si="44"/>
        <v/>
      </c>
      <c r="CB131" s="60" t="str">
        <f t="shared" si="45"/>
        <v/>
      </c>
      <c r="CC131" s="2"/>
      <c r="CD131" s="2"/>
      <c r="CE131" s="2"/>
      <c r="CF131" s="2"/>
      <c r="CG131" s="2"/>
      <c r="CH131" s="2"/>
      <c r="CI131" s="2"/>
      <c r="CJ131" s="2"/>
      <c r="CK131" s="327">
        <f t="shared" si="46"/>
        <v>0</v>
      </c>
      <c r="CL131" s="327">
        <f t="shared" si="46"/>
        <v>0</v>
      </c>
    </row>
    <row r="132" spans="1:90" customFormat="1" x14ac:dyDescent="0.25">
      <c r="A132" s="2782" t="s">
        <v>159</v>
      </c>
      <c r="B132" s="723" t="s">
        <v>153</v>
      </c>
      <c r="C132" s="774">
        <f t="shared" si="41"/>
        <v>0</v>
      </c>
      <c r="D132" s="764">
        <f t="shared" si="42"/>
        <v>0</v>
      </c>
      <c r="E132" s="775">
        <f t="shared" si="42"/>
        <v>0</v>
      </c>
      <c r="F132" s="727"/>
      <c r="G132" s="732"/>
      <c r="H132" s="727"/>
      <c r="I132" s="728"/>
      <c r="J132" s="727"/>
      <c r="K132" s="728"/>
      <c r="L132" s="776"/>
      <c r="M132" s="728"/>
      <c r="N132" s="727"/>
      <c r="O132" s="728"/>
      <c r="P132" s="727"/>
      <c r="Q132" s="728"/>
      <c r="R132" s="727"/>
      <c r="S132" s="728"/>
      <c r="T132" s="727"/>
      <c r="U132" s="728"/>
      <c r="V132" s="729"/>
      <c r="W132" s="728"/>
      <c r="X132" s="729"/>
      <c r="Y132" s="728"/>
      <c r="Z132" s="770"/>
      <c r="AA132" s="777"/>
      <c r="AB132" s="770"/>
      <c r="AC132" s="778"/>
      <c r="AD132" s="14" t="str">
        <f t="shared" si="43"/>
        <v/>
      </c>
      <c r="CA132" s="60" t="str">
        <f t="shared" si="44"/>
        <v/>
      </c>
      <c r="CB132" s="60" t="str">
        <f t="shared" si="45"/>
        <v/>
      </c>
      <c r="CC132" s="2"/>
      <c r="CD132" s="2"/>
      <c r="CE132" s="2"/>
      <c r="CF132" s="2"/>
      <c r="CG132" s="2"/>
      <c r="CH132" s="2"/>
      <c r="CI132" s="2"/>
      <c r="CJ132" s="2"/>
      <c r="CK132" s="327">
        <f t="shared" si="46"/>
        <v>0</v>
      </c>
      <c r="CL132" s="327">
        <f t="shared" si="46"/>
        <v>0</v>
      </c>
    </row>
    <row r="133" spans="1:90" customFormat="1" x14ac:dyDescent="0.25">
      <c r="A133" s="2517"/>
      <c r="B133" s="83" t="s">
        <v>154</v>
      </c>
      <c r="C133" s="216">
        <f t="shared" si="41"/>
        <v>0</v>
      </c>
      <c r="D133" s="248">
        <f t="shared" si="42"/>
        <v>0</v>
      </c>
      <c r="E133" s="328">
        <f t="shared" si="42"/>
        <v>0</v>
      </c>
      <c r="F133" s="77"/>
      <c r="G133" s="82"/>
      <c r="H133" s="77"/>
      <c r="I133" s="78"/>
      <c r="J133" s="77"/>
      <c r="K133" s="78"/>
      <c r="L133" s="329"/>
      <c r="M133" s="78"/>
      <c r="N133" s="77"/>
      <c r="O133" s="78"/>
      <c r="P133" s="77"/>
      <c r="Q133" s="78"/>
      <c r="R133" s="77"/>
      <c r="S133" s="78"/>
      <c r="T133" s="77"/>
      <c r="U133" s="78"/>
      <c r="V133" s="79"/>
      <c r="W133" s="78"/>
      <c r="X133" s="79"/>
      <c r="Y133" s="78"/>
      <c r="Z133" s="330"/>
      <c r="AA133" s="331"/>
      <c r="AB133" s="330"/>
      <c r="AC133" s="332"/>
      <c r="AD133" s="14" t="str">
        <f t="shared" si="43"/>
        <v/>
      </c>
      <c r="CA133" s="60" t="str">
        <f t="shared" si="44"/>
        <v/>
      </c>
      <c r="CB133" s="60" t="str">
        <f t="shared" si="45"/>
        <v/>
      </c>
      <c r="CC133" s="2"/>
      <c r="CD133" s="2"/>
      <c r="CE133" s="2"/>
      <c r="CF133" s="2"/>
      <c r="CG133" s="2"/>
      <c r="CH133" s="2"/>
      <c r="CI133" s="2"/>
      <c r="CJ133" s="2"/>
      <c r="CK133" s="327">
        <f t="shared" si="46"/>
        <v>0</v>
      </c>
      <c r="CL133" s="327">
        <f t="shared" si="46"/>
        <v>0</v>
      </c>
    </row>
    <row r="134" spans="1:90" customFormat="1" x14ac:dyDescent="0.25">
      <c r="A134" s="2517"/>
      <c r="B134" s="73" t="s">
        <v>155</v>
      </c>
      <c r="C134" s="216">
        <f t="shared" si="41"/>
        <v>0</v>
      </c>
      <c r="D134" s="248">
        <f t="shared" si="42"/>
        <v>0</v>
      </c>
      <c r="E134" s="328">
        <f t="shared" si="42"/>
        <v>0</v>
      </c>
      <c r="F134" s="77"/>
      <c r="G134" s="82"/>
      <c r="H134" s="77"/>
      <c r="I134" s="78"/>
      <c r="J134" s="77"/>
      <c r="K134" s="78"/>
      <c r="L134" s="329"/>
      <c r="M134" s="78"/>
      <c r="N134" s="77"/>
      <c r="O134" s="78"/>
      <c r="P134" s="77"/>
      <c r="Q134" s="78"/>
      <c r="R134" s="77"/>
      <c r="S134" s="78"/>
      <c r="T134" s="77"/>
      <c r="U134" s="78"/>
      <c r="V134" s="79"/>
      <c r="W134" s="78"/>
      <c r="X134" s="79"/>
      <c r="Y134" s="78"/>
      <c r="Z134" s="330"/>
      <c r="AA134" s="331"/>
      <c r="AB134" s="330"/>
      <c r="AC134" s="332"/>
      <c r="AD134" s="14" t="str">
        <f t="shared" si="43"/>
        <v/>
      </c>
      <c r="CA134" s="60" t="str">
        <f t="shared" si="44"/>
        <v/>
      </c>
      <c r="CB134" s="60" t="str">
        <f t="shared" si="45"/>
        <v/>
      </c>
      <c r="CC134" s="2"/>
      <c r="CD134" s="2"/>
      <c r="CE134" s="2"/>
      <c r="CF134" s="2"/>
      <c r="CG134" s="2"/>
      <c r="CH134" s="2"/>
      <c r="CI134" s="2"/>
      <c r="CJ134" s="2"/>
      <c r="CK134" s="327">
        <f t="shared" si="46"/>
        <v>0</v>
      </c>
      <c r="CL134" s="327">
        <f t="shared" si="46"/>
        <v>0</v>
      </c>
    </row>
    <row r="135" spans="1:90" customFormat="1" x14ac:dyDescent="0.25">
      <c r="A135" s="2517"/>
      <c r="B135" s="73" t="s">
        <v>156</v>
      </c>
      <c r="C135" s="218">
        <f t="shared" si="41"/>
        <v>0</v>
      </c>
      <c r="D135" s="333">
        <f t="shared" si="42"/>
        <v>0</v>
      </c>
      <c r="E135" s="334">
        <f t="shared" si="42"/>
        <v>0</v>
      </c>
      <c r="F135" s="77"/>
      <c r="G135" s="82"/>
      <c r="H135" s="77"/>
      <c r="I135" s="78"/>
      <c r="J135" s="77"/>
      <c r="K135" s="78"/>
      <c r="L135" s="329"/>
      <c r="M135" s="78"/>
      <c r="N135" s="77"/>
      <c r="O135" s="78"/>
      <c r="P135" s="77"/>
      <c r="Q135" s="78"/>
      <c r="R135" s="77"/>
      <c r="S135" s="78"/>
      <c r="T135" s="77"/>
      <c r="U135" s="78"/>
      <c r="V135" s="79"/>
      <c r="W135" s="78"/>
      <c r="X135" s="79"/>
      <c r="Y135" s="78"/>
      <c r="Z135" s="330"/>
      <c r="AA135" s="331"/>
      <c r="AB135" s="330"/>
      <c r="AC135" s="332"/>
      <c r="AD135" s="14" t="str">
        <f t="shared" si="43"/>
        <v/>
      </c>
      <c r="CA135" s="60" t="str">
        <f t="shared" si="44"/>
        <v/>
      </c>
      <c r="CB135" s="60" t="str">
        <f t="shared" si="45"/>
        <v/>
      </c>
      <c r="CC135" s="2"/>
      <c r="CD135" s="2"/>
      <c r="CE135" s="2"/>
      <c r="CF135" s="2"/>
      <c r="CG135" s="2"/>
      <c r="CH135" s="2"/>
      <c r="CI135" s="2"/>
      <c r="CJ135" s="2"/>
      <c r="CK135" s="327">
        <f t="shared" si="46"/>
        <v>0</v>
      </c>
      <c r="CL135" s="327">
        <f t="shared" si="46"/>
        <v>0</v>
      </c>
    </row>
    <row r="136" spans="1:90" customFormat="1" x14ac:dyDescent="0.25">
      <c r="A136" s="2518"/>
      <c r="B136" s="34" t="s">
        <v>157</v>
      </c>
      <c r="C136" s="220">
        <f t="shared" si="41"/>
        <v>0</v>
      </c>
      <c r="D136" s="253">
        <f t="shared" si="42"/>
        <v>0</v>
      </c>
      <c r="E136" s="335">
        <f t="shared" si="42"/>
        <v>0</v>
      </c>
      <c r="F136" s="40"/>
      <c r="G136" s="41"/>
      <c r="H136" s="40"/>
      <c r="I136" s="88"/>
      <c r="J136" s="40"/>
      <c r="K136" s="88"/>
      <c r="L136" s="336"/>
      <c r="M136" s="88"/>
      <c r="N136" s="40"/>
      <c r="O136" s="88"/>
      <c r="P136" s="40"/>
      <c r="Q136" s="88"/>
      <c r="R136" s="40"/>
      <c r="S136" s="88"/>
      <c r="T136" s="40"/>
      <c r="U136" s="88"/>
      <c r="V136" s="89"/>
      <c r="W136" s="88"/>
      <c r="X136" s="89"/>
      <c r="Y136" s="88"/>
      <c r="Z136" s="337"/>
      <c r="AA136" s="338"/>
      <c r="AB136" s="337"/>
      <c r="AC136" s="339"/>
      <c r="AD136" s="14" t="str">
        <f t="shared" si="43"/>
        <v/>
      </c>
      <c r="CA136" s="60" t="str">
        <f t="shared" si="44"/>
        <v/>
      </c>
      <c r="CB136" s="60" t="str">
        <f t="shared" si="45"/>
        <v/>
      </c>
      <c r="CC136" s="2"/>
      <c r="CD136" s="2"/>
      <c r="CE136" s="2"/>
      <c r="CF136" s="2"/>
      <c r="CG136" s="2"/>
      <c r="CH136" s="2"/>
      <c r="CI136" s="2"/>
      <c r="CJ136" s="2"/>
      <c r="CK136" s="327">
        <f t="shared" si="46"/>
        <v>0</v>
      </c>
      <c r="CL136" s="327">
        <f t="shared" si="46"/>
        <v>0</v>
      </c>
    </row>
    <row r="137" spans="1:90" customFormat="1" x14ac:dyDescent="0.25">
      <c r="A137" s="2808" t="s">
        <v>160</v>
      </c>
      <c r="B137" s="723" t="s">
        <v>153</v>
      </c>
      <c r="C137" s="774">
        <f t="shared" si="41"/>
        <v>0</v>
      </c>
      <c r="D137" s="764">
        <f t="shared" si="42"/>
        <v>0</v>
      </c>
      <c r="E137" s="775">
        <f t="shared" si="42"/>
        <v>0</v>
      </c>
      <c r="F137" s="727"/>
      <c r="G137" s="732"/>
      <c r="H137" s="727"/>
      <c r="I137" s="728"/>
      <c r="J137" s="727"/>
      <c r="K137" s="728"/>
      <c r="L137" s="776"/>
      <c r="M137" s="728"/>
      <c r="N137" s="727"/>
      <c r="O137" s="728"/>
      <c r="P137" s="727"/>
      <c r="Q137" s="728"/>
      <c r="R137" s="727"/>
      <c r="S137" s="728"/>
      <c r="T137" s="727"/>
      <c r="U137" s="728"/>
      <c r="V137" s="729"/>
      <c r="W137" s="728"/>
      <c r="X137" s="729"/>
      <c r="Y137" s="728"/>
      <c r="Z137" s="770"/>
      <c r="AA137" s="777"/>
      <c r="AB137" s="770"/>
      <c r="AC137" s="778"/>
      <c r="AD137" s="14" t="str">
        <f t="shared" si="43"/>
        <v/>
      </c>
      <c r="CA137" s="60" t="str">
        <f t="shared" si="44"/>
        <v/>
      </c>
      <c r="CB137" s="60" t="str">
        <f t="shared" si="45"/>
        <v/>
      </c>
      <c r="CC137" s="2"/>
      <c r="CD137" s="2"/>
      <c r="CE137" s="2"/>
      <c r="CF137" s="2"/>
      <c r="CG137" s="2"/>
      <c r="CH137" s="2"/>
      <c r="CI137" s="2"/>
      <c r="CJ137" s="2"/>
      <c r="CK137" s="327">
        <f t="shared" si="46"/>
        <v>0</v>
      </c>
      <c r="CL137" s="327">
        <f t="shared" si="46"/>
        <v>0</v>
      </c>
    </row>
    <row r="138" spans="1:90" customFormat="1" x14ac:dyDescent="0.25">
      <c r="A138" s="2586"/>
      <c r="B138" s="83" t="s">
        <v>154</v>
      </c>
      <c r="C138" s="216">
        <f t="shared" si="41"/>
        <v>0</v>
      </c>
      <c r="D138" s="248">
        <f t="shared" si="42"/>
        <v>0</v>
      </c>
      <c r="E138" s="328">
        <f t="shared" si="42"/>
        <v>0</v>
      </c>
      <c r="F138" s="77"/>
      <c r="G138" s="82"/>
      <c r="H138" s="77"/>
      <c r="I138" s="78"/>
      <c r="J138" s="77"/>
      <c r="K138" s="78"/>
      <c r="L138" s="329"/>
      <c r="M138" s="78"/>
      <c r="N138" s="77"/>
      <c r="O138" s="78"/>
      <c r="P138" s="77"/>
      <c r="Q138" s="78"/>
      <c r="R138" s="77"/>
      <c r="S138" s="78"/>
      <c r="T138" s="77"/>
      <c r="U138" s="78"/>
      <c r="V138" s="79"/>
      <c r="W138" s="78"/>
      <c r="X138" s="79"/>
      <c r="Y138" s="78"/>
      <c r="Z138" s="330"/>
      <c r="AA138" s="331"/>
      <c r="AB138" s="330"/>
      <c r="AC138" s="332"/>
      <c r="AD138" s="14" t="str">
        <f t="shared" si="43"/>
        <v/>
      </c>
      <c r="CA138" s="60" t="str">
        <f t="shared" si="44"/>
        <v/>
      </c>
      <c r="CB138" s="60" t="str">
        <f t="shared" si="45"/>
        <v/>
      </c>
      <c r="CC138" s="2"/>
      <c r="CD138" s="2"/>
      <c r="CE138" s="2"/>
      <c r="CF138" s="2"/>
      <c r="CG138" s="2"/>
      <c r="CH138" s="2"/>
      <c r="CI138" s="2"/>
      <c r="CJ138" s="2"/>
      <c r="CK138" s="327">
        <f t="shared" si="46"/>
        <v>0</v>
      </c>
      <c r="CL138" s="327">
        <f t="shared" si="46"/>
        <v>0</v>
      </c>
    </row>
    <row r="139" spans="1:90" customFormat="1" x14ac:dyDescent="0.25">
      <c r="A139" s="2586"/>
      <c r="B139" s="73" t="s">
        <v>155</v>
      </c>
      <c r="C139" s="216">
        <f t="shared" si="41"/>
        <v>0</v>
      </c>
      <c r="D139" s="248">
        <f t="shared" si="42"/>
        <v>0</v>
      </c>
      <c r="E139" s="328">
        <f t="shared" si="42"/>
        <v>0</v>
      </c>
      <c r="F139" s="77"/>
      <c r="G139" s="82"/>
      <c r="H139" s="77"/>
      <c r="I139" s="78"/>
      <c r="J139" s="77"/>
      <c r="K139" s="78"/>
      <c r="L139" s="329"/>
      <c r="M139" s="78"/>
      <c r="N139" s="77"/>
      <c r="O139" s="78"/>
      <c r="P139" s="77"/>
      <c r="Q139" s="78"/>
      <c r="R139" s="77"/>
      <c r="S139" s="78"/>
      <c r="T139" s="77"/>
      <c r="U139" s="78"/>
      <c r="V139" s="79"/>
      <c r="W139" s="78"/>
      <c r="X139" s="79"/>
      <c r="Y139" s="78"/>
      <c r="Z139" s="330"/>
      <c r="AA139" s="331"/>
      <c r="AB139" s="330"/>
      <c r="AC139" s="332"/>
      <c r="AD139" s="14" t="str">
        <f t="shared" si="43"/>
        <v/>
      </c>
      <c r="CA139" s="60" t="str">
        <f t="shared" si="44"/>
        <v/>
      </c>
      <c r="CB139" s="60" t="str">
        <f t="shared" si="45"/>
        <v/>
      </c>
      <c r="CC139" s="2"/>
      <c r="CD139" s="2"/>
      <c r="CE139" s="2"/>
      <c r="CF139" s="2"/>
      <c r="CG139" s="2"/>
      <c r="CH139" s="2"/>
      <c r="CI139" s="2"/>
      <c r="CJ139" s="2"/>
      <c r="CK139" s="327">
        <f t="shared" si="46"/>
        <v>0</v>
      </c>
      <c r="CL139" s="327">
        <f t="shared" si="46"/>
        <v>0</v>
      </c>
    </row>
    <row r="140" spans="1:90" customFormat="1" x14ac:dyDescent="0.25">
      <c r="A140" s="2587"/>
      <c r="B140" s="73" t="s">
        <v>156</v>
      </c>
      <c r="C140" s="218">
        <f t="shared" si="41"/>
        <v>0</v>
      </c>
      <c r="D140" s="333">
        <f t="shared" si="42"/>
        <v>0</v>
      </c>
      <c r="E140" s="334">
        <f t="shared" si="42"/>
        <v>0</v>
      </c>
      <c r="F140" s="77"/>
      <c r="G140" s="82"/>
      <c r="H140" s="77"/>
      <c r="I140" s="78"/>
      <c r="J140" s="77"/>
      <c r="K140" s="78"/>
      <c r="L140" s="329"/>
      <c r="M140" s="78"/>
      <c r="N140" s="77"/>
      <c r="O140" s="78"/>
      <c r="P140" s="77"/>
      <c r="Q140" s="78"/>
      <c r="R140" s="77"/>
      <c r="S140" s="78"/>
      <c r="T140" s="77"/>
      <c r="U140" s="78"/>
      <c r="V140" s="79"/>
      <c r="W140" s="78"/>
      <c r="X140" s="79"/>
      <c r="Y140" s="78"/>
      <c r="Z140" s="330"/>
      <c r="AA140" s="331"/>
      <c r="AB140" s="330"/>
      <c r="AC140" s="332"/>
      <c r="AD140" s="14" t="str">
        <f t="shared" si="43"/>
        <v/>
      </c>
      <c r="CA140" s="60" t="str">
        <f t="shared" si="44"/>
        <v/>
      </c>
      <c r="CB140" s="60" t="str">
        <f t="shared" si="45"/>
        <v/>
      </c>
      <c r="CC140" s="2"/>
      <c r="CD140" s="2"/>
      <c r="CE140" s="2"/>
      <c r="CF140" s="2"/>
      <c r="CG140" s="2"/>
      <c r="CH140" s="2"/>
      <c r="CI140" s="2"/>
      <c r="CJ140" s="2"/>
      <c r="CK140" s="327">
        <f t="shared" si="46"/>
        <v>0</v>
      </c>
      <c r="CL140" s="327">
        <f t="shared" si="46"/>
        <v>0</v>
      </c>
    </row>
    <row r="141" spans="1:90" customFormat="1" x14ac:dyDescent="0.25">
      <c r="A141" s="2588"/>
      <c r="B141" s="34" t="s">
        <v>157</v>
      </c>
      <c r="C141" s="220">
        <f t="shared" si="41"/>
        <v>0</v>
      </c>
      <c r="D141" s="253">
        <f t="shared" si="42"/>
        <v>0</v>
      </c>
      <c r="E141" s="335">
        <f t="shared" si="42"/>
        <v>0</v>
      </c>
      <c r="F141" s="40"/>
      <c r="G141" s="41"/>
      <c r="H141" s="40"/>
      <c r="I141" s="88"/>
      <c r="J141" s="40"/>
      <c r="K141" s="88"/>
      <c r="L141" s="336"/>
      <c r="M141" s="88"/>
      <c r="N141" s="40"/>
      <c r="O141" s="88"/>
      <c r="P141" s="40"/>
      <c r="Q141" s="88"/>
      <c r="R141" s="40"/>
      <c r="S141" s="88"/>
      <c r="T141" s="40"/>
      <c r="U141" s="88"/>
      <c r="V141" s="89"/>
      <c r="W141" s="88"/>
      <c r="X141" s="89"/>
      <c r="Y141" s="88"/>
      <c r="Z141" s="337"/>
      <c r="AA141" s="338"/>
      <c r="AB141" s="337"/>
      <c r="AC141" s="339"/>
      <c r="AD141" s="14" t="str">
        <f t="shared" si="43"/>
        <v/>
      </c>
      <c r="CA141" s="60" t="str">
        <f t="shared" si="44"/>
        <v/>
      </c>
      <c r="CB141" s="60" t="str">
        <f t="shared" si="45"/>
        <v/>
      </c>
      <c r="CC141" s="2"/>
      <c r="CD141" s="2"/>
      <c r="CE141" s="2"/>
      <c r="CF141" s="2"/>
      <c r="CG141" s="2"/>
      <c r="CH141" s="2"/>
      <c r="CI141" s="2"/>
      <c r="CJ141" s="2"/>
      <c r="CK141" s="327">
        <f t="shared" si="46"/>
        <v>0</v>
      </c>
      <c r="CL141" s="327">
        <f t="shared" si="46"/>
        <v>0</v>
      </c>
    </row>
    <row r="142" spans="1:90" customFormat="1" x14ac:dyDescent="0.25">
      <c r="A142" s="2808" t="s">
        <v>161</v>
      </c>
      <c r="B142" s="723" t="s">
        <v>153</v>
      </c>
      <c r="C142" s="774">
        <f t="shared" si="41"/>
        <v>0</v>
      </c>
      <c r="D142" s="764">
        <f t="shared" si="42"/>
        <v>0</v>
      </c>
      <c r="E142" s="775">
        <f t="shared" si="42"/>
        <v>0</v>
      </c>
      <c r="F142" s="727"/>
      <c r="G142" s="732"/>
      <c r="H142" s="727"/>
      <c r="I142" s="728"/>
      <c r="J142" s="727"/>
      <c r="K142" s="728"/>
      <c r="L142" s="776"/>
      <c r="M142" s="728"/>
      <c r="N142" s="727"/>
      <c r="O142" s="728"/>
      <c r="P142" s="727"/>
      <c r="Q142" s="728"/>
      <c r="R142" s="727"/>
      <c r="S142" s="728"/>
      <c r="T142" s="727"/>
      <c r="U142" s="728"/>
      <c r="V142" s="729"/>
      <c r="W142" s="728"/>
      <c r="X142" s="729"/>
      <c r="Y142" s="728"/>
      <c r="Z142" s="770"/>
      <c r="AA142" s="777"/>
      <c r="AB142" s="770"/>
      <c r="AC142" s="778"/>
      <c r="AD142" s="14" t="str">
        <f t="shared" si="43"/>
        <v/>
      </c>
      <c r="CA142" s="60" t="str">
        <f t="shared" si="44"/>
        <v/>
      </c>
      <c r="CB142" s="60" t="str">
        <f t="shared" si="45"/>
        <v/>
      </c>
      <c r="CC142" s="2"/>
      <c r="CD142" s="2"/>
      <c r="CE142" s="2"/>
      <c r="CF142" s="2"/>
      <c r="CG142" s="2"/>
      <c r="CH142" s="2"/>
      <c r="CI142" s="2"/>
      <c r="CJ142" s="2"/>
      <c r="CK142" s="327">
        <f t="shared" si="46"/>
        <v>0</v>
      </c>
      <c r="CL142" s="327">
        <f t="shared" si="46"/>
        <v>0</v>
      </c>
    </row>
    <row r="143" spans="1:90" customFormat="1" x14ac:dyDescent="0.25">
      <c r="A143" s="2586"/>
      <c r="B143" s="83" t="s">
        <v>154</v>
      </c>
      <c r="C143" s="216">
        <f t="shared" si="41"/>
        <v>0</v>
      </c>
      <c r="D143" s="248">
        <f t="shared" si="42"/>
        <v>0</v>
      </c>
      <c r="E143" s="328">
        <f t="shared" si="42"/>
        <v>0</v>
      </c>
      <c r="F143" s="77"/>
      <c r="G143" s="82"/>
      <c r="H143" s="77"/>
      <c r="I143" s="78"/>
      <c r="J143" s="77"/>
      <c r="K143" s="78"/>
      <c r="L143" s="329"/>
      <c r="M143" s="78"/>
      <c r="N143" s="77"/>
      <c r="O143" s="78"/>
      <c r="P143" s="77"/>
      <c r="Q143" s="78"/>
      <c r="R143" s="77"/>
      <c r="S143" s="78"/>
      <c r="T143" s="77"/>
      <c r="U143" s="78"/>
      <c r="V143" s="79"/>
      <c r="W143" s="78"/>
      <c r="X143" s="79"/>
      <c r="Y143" s="78"/>
      <c r="Z143" s="330"/>
      <c r="AA143" s="331"/>
      <c r="AB143" s="330"/>
      <c r="AC143" s="332"/>
      <c r="AD143" s="14" t="str">
        <f t="shared" si="43"/>
        <v/>
      </c>
      <c r="CA143" s="60" t="str">
        <f t="shared" si="44"/>
        <v/>
      </c>
      <c r="CB143" s="60" t="str">
        <f t="shared" si="45"/>
        <v/>
      </c>
      <c r="CC143" s="2"/>
      <c r="CD143" s="2"/>
      <c r="CE143" s="2"/>
      <c r="CF143" s="2"/>
      <c r="CG143" s="2"/>
      <c r="CH143" s="2"/>
      <c r="CI143" s="2"/>
      <c r="CJ143" s="2"/>
      <c r="CK143" s="327">
        <f t="shared" si="46"/>
        <v>0</v>
      </c>
      <c r="CL143" s="327">
        <f t="shared" si="46"/>
        <v>0</v>
      </c>
    </row>
    <row r="144" spans="1:90" customFormat="1" x14ac:dyDescent="0.25">
      <c r="A144" s="2586"/>
      <c r="B144" s="73" t="s">
        <v>155</v>
      </c>
      <c r="C144" s="216">
        <f t="shared" si="41"/>
        <v>0</v>
      </c>
      <c r="D144" s="248">
        <f t="shared" si="42"/>
        <v>0</v>
      </c>
      <c r="E144" s="328">
        <f t="shared" si="42"/>
        <v>0</v>
      </c>
      <c r="F144" s="77"/>
      <c r="G144" s="82"/>
      <c r="H144" s="77"/>
      <c r="I144" s="78"/>
      <c r="J144" s="77"/>
      <c r="K144" s="78"/>
      <c r="L144" s="329"/>
      <c r="M144" s="78"/>
      <c r="N144" s="77"/>
      <c r="O144" s="78"/>
      <c r="P144" s="77"/>
      <c r="Q144" s="78"/>
      <c r="R144" s="77"/>
      <c r="S144" s="78"/>
      <c r="T144" s="77"/>
      <c r="U144" s="78"/>
      <c r="V144" s="79"/>
      <c r="W144" s="78"/>
      <c r="X144" s="79"/>
      <c r="Y144" s="78"/>
      <c r="Z144" s="330"/>
      <c r="AA144" s="331"/>
      <c r="AB144" s="330"/>
      <c r="AC144" s="332"/>
      <c r="AD144" s="14" t="str">
        <f t="shared" si="43"/>
        <v/>
      </c>
      <c r="CA144" s="60" t="str">
        <f t="shared" si="44"/>
        <v/>
      </c>
      <c r="CB144" s="60" t="str">
        <f t="shared" si="45"/>
        <v/>
      </c>
      <c r="CC144" s="2"/>
      <c r="CD144" s="2"/>
      <c r="CE144" s="2"/>
      <c r="CF144" s="2"/>
      <c r="CG144" s="2"/>
      <c r="CH144" s="2"/>
      <c r="CI144" s="2"/>
      <c r="CJ144" s="2"/>
      <c r="CK144" s="327">
        <f t="shared" si="46"/>
        <v>0</v>
      </c>
      <c r="CL144" s="327">
        <f t="shared" si="46"/>
        <v>0</v>
      </c>
    </row>
    <row r="145" spans="1:90" customFormat="1" x14ac:dyDescent="0.25">
      <c r="A145" s="2587"/>
      <c r="B145" s="73" t="s">
        <v>156</v>
      </c>
      <c r="C145" s="218">
        <f t="shared" si="41"/>
        <v>0</v>
      </c>
      <c r="D145" s="333">
        <f t="shared" si="42"/>
        <v>0</v>
      </c>
      <c r="E145" s="334">
        <f t="shared" si="42"/>
        <v>0</v>
      </c>
      <c r="F145" s="77"/>
      <c r="G145" s="82"/>
      <c r="H145" s="77"/>
      <c r="I145" s="78"/>
      <c r="J145" s="77"/>
      <c r="K145" s="78"/>
      <c r="L145" s="329"/>
      <c r="M145" s="78"/>
      <c r="N145" s="77"/>
      <c r="O145" s="78"/>
      <c r="P145" s="77"/>
      <c r="Q145" s="78"/>
      <c r="R145" s="77"/>
      <c r="S145" s="78"/>
      <c r="T145" s="77"/>
      <c r="U145" s="78"/>
      <c r="V145" s="79"/>
      <c r="W145" s="78"/>
      <c r="X145" s="79"/>
      <c r="Y145" s="78"/>
      <c r="Z145" s="330"/>
      <c r="AA145" s="331"/>
      <c r="AB145" s="330"/>
      <c r="AC145" s="332"/>
      <c r="AD145" s="14" t="str">
        <f t="shared" si="43"/>
        <v/>
      </c>
      <c r="CA145" s="60" t="str">
        <f t="shared" si="44"/>
        <v/>
      </c>
      <c r="CB145" s="60" t="str">
        <f t="shared" si="45"/>
        <v/>
      </c>
      <c r="CC145" s="2"/>
      <c r="CD145" s="2"/>
      <c r="CE145" s="2"/>
      <c r="CF145" s="2"/>
      <c r="CG145" s="2"/>
      <c r="CH145" s="2"/>
      <c r="CI145" s="2"/>
      <c r="CJ145" s="2"/>
      <c r="CK145" s="327">
        <f t="shared" si="46"/>
        <v>0</v>
      </c>
      <c r="CL145" s="327">
        <f t="shared" si="46"/>
        <v>0</v>
      </c>
    </row>
    <row r="146" spans="1:90" customFormat="1" x14ac:dyDescent="0.25">
      <c r="A146" s="2588"/>
      <c r="B146" s="34" t="s">
        <v>157</v>
      </c>
      <c r="C146" s="220">
        <f t="shared" si="41"/>
        <v>0</v>
      </c>
      <c r="D146" s="253">
        <f t="shared" si="42"/>
        <v>0</v>
      </c>
      <c r="E146" s="335">
        <f t="shared" si="42"/>
        <v>0</v>
      </c>
      <c r="F146" s="40"/>
      <c r="G146" s="41"/>
      <c r="H146" s="40"/>
      <c r="I146" s="88"/>
      <c r="J146" s="40"/>
      <c r="K146" s="88"/>
      <c r="L146" s="336"/>
      <c r="M146" s="88"/>
      <c r="N146" s="40"/>
      <c r="O146" s="88"/>
      <c r="P146" s="40"/>
      <c r="Q146" s="88"/>
      <c r="R146" s="40"/>
      <c r="S146" s="88"/>
      <c r="T146" s="40"/>
      <c r="U146" s="88"/>
      <c r="V146" s="89"/>
      <c r="W146" s="88"/>
      <c r="X146" s="89"/>
      <c r="Y146" s="88"/>
      <c r="Z146" s="337"/>
      <c r="AA146" s="338"/>
      <c r="AB146" s="337"/>
      <c r="AC146" s="339"/>
      <c r="AD146" s="14" t="str">
        <f t="shared" si="43"/>
        <v/>
      </c>
      <c r="CA146" s="60" t="str">
        <f t="shared" si="44"/>
        <v/>
      </c>
      <c r="CB146" s="60" t="str">
        <f t="shared" si="45"/>
        <v/>
      </c>
      <c r="CC146" s="2"/>
      <c r="CD146" s="2"/>
      <c r="CE146" s="2"/>
      <c r="CF146" s="2"/>
      <c r="CG146" s="2"/>
      <c r="CH146" s="2"/>
      <c r="CI146" s="2"/>
      <c r="CJ146" s="2"/>
      <c r="CK146" s="327">
        <f t="shared" si="46"/>
        <v>0</v>
      </c>
      <c r="CL146" s="327">
        <f t="shared" si="46"/>
        <v>0</v>
      </c>
    </row>
    <row r="147" spans="1:90" customFormat="1" x14ac:dyDescent="0.25">
      <c r="A147" s="2782" t="s">
        <v>162</v>
      </c>
      <c r="B147" s="723" t="s">
        <v>153</v>
      </c>
      <c r="C147" s="774">
        <f t="shared" si="41"/>
        <v>0</v>
      </c>
      <c r="D147" s="764">
        <f t="shared" si="42"/>
        <v>0</v>
      </c>
      <c r="E147" s="775">
        <f t="shared" si="42"/>
        <v>0</v>
      </c>
      <c r="F147" s="727"/>
      <c r="G147" s="732"/>
      <c r="H147" s="727"/>
      <c r="I147" s="728"/>
      <c r="J147" s="727"/>
      <c r="K147" s="728"/>
      <c r="L147" s="776"/>
      <c r="M147" s="728"/>
      <c r="N147" s="727"/>
      <c r="O147" s="728"/>
      <c r="P147" s="727"/>
      <c r="Q147" s="728"/>
      <c r="R147" s="727"/>
      <c r="S147" s="728"/>
      <c r="T147" s="727"/>
      <c r="U147" s="728"/>
      <c r="V147" s="729"/>
      <c r="W147" s="728"/>
      <c r="X147" s="729"/>
      <c r="Y147" s="728"/>
      <c r="Z147" s="770"/>
      <c r="AA147" s="777"/>
      <c r="AB147" s="770"/>
      <c r="AC147" s="778"/>
      <c r="AD147" s="14" t="str">
        <f t="shared" si="43"/>
        <v/>
      </c>
      <c r="CA147" s="60" t="str">
        <f t="shared" si="44"/>
        <v/>
      </c>
      <c r="CB147" s="60" t="str">
        <f t="shared" si="45"/>
        <v/>
      </c>
      <c r="CC147" s="2"/>
      <c r="CD147" s="2"/>
      <c r="CE147" s="2"/>
      <c r="CF147" s="2"/>
      <c r="CG147" s="2"/>
      <c r="CH147" s="2"/>
      <c r="CI147" s="2"/>
      <c r="CJ147" s="2"/>
      <c r="CK147" s="327">
        <f t="shared" si="46"/>
        <v>0</v>
      </c>
      <c r="CL147" s="327">
        <f t="shared" si="46"/>
        <v>0</v>
      </c>
    </row>
    <row r="148" spans="1:90" customFormat="1" x14ac:dyDescent="0.25">
      <c r="A148" s="2517"/>
      <c r="B148" s="83" t="s">
        <v>154</v>
      </c>
      <c r="C148" s="216">
        <f t="shared" si="41"/>
        <v>0</v>
      </c>
      <c r="D148" s="248">
        <f t="shared" si="42"/>
        <v>0</v>
      </c>
      <c r="E148" s="328">
        <f t="shared" si="42"/>
        <v>0</v>
      </c>
      <c r="F148" s="77"/>
      <c r="G148" s="82"/>
      <c r="H148" s="77"/>
      <c r="I148" s="78"/>
      <c r="J148" s="77"/>
      <c r="K148" s="78"/>
      <c r="L148" s="329"/>
      <c r="M148" s="78"/>
      <c r="N148" s="77"/>
      <c r="O148" s="78"/>
      <c r="P148" s="77"/>
      <c r="Q148" s="78"/>
      <c r="R148" s="77"/>
      <c r="S148" s="78"/>
      <c r="T148" s="77"/>
      <c r="U148" s="78"/>
      <c r="V148" s="79"/>
      <c r="W148" s="78"/>
      <c r="X148" s="79"/>
      <c r="Y148" s="78"/>
      <c r="Z148" s="330"/>
      <c r="AA148" s="331"/>
      <c r="AB148" s="330"/>
      <c r="AC148" s="332"/>
      <c r="AD148" s="14" t="str">
        <f t="shared" si="43"/>
        <v/>
      </c>
      <c r="CA148" s="60" t="str">
        <f t="shared" si="44"/>
        <v/>
      </c>
      <c r="CB148" s="60" t="str">
        <f t="shared" si="45"/>
        <v/>
      </c>
      <c r="CC148" s="2"/>
      <c r="CD148" s="2"/>
      <c r="CE148" s="2"/>
      <c r="CF148" s="2"/>
      <c r="CG148" s="2"/>
      <c r="CH148" s="2"/>
      <c r="CI148" s="2"/>
      <c r="CJ148" s="2"/>
      <c r="CK148" s="327">
        <f t="shared" si="46"/>
        <v>0</v>
      </c>
      <c r="CL148" s="327">
        <f t="shared" si="46"/>
        <v>0</v>
      </c>
    </row>
    <row r="149" spans="1:90" customFormat="1" x14ac:dyDescent="0.25">
      <c r="A149" s="2517"/>
      <c r="B149" s="73" t="s">
        <v>155</v>
      </c>
      <c r="C149" s="216">
        <f t="shared" si="41"/>
        <v>0</v>
      </c>
      <c r="D149" s="248">
        <f t="shared" si="42"/>
        <v>0</v>
      </c>
      <c r="E149" s="328">
        <f t="shared" si="42"/>
        <v>0</v>
      </c>
      <c r="F149" s="77"/>
      <c r="G149" s="82"/>
      <c r="H149" s="77"/>
      <c r="I149" s="78"/>
      <c r="J149" s="77"/>
      <c r="K149" s="78"/>
      <c r="L149" s="329"/>
      <c r="M149" s="78"/>
      <c r="N149" s="77"/>
      <c r="O149" s="78"/>
      <c r="P149" s="77"/>
      <c r="Q149" s="78"/>
      <c r="R149" s="77"/>
      <c r="S149" s="78"/>
      <c r="T149" s="77"/>
      <c r="U149" s="78"/>
      <c r="V149" s="79"/>
      <c r="W149" s="78"/>
      <c r="X149" s="79"/>
      <c r="Y149" s="78"/>
      <c r="Z149" s="330"/>
      <c r="AA149" s="331"/>
      <c r="AB149" s="330"/>
      <c r="AC149" s="332"/>
      <c r="AD149" s="14" t="str">
        <f t="shared" si="43"/>
        <v/>
      </c>
      <c r="CA149" s="60" t="str">
        <f t="shared" si="44"/>
        <v/>
      </c>
      <c r="CB149" s="60" t="str">
        <f t="shared" si="45"/>
        <v/>
      </c>
      <c r="CC149" s="2"/>
      <c r="CD149" s="2"/>
      <c r="CE149" s="2"/>
      <c r="CF149" s="2"/>
      <c r="CG149" s="2"/>
      <c r="CH149" s="2"/>
      <c r="CI149" s="2"/>
      <c r="CJ149" s="2"/>
      <c r="CK149" s="327">
        <f t="shared" si="46"/>
        <v>0</v>
      </c>
      <c r="CL149" s="327">
        <f t="shared" si="46"/>
        <v>0</v>
      </c>
    </row>
    <row r="150" spans="1:90" customFormat="1" x14ac:dyDescent="0.25">
      <c r="A150" s="2517"/>
      <c r="B150" s="73" t="s">
        <v>156</v>
      </c>
      <c r="C150" s="218">
        <f t="shared" si="41"/>
        <v>0</v>
      </c>
      <c r="D150" s="333">
        <f t="shared" si="42"/>
        <v>0</v>
      </c>
      <c r="E150" s="334">
        <f t="shared" si="42"/>
        <v>0</v>
      </c>
      <c r="F150" s="77"/>
      <c r="G150" s="82"/>
      <c r="H150" s="77"/>
      <c r="I150" s="78"/>
      <c r="J150" s="77"/>
      <c r="K150" s="78"/>
      <c r="L150" s="329"/>
      <c r="M150" s="78"/>
      <c r="N150" s="77"/>
      <c r="O150" s="78"/>
      <c r="P150" s="77"/>
      <c r="Q150" s="78"/>
      <c r="R150" s="77"/>
      <c r="S150" s="78"/>
      <c r="T150" s="77"/>
      <c r="U150" s="78"/>
      <c r="V150" s="79"/>
      <c r="W150" s="78"/>
      <c r="X150" s="79"/>
      <c r="Y150" s="78"/>
      <c r="Z150" s="330"/>
      <c r="AA150" s="331"/>
      <c r="AB150" s="330"/>
      <c r="AC150" s="332"/>
      <c r="AD150" s="14" t="str">
        <f t="shared" si="43"/>
        <v/>
      </c>
      <c r="CA150" s="60" t="str">
        <f t="shared" si="44"/>
        <v/>
      </c>
      <c r="CB150" s="60" t="str">
        <f t="shared" si="45"/>
        <v/>
      </c>
      <c r="CC150" s="2"/>
      <c r="CD150" s="2"/>
      <c r="CE150" s="2"/>
      <c r="CF150" s="2"/>
      <c r="CG150" s="2"/>
      <c r="CH150" s="2"/>
      <c r="CI150" s="2"/>
      <c r="CJ150" s="2"/>
      <c r="CK150" s="327">
        <f t="shared" si="46"/>
        <v>0</v>
      </c>
      <c r="CL150" s="327">
        <f t="shared" si="46"/>
        <v>0</v>
      </c>
    </row>
    <row r="151" spans="1:90" customFormat="1" x14ac:dyDescent="0.25">
      <c r="A151" s="2517"/>
      <c r="B151" s="34" t="s">
        <v>157</v>
      </c>
      <c r="C151" s="340">
        <f t="shared" si="41"/>
        <v>0</v>
      </c>
      <c r="D151" s="250">
        <f t="shared" si="42"/>
        <v>0</v>
      </c>
      <c r="E151" s="341">
        <f t="shared" si="42"/>
        <v>0</v>
      </c>
      <c r="F151" s="104"/>
      <c r="G151" s="109"/>
      <c r="H151" s="104"/>
      <c r="I151" s="105"/>
      <c r="J151" s="104"/>
      <c r="K151" s="105"/>
      <c r="L151" s="276"/>
      <c r="M151" s="105"/>
      <c r="N151" s="104"/>
      <c r="O151" s="105"/>
      <c r="P151" s="104"/>
      <c r="Q151" s="105"/>
      <c r="R151" s="104"/>
      <c r="S151" s="105"/>
      <c r="T151" s="104"/>
      <c r="U151" s="105"/>
      <c r="V151" s="106"/>
      <c r="W151" s="105"/>
      <c r="X151" s="106"/>
      <c r="Y151" s="105"/>
      <c r="Z151" s="342"/>
      <c r="AA151" s="343"/>
      <c r="AB151" s="342"/>
      <c r="AC151" s="344"/>
      <c r="AD151" s="14" t="str">
        <f t="shared" si="43"/>
        <v/>
      </c>
      <c r="CA151" s="60" t="str">
        <f t="shared" si="44"/>
        <v/>
      </c>
      <c r="CB151" s="60" t="str">
        <f t="shared" si="45"/>
        <v/>
      </c>
      <c r="CC151" s="2"/>
      <c r="CD151" s="2"/>
      <c r="CE151" s="2"/>
      <c r="CF151" s="2"/>
      <c r="CG151" s="2"/>
      <c r="CH151" s="2"/>
      <c r="CI151" s="2"/>
      <c r="CJ151" s="2"/>
      <c r="CK151" s="327">
        <f t="shared" si="46"/>
        <v>0</v>
      </c>
      <c r="CL151" s="327">
        <f t="shared" si="46"/>
        <v>0</v>
      </c>
    </row>
    <row r="152" spans="1:90" customFormat="1" x14ac:dyDescent="0.25">
      <c r="A152" s="2786" t="s">
        <v>163</v>
      </c>
      <c r="B152" s="2768"/>
      <c r="C152" s="779">
        <f>SUM(C122:C151)</f>
        <v>0</v>
      </c>
      <c r="D152" s="685">
        <f>SUM(D122:D151)</f>
        <v>0</v>
      </c>
      <c r="E152" s="780">
        <f t="shared" ref="E152:AC152" si="47">SUM(E122:E151)</f>
        <v>0</v>
      </c>
      <c r="F152" s="781">
        <f t="shared" si="47"/>
        <v>0</v>
      </c>
      <c r="G152" s="686">
        <f t="shared" si="47"/>
        <v>0</v>
      </c>
      <c r="H152" s="781">
        <f t="shared" si="47"/>
        <v>0</v>
      </c>
      <c r="I152" s="686">
        <f t="shared" si="47"/>
        <v>0</v>
      </c>
      <c r="J152" s="781">
        <f t="shared" si="47"/>
        <v>0</v>
      </c>
      <c r="K152" s="686">
        <f t="shared" si="47"/>
        <v>0</v>
      </c>
      <c r="L152" s="781">
        <f t="shared" si="47"/>
        <v>0</v>
      </c>
      <c r="M152" s="686">
        <f t="shared" si="47"/>
        <v>0</v>
      </c>
      <c r="N152" s="781">
        <f t="shared" si="47"/>
        <v>0</v>
      </c>
      <c r="O152" s="686">
        <f t="shared" si="47"/>
        <v>0</v>
      </c>
      <c r="P152" s="781">
        <f t="shared" si="47"/>
        <v>0</v>
      </c>
      <c r="Q152" s="686">
        <f t="shared" si="47"/>
        <v>0</v>
      </c>
      <c r="R152" s="781">
        <f t="shared" si="47"/>
        <v>0</v>
      </c>
      <c r="S152" s="686">
        <f t="shared" si="47"/>
        <v>0</v>
      </c>
      <c r="T152" s="781">
        <f t="shared" si="47"/>
        <v>0</v>
      </c>
      <c r="U152" s="686">
        <f t="shared" si="47"/>
        <v>0</v>
      </c>
      <c r="V152" s="781">
        <f t="shared" si="47"/>
        <v>0</v>
      </c>
      <c r="W152" s="686">
        <f t="shared" si="47"/>
        <v>0</v>
      </c>
      <c r="X152" s="781">
        <f t="shared" si="47"/>
        <v>0</v>
      </c>
      <c r="Y152" s="686">
        <f t="shared" si="47"/>
        <v>0</v>
      </c>
      <c r="Z152" s="782">
        <f t="shared" si="47"/>
        <v>0</v>
      </c>
      <c r="AA152" s="687">
        <f t="shared" si="47"/>
        <v>0</v>
      </c>
      <c r="AB152" s="688">
        <f t="shared" si="47"/>
        <v>0</v>
      </c>
      <c r="AC152" s="689">
        <f t="shared" si="47"/>
        <v>0</v>
      </c>
      <c r="AD152" s="14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</row>
    <row r="153" spans="1:90" customFormat="1" ht="15" customHeight="1" x14ac:dyDescent="0.25">
      <c r="A153" s="2595" t="s">
        <v>164</v>
      </c>
      <c r="B153" s="354" t="s">
        <v>153</v>
      </c>
      <c r="C153" s="355"/>
      <c r="D153" s="356"/>
      <c r="E153" s="357"/>
      <c r="F153" s="178"/>
      <c r="G153" s="358"/>
      <c r="H153" s="178"/>
      <c r="I153" s="359"/>
      <c r="J153" s="178"/>
      <c r="K153" s="359"/>
      <c r="L153" s="360"/>
      <c r="M153" s="359"/>
      <c r="N153" s="178"/>
      <c r="O153" s="359"/>
      <c r="P153" s="178"/>
      <c r="Q153" s="359"/>
      <c r="R153" s="178"/>
      <c r="S153" s="359"/>
      <c r="T153" s="178"/>
      <c r="U153" s="359"/>
      <c r="V153" s="361"/>
      <c r="W153" s="359"/>
      <c r="X153" s="361"/>
      <c r="Y153" s="359"/>
      <c r="Z153" s="360"/>
      <c r="AA153" s="362"/>
      <c r="AB153" s="360"/>
      <c r="AC153" s="359"/>
      <c r="AD153" s="14" t="str">
        <f t="shared" si="43"/>
        <v/>
      </c>
      <c r="CA153" s="60" t="str">
        <f t="shared" ref="CA153:CA157" si="48">IF(AND($C153&lt;&gt;0,AB153=""),"* No olvide ingresar la variable "&amp;AB$119&amp;""&amp;". Digite CERO si no tiene. ",IF(AB153&gt;$C153,"* La variable Pueblos Originarios no debe ser mayor al Total Ambos Sexos. ",""))</f>
        <v/>
      </c>
      <c r="CB153" s="60" t="str">
        <f>IF(AND($C153&lt;&gt;0,AC153=""),"* No olvide ingresar la variable "&amp;AC$119&amp;""&amp;". Digite CERO si no tiene. ",IF(AC153&gt;$C153,"* La variable Migrantes no debe ser mayor al Total Ambos Sexos. ",""))</f>
        <v/>
      </c>
      <c r="CC153" s="2"/>
      <c r="CD153" s="2"/>
      <c r="CE153" s="2"/>
      <c r="CF153" s="2"/>
      <c r="CG153" s="2"/>
      <c r="CH153" s="2"/>
      <c r="CI153" s="2"/>
      <c r="CJ153" s="2"/>
      <c r="CK153" s="327">
        <f>IF(AND($C153&lt;&gt;0,AB153=""),1,IF(AB153&gt;$C153,1,0))</f>
        <v>0</v>
      </c>
      <c r="CL153" s="327">
        <f>IF(AND($C153&lt;&gt;0,AC153=""),1,IF(AC153&gt;$C153,1,0))</f>
        <v>0</v>
      </c>
    </row>
    <row r="154" spans="1:90" customFormat="1" x14ac:dyDescent="0.25">
      <c r="A154" s="2595"/>
      <c r="B154" s="354" t="s">
        <v>154</v>
      </c>
      <c r="C154" s="355"/>
      <c r="D154" s="356"/>
      <c r="E154" s="357"/>
      <c r="F154" s="178"/>
      <c r="G154" s="358"/>
      <c r="H154" s="178"/>
      <c r="I154" s="359"/>
      <c r="J154" s="178"/>
      <c r="K154" s="359"/>
      <c r="L154" s="360"/>
      <c r="M154" s="359"/>
      <c r="N154" s="178"/>
      <c r="O154" s="359"/>
      <c r="P154" s="178"/>
      <c r="Q154" s="359"/>
      <c r="R154" s="178"/>
      <c r="S154" s="359"/>
      <c r="T154" s="178"/>
      <c r="U154" s="359"/>
      <c r="V154" s="361"/>
      <c r="W154" s="359"/>
      <c r="X154" s="361"/>
      <c r="Y154" s="359"/>
      <c r="Z154" s="360"/>
      <c r="AA154" s="362"/>
      <c r="AB154" s="360"/>
      <c r="AC154" s="359"/>
      <c r="AD154" s="14" t="str">
        <f t="shared" si="43"/>
        <v/>
      </c>
      <c r="CA154" s="60" t="str">
        <f t="shared" si="48"/>
        <v/>
      </c>
      <c r="CB154" s="60" t="str">
        <f t="shared" ref="CB154:CB157" si="49">IF(AND($C154&lt;&gt;0,AC154=""),"* No olvide ingresar la variable "&amp;AC$119&amp;""&amp;". Digite CERO si no tiene. ",IF(AC154&gt;$C154,"* La variable Migrantes no debe ser mayor al Total Ambos Sexos. ",""))</f>
        <v/>
      </c>
      <c r="CC154" s="2"/>
      <c r="CD154" s="2"/>
      <c r="CE154" s="2"/>
      <c r="CF154" s="2"/>
      <c r="CG154" s="2"/>
      <c r="CH154" s="2"/>
      <c r="CI154" s="2"/>
      <c r="CJ154" s="2"/>
      <c r="CK154" s="327">
        <f t="shared" ref="CK154:CL157" si="50">IF(AND($C154&lt;&gt;0,AB154=""),1,IF(AB154&gt;$C154,1,0))</f>
        <v>0</v>
      </c>
      <c r="CL154" s="327">
        <f t="shared" si="50"/>
        <v>0</v>
      </c>
    </row>
    <row r="155" spans="1:90" customFormat="1" x14ac:dyDescent="0.25">
      <c r="A155" s="2595"/>
      <c r="B155" s="363" t="s">
        <v>155</v>
      </c>
      <c r="C155" s="355"/>
      <c r="D155" s="356"/>
      <c r="E155" s="357"/>
      <c r="F155" s="178"/>
      <c r="G155" s="358"/>
      <c r="H155" s="178"/>
      <c r="I155" s="359"/>
      <c r="J155" s="178"/>
      <c r="K155" s="359"/>
      <c r="L155" s="360"/>
      <c r="M155" s="359"/>
      <c r="N155" s="178"/>
      <c r="O155" s="359"/>
      <c r="P155" s="178"/>
      <c r="Q155" s="359"/>
      <c r="R155" s="178"/>
      <c r="S155" s="359"/>
      <c r="T155" s="178"/>
      <c r="U155" s="359"/>
      <c r="V155" s="361"/>
      <c r="W155" s="359"/>
      <c r="X155" s="361"/>
      <c r="Y155" s="359"/>
      <c r="Z155" s="360"/>
      <c r="AA155" s="362"/>
      <c r="AB155" s="360"/>
      <c r="AC155" s="359"/>
      <c r="AD155" s="14" t="str">
        <f t="shared" si="43"/>
        <v/>
      </c>
      <c r="CA155" s="60" t="str">
        <f t="shared" si="48"/>
        <v/>
      </c>
      <c r="CB155" s="60" t="str">
        <f t="shared" si="49"/>
        <v/>
      </c>
      <c r="CC155" s="2"/>
      <c r="CD155" s="2"/>
      <c r="CE155" s="2"/>
      <c r="CF155" s="2"/>
      <c r="CG155" s="2"/>
      <c r="CH155" s="2"/>
      <c r="CI155" s="2"/>
      <c r="CJ155" s="2"/>
      <c r="CK155" s="327">
        <f t="shared" si="50"/>
        <v>0</v>
      </c>
      <c r="CL155" s="327">
        <f t="shared" si="50"/>
        <v>0</v>
      </c>
    </row>
    <row r="156" spans="1:90" customFormat="1" x14ac:dyDescent="0.25">
      <c r="A156" s="2595"/>
      <c r="B156" s="363" t="s">
        <v>156</v>
      </c>
      <c r="C156" s="355"/>
      <c r="D156" s="356"/>
      <c r="E156" s="357"/>
      <c r="F156" s="178"/>
      <c r="G156" s="358"/>
      <c r="H156" s="178"/>
      <c r="I156" s="359"/>
      <c r="J156" s="178"/>
      <c r="K156" s="359"/>
      <c r="L156" s="360"/>
      <c r="M156" s="359"/>
      <c r="N156" s="178"/>
      <c r="O156" s="359"/>
      <c r="P156" s="178"/>
      <c r="Q156" s="359"/>
      <c r="R156" s="178"/>
      <c r="S156" s="359"/>
      <c r="T156" s="178"/>
      <c r="U156" s="359"/>
      <c r="V156" s="361"/>
      <c r="W156" s="359"/>
      <c r="X156" s="361"/>
      <c r="Y156" s="359"/>
      <c r="Z156" s="360"/>
      <c r="AA156" s="362"/>
      <c r="AB156" s="360"/>
      <c r="AC156" s="359"/>
      <c r="AD156" s="14" t="str">
        <f t="shared" si="43"/>
        <v/>
      </c>
      <c r="CA156" s="60" t="str">
        <f t="shared" si="48"/>
        <v/>
      </c>
      <c r="CB156" s="60" t="str">
        <f t="shared" si="49"/>
        <v/>
      </c>
      <c r="CC156" s="2"/>
      <c r="CD156" s="2"/>
      <c r="CE156" s="2"/>
      <c r="CF156" s="2"/>
      <c r="CG156" s="2"/>
      <c r="CH156" s="2"/>
      <c r="CI156" s="2"/>
      <c r="CJ156" s="2"/>
      <c r="CK156" s="327">
        <f t="shared" si="50"/>
        <v>0</v>
      </c>
      <c r="CL156" s="327">
        <f t="shared" si="50"/>
        <v>0</v>
      </c>
    </row>
    <row r="157" spans="1:90" customFormat="1" x14ac:dyDescent="0.25">
      <c r="A157" s="2595"/>
      <c r="B157" s="364" t="s">
        <v>157</v>
      </c>
      <c r="C157" s="365"/>
      <c r="D157" s="366"/>
      <c r="E157" s="367"/>
      <c r="F157" s="284"/>
      <c r="G157" s="285"/>
      <c r="H157" s="284"/>
      <c r="I157" s="368"/>
      <c r="J157" s="284"/>
      <c r="K157" s="368"/>
      <c r="L157" s="287"/>
      <c r="M157" s="368"/>
      <c r="N157" s="284"/>
      <c r="O157" s="368"/>
      <c r="P157" s="284"/>
      <c r="Q157" s="368"/>
      <c r="R157" s="284"/>
      <c r="S157" s="368"/>
      <c r="T157" s="284"/>
      <c r="U157" s="368"/>
      <c r="V157" s="369"/>
      <c r="W157" s="368"/>
      <c r="X157" s="369"/>
      <c r="Y157" s="368"/>
      <c r="Z157" s="287"/>
      <c r="AA157" s="370"/>
      <c r="AB157" s="287"/>
      <c r="AC157" s="368"/>
      <c r="AD157" s="14" t="str">
        <f t="shared" si="43"/>
        <v/>
      </c>
      <c r="CA157" s="60" t="str">
        <f t="shared" si="48"/>
        <v/>
      </c>
      <c r="CB157" s="60" t="str">
        <f t="shared" si="49"/>
        <v/>
      </c>
      <c r="CC157" s="2"/>
      <c r="CD157" s="2"/>
      <c r="CE157" s="2"/>
      <c r="CF157" s="2"/>
      <c r="CG157" s="2"/>
      <c r="CH157" s="2"/>
      <c r="CI157" s="2"/>
      <c r="CJ157" s="2"/>
      <c r="CK157" s="327">
        <f t="shared" si="50"/>
        <v>0</v>
      </c>
      <c r="CL157" s="327">
        <f t="shared" si="50"/>
        <v>0</v>
      </c>
    </row>
    <row r="158" spans="1:90" customFormat="1" x14ac:dyDescent="0.25">
      <c r="A158" s="2811" t="s">
        <v>163</v>
      </c>
      <c r="B158" s="2812"/>
      <c r="C158" s="783"/>
      <c r="D158" s="690"/>
      <c r="E158" s="784"/>
      <c r="F158" s="785"/>
      <c r="G158" s="691"/>
      <c r="H158" s="785"/>
      <c r="I158" s="691"/>
      <c r="J158" s="785"/>
      <c r="K158" s="691"/>
      <c r="L158" s="785"/>
      <c r="M158" s="691"/>
      <c r="N158" s="785"/>
      <c r="O158" s="691"/>
      <c r="P158" s="785"/>
      <c r="Q158" s="691"/>
      <c r="R158" s="785"/>
      <c r="S158" s="691"/>
      <c r="T158" s="785"/>
      <c r="U158" s="691"/>
      <c r="V158" s="785"/>
      <c r="W158" s="691"/>
      <c r="X158" s="785"/>
      <c r="Y158" s="691"/>
      <c r="Z158" s="785"/>
      <c r="AA158" s="692"/>
      <c r="AB158" s="690"/>
      <c r="AC158" s="691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</row>
    <row r="159" spans="1:90" customFormat="1" x14ac:dyDescent="0.25">
      <c r="A159" s="377" t="s">
        <v>165</v>
      </c>
      <c r="B159" s="378"/>
      <c r="C159" s="378"/>
      <c r="D159" s="378"/>
      <c r="E159" s="242"/>
      <c r="F159" s="379"/>
      <c r="G159" s="379"/>
      <c r="H159" s="379"/>
      <c r="I159" s="379"/>
      <c r="J159" s="379"/>
      <c r="K159" s="379"/>
      <c r="L159" s="379"/>
      <c r="M159" s="379"/>
      <c r="N159" s="379"/>
      <c r="O159" s="379"/>
      <c r="P159" s="379"/>
      <c r="Q159" s="379"/>
      <c r="R159" s="379"/>
      <c r="S159" s="379"/>
      <c r="T159" s="379"/>
      <c r="U159" s="379"/>
      <c r="V159" s="379"/>
      <c r="W159" s="379"/>
      <c r="X159" s="379"/>
      <c r="Y159" s="379"/>
      <c r="Z159" s="3"/>
      <c r="AA159" s="3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</row>
    <row r="160" spans="1:90" customFormat="1" ht="15" customHeight="1" x14ac:dyDescent="0.25">
      <c r="A160" s="2774" t="s">
        <v>59</v>
      </c>
      <c r="B160" s="2775"/>
      <c r="C160" s="2773" t="s">
        <v>65</v>
      </c>
      <c r="D160" s="2774"/>
      <c r="E160" s="2775"/>
      <c r="F160" s="2786" t="s">
        <v>6</v>
      </c>
      <c r="G160" s="2769"/>
      <c r="H160" s="2769"/>
      <c r="I160" s="2769"/>
      <c r="J160" s="2769"/>
      <c r="K160" s="2769"/>
      <c r="L160" s="2769"/>
      <c r="M160" s="2769"/>
      <c r="N160" s="2769"/>
      <c r="O160" s="2769"/>
      <c r="P160" s="2769"/>
      <c r="Q160" s="2769"/>
      <c r="R160" s="2769"/>
      <c r="S160" s="2769"/>
      <c r="T160" s="2769"/>
      <c r="U160" s="2769"/>
      <c r="V160" s="2769"/>
      <c r="W160" s="2769"/>
      <c r="X160" s="2769"/>
      <c r="Y160" s="2769"/>
      <c r="Z160" s="2769"/>
      <c r="AA160" s="2769"/>
      <c r="AB160" s="2769"/>
      <c r="AC160" s="2769"/>
      <c r="AD160" s="2769"/>
      <c r="AE160" s="2769"/>
      <c r="AF160" s="2769"/>
      <c r="AG160" s="2769"/>
      <c r="AH160" s="2769"/>
      <c r="AI160" s="2769"/>
      <c r="AJ160" s="2769"/>
      <c r="AK160" s="2769"/>
      <c r="AL160" s="2769"/>
      <c r="AM160" s="2768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</row>
    <row r="161" spans="1:39" customFormat="1" ht="15" customHeight="1" x14ac:dyDescent="0.25">
      <c r="A161" s="2579"/>
      <c r="B161" s="2522"/>
      <c r="C161" s="2580"/>
      <c r="D161" s="2505"/>
      <c r="E161" s="2506"/>
      <c r="F161" s="2786" t="s">
        <v>166</v>
      </c>
      <c r="G161" s="2768"/>
      <c r="H161" s="2786" t="s">
        <v>147</v>
      </c>
      <c r="I161" s="2768"/>
      <c r="J161" s="2786" t="s">
        <v>113</v>
      </c>
      <c r="K161" s="2768"/>
      <c r="L161" s="2813" t="s">
        <v>114</v>
      </c>
      <c r="M161" s="2814"/>
      <c r="N161" s="2814" t="s">
        <v>148</v>
      </c>
      <c r="O161" s="2817"/>
      <c r="P161" s="2786" t="s">
        <v>167</v>
      </c>
      <c r="Q161" s="2768"/>
      <c r="R161" s="2769" t="s">
        <v>168</v>
      </c>
      <c r="S161" s="2768"/>
      <c r="T161" s="2769" t="s">
        <v>169</v>
      </c>
      <c r="U161" s="2768"/>
      <c r="V161" s="2786" t="s">
        <v>170</v>
      </c>
      <c r="W161" s="2768"/>
      <c r="X161" s="2769" t="s">
        <v>171</v>
      </c>
      <c r="Y161" s="2768"/>
      <c r="Z161" s="2806" t="s">
        <v>172</v>
      </c>
      <c r="AA161" s="2816"/>
      <c r="AB161" s="2806" t="s">
        <v>173</v>
      </c>
      <c r="AC161" s="2816"/>
      <c r="AD161" s="2806" t="s">
        <v>174</v>
      </c>
      <c r="AE161" s="2816"/>
      <c r="AF161" s="2806" t="s">
        <v>150</v>
      </c>
      <c r="AG161" s="2816"/>
      <c r="AH161" s="2806" t="s">
        <v>175</v>
      </c>
      <c r="AI161" s="2816"/>
      <c r="AJ161" s="2806" t="s">
        <v>176</v>
      </c>
      <c r="AK161" s="2816"/>
      <c r="AL161" s="2815" t="s">
        <v>130</v>
      </c>
      <c r="AM161" s="2816"/>
    </row>
    <row r="162" spans="1:39" customFormat="1" x14ac:dyDescent="0.25">
      <c r="A162" s="2505"/>
      <c r="B162" s="2506"/>
      <c r="C162" s="693" t="s">
        <v>17</v>
      </c>
      <c r="D162" s="694" t="s">
        <v>18</v>
      </c>
      <c r="E162" s="382" t="s">
        <v>19</v>
      </c>
      <c r="F162" s="695" t="s">
        <v>18</v>
      </c>
      <c r="G162" s="382" t="s">
        <v>19</v>
      </c>
      <c r="H162" s="695" t="s">
        <v>18</v>
      </c>
      <c r="I162" s="382" t="s">
        <v>19</v>
      </c>
      <c r="J162" s="695" t="s">
        <v>18</v>
      </c>
      <c r="K162" s="382" t="s">
        <v>19</v>
      </c>
      <c r="L162" s="733" t="s">
        <v>18</v>
      </c>
      <c r="M162" s="384" t="s">
        <v>19</v>
      </c>
      <c r="N162" s="745" t="s">
        <v>18</v>
      </c>
      <c r="O162" s="772" t="s">
        <v>19</v>
      </c>
      <c r="P162" s="745" t="s">
        <v>18</v>
      </c>
      <c r="Q162" s="772" t="s">
        <v>19</v>
      </c>
      <c r="R162" s="674" t="s">
        <v>18</v>
      </c>
      <c r="S162" s="123" t="s">
        <v>19</v>
      </c>
      <c r="T162" s="674" t="s">
        <v>18</v>
      </c>
      <c r="U162" s="123" t="s">
        <v>19</v>
      </c>
      <c r="V162" s="733" t="s">
        <v>18</v>
      </c>
      <c r="W162" s="123" t="s">
        <v>19</v>
      </c>
      <c r="X162" s="674" t="s">
        <v>18</v>
      </c>
      <c r="Y162" s="123" t="s">
        <v>19</v>
      </c>
      <c r="Z162" s="773" t="s">
        <v>18</v>
      </c>
      <c r="AA162" s="385" t="s">
        <v>19</v>
      </c>
      <c r="AB162" s="773" t="s">
        <v>18</v>
      </c>
      <c r="AC162" s="385" t="s">
        <v>19</v>
      </c>
      <c r="AD162" s="773" t="s">
        <v>18</v>
      </c>
      <c r="AE162" s="385" t="s">
        <v>19</v>
      </c>
      <c r="AF162" s="773" t="s">
        <v>18</v>
      </c>
      <c r="AG162" s="385" t="s">
        <v>19</v>
      </c>
      <c r="AH162" s="773" t="s">
        <v>18</v>
      </c>
      <c r="AI162" s="385" t="s">
        <v>19</v>
      </c>
      <c r="AJ162" s="773" t="s">
        <v>18</v>
      </c>
      <c r="AK162" s="385" t="s">
        <v>19</v>
      </c>
      <c r="AL162" s="696" t="s">
        <v>18</v>
      </c>
      <c r="AM162" s="385" t="s">
        <v>19</v>
      </c>
    </row>
    <row r="163" spans="1:39" customFormat="1" x14ac:dyDescent="0.25">
      <c r="A163" s="2818" t="s">
        <v>177</v>
      </c>
      <c r="B163" s="786" t="s">
        <v>178</v>
      </c>
      <c r="C163" s="774">
        <f t="shared" ref="C163:C168" si="51">SUM(D163+E163)</f>
        <v>0</v>
      </c>
      <c r="D163" s="764">
        <f t="shared" ref="D163:E168" si="52">SUM(F163+H163+J163+L163+N163+P163+R163+T163+V163+X163+Z163+AB163+AD163+AF163+AH163+AJ163+AL163)</f>
        <v>0</v>
      </c>
      <c r="E163" s="737">
        <f t="shared" si="52"/>
        <v>0</v>
      </c>
      <c r="F163" s="727"/>
      <c r="G163" s="728"/>
      <c r="H163" s="727"/>
      <c r="I163" s="728"/>
      <c r="J163" s="727"/>
      <c r="K163" s="728"/>
      <c r="L163" s="727"/>
      <c r="M163" s="748"/>
      <c r="N163" s="748"/>
      <c r="O163" s="728"/>
      <c r="P163" s="727"/>
      <c r="Q163" s="728"/>
      <c r="R163" s="751"/>
      <c r="S163" s="728"/>
      <c r="T163" s="751"/>
      <c r="U163" s="728"/>
      <c r="V163" s="727"/>
      <c r="W163" s="728"/>
      <c r="X163" s="751"/>
      <c r="Y163" s="728"/>
      <c r="Z163" s="787"/>
      <c r="AA163" s="778"/>
      <c r="AB163" s="787"/>
      <c r="AC163" s="778"/>
      <c r="AD163" s="787"/>
      <c r="AE163" s="778"/>
      <c r="AF163" s="787"/>
      <c r="AG163" s="778"/>
      <c r="AH163" s="787"/>
      <c r="AI163" s="778"/>
      <c r="AJ163" s="787"/>
      <c r="AK163" s="778"/>
      <c r="AL163" s="788"/>
      <c r="AM163" s="778"/>
    </row>
    <row r="164" spans="1:39" customFormat="1" x14ac:dyDescent="0.25">
      <c r="A164" s="2604"/>
      <c r="B164" s="390" t="s">
        <v>179</v>
      </c>
      <c r="C164" s="216">
        <f t="shared" si="51"/>
        <v>0</v>
      </c>
      <c r="D164" s="248">
        <f t="shared" si="52"/>
        <v>0</v>
      </c>
      <c r="E164" s="133">
        <f t="shared" si="52"/>
        <v>0</v>
      </c>
      <c r="F164" s="77"/>
      <c r="G164" s="78"/>
      <c r="H164" s="77"/>
      <c r="I164" s="78"/>
      <c r="J164" s="77"/>
      <c r="K164" s="78"/>
      <c r="L164" s="77"/>
      <c r="M164" s="175"/>
      <c r="N164" s="175"/>
      <c r="O164" s="78"/>
      <c r="P164" s="77"/>
      <c r="Q164" s="78"/>
      <c r="R164" s="174"/>
      <c r="S164" s="78"/>
      <c r="T164" s="174"/>
      <c r="U164" s="78"/>
      <c r="V164" s="77"/>
      <c r="W164" s="78"/>
      <c r="X164" s="174"/>
      <c r="Y164" s="78"/>
      <c r="Z164" s="391"/>
      <c r="AA164" s="332"/>
      <c r="AB164" s="391"/>
      <c r="AC164" s="332"/>
      <c r="AD164" s="391"/>
      <c r="AE164" s="332"/>
      <c r="AF164" s="391"/>
      <c r="AG164" s="332"/>
      <c r="AH164" s="391"/>
      <c r="AI164" s="332"/>
      <c r="AJ164" s="391"/>
      <c r="AK164" s="332"/>
      <c r="AL164" s="392"/>
      <c r="AM164" s="332"/>
    </row>
    <row r="165" spans="1:39" customFormat="1" x14ac:dyDescent="0.25">
      <c r="A165" s="2605"/>
      <c r="B165" s="393" t="s">
        <v>180</v>
      </c>
      <c r="C165" s="394">
        <f t="shared" si="51"/>
        <v>0</v>
      </c>
      <c r="D165" s="395">
        <f t="shared" si="52"/>
        <v>0</v>
      </c>
      <c r="E165" s="140">
        <f t="shared" si="52"/>
        <v>0</v>
      </c>
      <c r="F165" s="40"/>
      <c r="G165" s="88"/>
      <c r="H165" s="40"/>
      <c r="I165" s="88"/>
      <c r="J165" s="40"/>
      <c r="K165" s="88"/>
      <c r="L165" s="40"/>
      <c r="M165" s="186"/>
      <c r="N165" s="186"/>
      <c r="O165" s="88"/>
      <c r="P165" s="40"/>
      <c r="Q165" s="88"/>
      <c r="R165" s="188"/>
      <c r="S165" s="88"/>
      <c r="T165" s="188"/>
      <c r="U165" s="88"/>
      <c r="V165" s="40"/>
      <c r="W165" s="88"/>
      <c r="X165" s="188"/>
      <c r="Y165" s="88"/>
      <c r="Z165" s="396"/>
      <c r="AA165" s="339"/>
      <c r="AB165" s="396"/>
      <c r="AC165" s="339"/>
      <c r="AD165" s="396"/>
      <c r="AE165" s="339"/>
      <c r="AF165" s="396"/>
      <c r="AG165" s="339"/>
      <c r="AH165" s="396"/>
      <c r="AI165" s="339"/>
      <c r="AJ165" s="396"/>
      <c r="AK165" s="339"/>
      <c r="AL165" s="397"/>
      <c r="AM165" s="339"/>
    </row>
    <row r="166" spans="1:39" customFormat="1" x14ac:dyDescent="0.25">
      <c r="A166" s="2818" t="s">
        <v>181</v>
      </c>
      <c r="B166" s="786" t="s">
        <v>178</v>
      </c>
      <c r="C166" s="774">
        <f t="shared" si="51"/>
        <v>0</v>
      </c>
      <c r="D166" s="764">
        <f t="shared" si="52"/>
        <v>0</v>
      </c>
      <c r="E166" s="737">
        <f t="shared" si="52"/>
        <v>0</v>
      </c>
      <c r="F166" s="727"/>
      <c r="G166" s="728"/>
      <c r="H166" s="727"/>
      <c r="I166" s="728"/>
      <c r="J166" s="727"/>
      <c r="K166" s="728"/>
      <c r="L166" s="727"/>
      <c r="M166" s="748"/>
      <c r="N166" s="748"/>
      <c r="O166" s="728"/>
      <c r="P166" s="727"/>
      <c r="Q166" s="728"/>
      <c r="R166" s="751"/>
      <c r="S166" s="728"/>
      <c r="T166" s="751"/>
      <c r="U166" s="728"/>
      <c r="V166" s="727"/>
      <c r="W166" s="728"/>
      <c r="X166" s="751"/>
      <c r="Y166" s="728"/>
      <c r="Z166" s="787"/>
      <c r="AA166" s="778"/>
      <c r="AB166" s="787"/>
      <c r="AC166" s="778"/>
      <c r="AD166" s="787"/>
      <c r="AE166" s="778"/>
      <c r="AF166" s="787"/>
      <c r="AG166" s="778"/>
      <c r="AH166" s="787"/>
      <c r="AI166" s="778"/>
      <c r="AJ166" s="787"/>
      <c r="AK166" s="778"/>
      <c r="AL166" s="788"/>
      <c r="AM166" s="778"/>
    </row>
    <row r="167" spans="1:39" customFormat="1" x14ac:dyDescent="0.25">
      <c r="A167" s="2604"/>
      <c r="B167" s="390" t="s">
        <v>179</v>
      </c>
      <c r="C167" s="216">
        <f t="shared" si="51"/>
        <v>0</v>
      </c>
      <c r="D167" s="248">
        <f t="shared" si="52"/>
        <v>0</v>
      </c>
      <c r="E167" s="133">
        <f t="shared" si="52"/>
        <v>0</v>
      </c>
      <c r="F167" s="77"/>
      <c r="G167" s="78"/>
      <c r="H167" s="77"/>
      <c r="I167" s="78"/>
      <c r="J167" s="77"/>
      <c r="K167" s="78"/>
      <c r="L167" s="77"/>
      <c r="M167" s="175"/>
      <c r="N167" s="175"/>
      <c r="O167" s="78"/>
      <c r="P167" s="77"/>
      <c r="Q167" s="78"/>
      <c r="R167" s="174"/>
      <c r="S167" s="78"/>
      <c r="T167" s="174"/>
      <c r="U167" s="78"/>
      <c r="V167" s="77"/>
      <c r="W167" s="78"/>
      <c r="X167" s="174"/>
      <c r="Y167" s="78"/>
      <c r="Z167" s="391"/>
      <c r="AA167" s="332"/>
      <c r="AB167" s="391"/>
      <c r="AC167" s="332"/>
      <c r="AD167" s="391"/>
      <c r="AE167" s="332"/>
      <c r="AF167" s="391"/>
      <c r="AG167" s="332"/>
      <c r="AH167" s="391"/>
      <c r="AI167" s="332"/>
      <c r="AJ167" s="391"/>
      <c r="AK167" s="332"/>
      <c r="AL167" s="392"/>
      <c r="AM167" s="332"/>
    </row>
    <row r="168" spans="1:39" customFormat="1" x14ac:dyDescent="0.25">
      <c r="A168" s="2605"/>
      <c r="B168" s="393" t="s">
        <v>180</v>
      </c>
      <c r="C168" s="394">
        <f t="shared" si="51"/>
        <v>0</v>
      </c>
      <c r="D168" s="395">
        <f t="shared" si="52"/>
        <v>0</v>
      </c>
      <c r="E168" s="140">
        <f t="shared" si="52"/>
        <v>0</v>
      </c>
      <c r="F168" s="40"/>
      <c r="G168" s="88"/>
      <c r="H168" s="40"/>
      <c r="I168" s="88"/>
      <c r="J168" s="40"/>
      <c r="K168" s="88"/>
      <c r="L168" s="40"/>
      <c r="M168" s="186"/>
      <c r="N168" s="186"/>
      <c r="O168" s="88"/>
      <c r="P168" s="40"/>
      <c r="Q168" s="88"/>
      <c r="R168" s="188"/>
      <c r="S168" s="88"/>
      <c r="T168" s="188"/>
      <c r="U168" s="88"/>
      <c r="V168" s="40"/>
      <c r="W168" s="88"/>
      <c r="X168" s="188"/>
      <c r="Y168" s="88"/>
      <c r="Z168" s="396"/>
      <c r="AA168" s="339"/>
      <c r="AB168" s="396"/>
      <c r="AC168" s="339"/>
      <c r="AD168" s="396"/>
      <c r="AE168" s="339"/>
      <c r="AF168" s="396"/>
      <c r="AG168" s="339"/>
      <c r="AH168" s="396"/>
      <c r="AI168" s="339"/>
      <c r="AJ168" s="396"/>
      <c r="AK168" s="339"/>
      <c r="AL168" s="397"/>
      <c r="AM168" s="339"/>
    </row>
    <row r="169" spans="1:39" customFormat="1" x14ac:dyDescent="0.25">
      <c r="A169" s="377" t="s">
        <v>182</v>
      </c>
      <c r="B169" s="12"/>
      <c r="C169" s="12"/>
      <c r="D169" s="12"/>
      <c r="E169" s="13"/>
      <c r="F169" s="13"/>
      <c r="G169" s="13"/>
      <c r="H169" s="13"/>
      <c r="I169" s="13"/>
      <c r="J169" s="13"/>
      <c r="K169" s="13"/>
      <c r="L169" s="13"/>
      <c r="M169" s="398"/>
      <c r="N169" s="3"/>
      <c r="O169" s="3"/>
    </row>
    <row r="170" spans="1:39" customFormat="1" ht="15" customHeight="1" x14ac:dyDescent="0.25">
      <c r="A170" s="2789" t="s">
        <v>25</v>
      </c>
      <c r="B170" s="2789" t="s">
        <v>26</v>
      </c>
      <c r="C170" s="2773" t="s">
        <v>65</v>
      </c>
      <c r="D170" s="2774"/>
      <c r="E170" s="2775"/>
      <c r="F170" s="2786" t="s">
        <v>6</v>
      </c>
      <c r="G170" s="2769"/>
      <c r="H170" s="2769"/>
      <c r="I170" s="2769"/>
      <c r="J170" s="2769"/>
      <c r="K170" s="2769"/>
      <c r="L170" s="2769"/>
      <c r="M170" s="2769"/>
      <c r="N170" s="2769"/>
      <c r="O170" s="2768"/>
    </row>
    <row r="171" spans="1:39" customFormat="1" ht="15" customHeight="1" x14ac:dyDescent="0.25">
      <c r="A171" s="2509"/>
      <c r="B171" s="2509"/>
      <c r="C171" s="2580"/>
      <c r="D171" s="2505"/>
      <c r="E171" s="2506"/>
      <c r="F171" s="2786" t="s">
        <v>174</v>
      </c>
      <c r="G171" s="2768"/>
      <c r="H171" s="2786" t="s">
        <v>150</v>
      </c>
      <c r="I171" s="2768"/>
      <c r="J171" s="2786" t="s">
        <v>175</v>
      </c>
      <c r="K171" s="2768"/>
      <c r="L171" s="2786" t="s">
        <v>176</v>
      </c>
      <c r="M171" s="2768"/>
      <c r="N171" s="2786" t="s">
        <v>130</v>
      </c>
      <c r="O171" s="2768"/>
    </row>
    <row r="172" spans="1:39" customFormat="1" x14ac:dyDescent="0.25">
      <c r="A172" s="2510"/>
      <c r="B172" s="2510"/>
      <c r="C172" s="693" t="s">
        <v>17</v>
      </c>
      <c r="D172" s="694" t="s">
        <v>18</v>
      </c>
      <c r="E172" s="382" t="s">
        <v>19</v>
      </c>
      <c r="F172" s="695" t="s">
        <v>18</v>
      </c>
      <c r="G172" s="382" t="s">
        <v>19</v>
      </c>
      <c r="H172" s="695" t="s">
        <v>18</v>
      </c>
      <c r="I172" s="382" t="s">
        <v>19</v>
      </c>
      <c r="J172" s="695" t="s">
        <v>18</v>
      </c>
      <c r="K172" s="382" t="s">
        <v>19</v>
      </c>
      <c r="L172" s="695" t="s">
        <v>18</v>
      </c>
      <c r="M172" s="382" t="s">
        <v>19</v>
      </c>
      <c r="N172" s="695" t="s">
        <v>18</v>
      </c>
      <c r="O172" s="382" t="s">
        <v>19</v>
      </c>
    </row>
    <row r="173" spans="1:39" customFormat="1" x14ac:dyDescent="0.25">
      <c r="A173" s="2782" t="s">
        <v>183</v>
      </c>
      <c r="B173" s="786" t="s">
        <v>184</v>
      </c>
      <c r="C173" s="774">
        <f t="shared" ref="C173:C178" si="53">SUM(D173+E173)</f>
        <v>0</v>
      </c>
      <c r="D173" s="764">
        <f t="shared" ref="D173:E178" si="54">SUM(F173+H173+J173+L173+N173)</f>
        <v>0</v>
      </c>
      <c r="E173" s="737">
        <f t="shared" si="54"/>
        <v>0</v>
      </c>
      <c r="F173" s="727"/>
      <c r="G173" s="730"/>
      <c r="H173" s="727"/>
      <c r="I173" s="728"/>
      <c r="J173" s="751"/>
      <c r="K173" s="730"/>
      <c r="L173" s="727"/>
      <c r="M173" s="728"/>
      <c r="N173" s="727"/>
      <c r="O173" s="728"/>
    </row>
    <row r="174" spans="1:39" customFormat="1" x14ac:dyDescent="0.25">
      <c r="A174" s="2517"/>
      <c r="B174" s="218" t="s">
        <v>185</v>
      </c>
      <c r="C174" s="399">
        <f t="shared" si="53"/>
        <v>0</v>
      </c>
      <c r="D174" s="400">
        <f t="shared" si="54"/>
        <v>0</v>
      </c>
      <c r="E174" s="401">
        <f t="shared" si="54"/>
        <v>0</v>
      </c>
      <c r="F174" s="402"/>
      <c r="G174" s="403"/>
      <c r="H174" s="402"/>
      <c r="I174" s="404"/>
      <c r="J174" s="405"/>
      <c r="K174" s="403"/>
      <c r="L174" s="402"/>
      <c r="M174" s="404"/>
      <c r="N174" s="402"/>
      <c r="O174" s="404"/>
    </row>
    <row r="175" spans="1:39" customFormat="1" x14ac:dyDescent="0.25">
      <c r="A175" s="2518"/>
      <c r="B175" s="406" t="s">
        <v>186</v>
      </c>
      <c r="C175" s="407">
        <f t="shared" si="53"/>
        <v>0</v>
      </c>
      <c r="D175" s="250">
        <f t="shared" si="54"/>
        <v>0</v>
      </c>
      <c r="E175" s="251">
        <f t="shared" si="54"/>
        <v>0</v>
      </c>
      <c r="F175" s="104"/>
      <c r="G175" s="107"/>
      <c r="H175" s="104"/>
      <c r="I175" s="105"/>
      <c r="J175" s="408"/>
      <c r="K175" s="107"/>
      <c r="L175" s="104"/>
      <c r="M175" s="105"/>
      <c r="N175" s="104"/>
      <c r="O175" s="105"/>
    </row>
    <row r="176" spans="1:39" customFormat="1" x14ac:dyDescent="0.25">
      <c r="A176" s="2782" t="s">
        <v>187</v>
      </c>
      <c r="B176" s="786" t="s">
        <v>184</v>
      </c>
      <c r="C176" s="774">
        <f t="shared" si="53"/>
        <v>0</v>
      </c>
      <c r="D176" s="764">
        <f t="shared" si="54"/>
        <v>0</v>
      </c>
      <c r="E176" s="737">
        <f t="shared" si="54"/>
        <v>0</v>
      </c>
      <c r="F176" s="727"/>
      <c r="G176" s="728"/>
      <c r="H176" s="727"/>
      <c r="I176" s="730"/>
      <c r="J176" s="727"/>
      <c r="K176" s="728"/>
      <c r="L176" s="751"/>
      <c r="M176" s="730"/>
      <c r="N176" s="727"/>
      <c r="O176" s="728"/>
    </row>
    <row r="177" spans="1:21" customFormat="1" x14ac:dyDescent="0.25">
      <c r="A177" s="2517"/>
      <c r="B177" s="218" t="s">
        <v>185</v>
      </c>
      <c r="C177" s="218">
        <f t="shared" si="53"/>
        <v>0</v>
      </c>
      <c r="D177" s="333">
        <f t="shared" si="54"/>
        <v>0</v>
      </c>
      <c r="E177" s="136">
        <f t="shared" si="54"/>
        <v>0</v>
      </c>
      <c r="F177" s="402"/>
      <c r="G177" s="404"/>
      <c r="H177" s="77"/>
      <c r="I177" s="80"/>
      <c r="J177" s="77"/>
      <c r="K177" s="78"/>
      <c r="L177" s="174"/>
      <c r="M177" s="80"/>
      <c r="N177" s="77"/>
      <c r="O177" s="78"/>
    </row>
    <row r="178" spans="1:21" customFormat="1" x14ac:dyDescent="0.25">
      <c r="A178" s="2518"/>
      <c r="B178" s="406" t="s">
        <v>186</v>
      </c>
      <c r="C178" s="220">
        <f t="shared" si="53"/>
        <v>0</v>
      </c>
      <c r="D178" s="253">
        <f t="shared" si="54"/>
        <v>0</v>
      </c>
      <c r="E178" s="254">
        <f t="shared" si="54"/>
        <v>0</v>
      </c>
      <c r="F178" s="40"/>
      <c r="G178" s="88"/>
      <c r="H178" s="40"/>
      <c r="I178" s="90"/>
      <c r="J178" s="40"/>
      <c r="K178" s="88"/>
      <c r="L178" s="188"/>
      <c r="M178" s="90"/>
      <c r="N178" s="40"/>
      <c r="O178" s="88"/>
    </row>
    <row r="179" spans="1:21" customFormat="1" ht="15" customHeight="1" x14ac:dyDescent="0.25">
      <c r="A179" s="2821" t="s">
        <v>188</v>
      </c>
      <c r="B179" s="2821"/>
      <c r="C179" s="2821"/>
      <c r="D179" s="2821"/>
      <c r="E179" s="2821"/>
      <c r="F179" s="2821"/>
      <c r="G179" s="2821"/>
      <c r="H179" s="2821"/>
      <c r="I179" s="2821"/>
      <c r="J179" s="2821"/>
      <c r="K179" s="2821"/>
      <c r="L179" s="2821"/>
      <c r="M179" s="2821"/>
      <c r="N179" s="2821"/>
      <c r="O179" s="2821"/>
      <c r="P179" s="3"/>
      <c r="Q179" s="3"/>
    </row>
    <row r="180" spans="1:21" customFormat="1" ht="15" customHeight="1" x14ac:dyDescent="0.25">
      <c r="A180" s="2773" t="s">
        <v>189</v>
      </c>
      <c r="B180" s="2775"/>
      <c r="C180" s="2773" t="s">
        <v>65</v>
      </c>
      <c r="D180" s="2774"/>
      <c r="E180" s="2775"/>
      <c r="F180" s="2786" t="s">
        <v>6</v>
      </c>
      <c r="G180" s="2769"/>
      <c r="H180" s="2769"/>
      <c r="I180" s="2769"/>
      <c r="J180" s="2769"/>
      <c r="K180" s="2769"/>
      <c r="L180" s="2769"/>
      <c r="M180" s="2769"/>
      <c r="N180" s="2769"/>
      <c r="O180" s="2769"/>
      <c r="P180" s="2769"/>
      <c r="Q180" s="2768"/>
    </row>
    <row r="181" spans="1:21" customFormat="1" ht="15" customHeight="1" x14ac:dyDescent="0.25">
      <c r="A181" s="2578"/>
      <c r="B181" s="2522"/>
      <c r="C181" s="2580"/>
      <c r="D181" s="2505"/>
      <c r="E181" s="2506"/>
      <c r="F181" s="2786" t="s">
        <v>150</v>
      </c>
      <c r="G181" s="2768"/>
      <c r="H181" s="2786" t="s">
        <v>175</v>
      </c>
      <c r="I181" s="2768"/>
      <c r="J181" s="2786" t="s">
        <v>176</v>
      </c>
      <c r="K181" s="2768"/>
      <c r="L181" s="2786" t="s">
        <v>190</v>
      </c>
      <c r="M181" s="2768"/>
      <c r="N181" s="2786" t="s">
        <v>191</v>
      </c>
      <c r="O181" s="2768"/>
      <c r="P181" s="2786" t="s">
        <v>192</v>
      </c>
      <c r="Q181" s="2768"/>
    </row>
    <row r="182" spans="1:21" customFormat="1" x14ac:dyDescent="0.25">
      <c r="A182" s="2580"/>
      <c r="B182" s="2506"/>
      <c r="C182" s="693" t="s">
        <v>17</v>
      </c>
      <c r="D182" s="694" t="s">
        <v>18</v>
      </c>
      <c r="E182" s="382" t="s">
        <v>19</v>
      </c>
      <c r="F182" s="695" t="s">
        <v>18</v>
      </c>
      <c r="G182" s="382" t="s">
        <v>19</v>
      </c>
      <c r="H182" s="695" t="s">
        <v>18</v>
      </c>
      <c r="I182" s="382" t="s">
        <v>19</v>
      </c>
      <c r="J182" s="695" t="s">
        <v>18</v>
      </c>
      <c r="K182" s="697" t="s">
        <v>19</v>
      </c>
      <c r="L182" s="695" t="s">
        <v>18</v>
      </c>
      <c r="M182" s="382" t="s">
        <v>19</v>
      </c>
      <c r="N182" s="695" t="s">
        <v>18</v>
      </c>
      <c r="O182" s="382" t="s">
        <v>19</v>
      </c>
      <c r="P182" s="695" t="s">
        <v>18</v>
      </c>
      <c r="Q182" s="697" t="s">
        <v>19</v>
      </c>
    </row>
    <row r="183" spans="1:21" customFormat="1" x14ac:dyDescent="0.25">
      <c r="A183" s="2819" t="s">
        <v>193</v>
      </c>
      <c r="B183" s="2820"/>
      <c r="C183" s="774">
        <f>SUM(D183+E183)</f>
        <v>26</v>
      </c>
      <c r="D183" s="764">
        <f>SUM(F183+H183+J183+L183+N183+P183)</f>
        <v>13</v>
      </c>
      <c r="E183" s="737">
        <f>SUM(G183+I183+K183+M183+O183+Q183)</f>
        <v>13</v>
      </c>
      <c r="F183" s="727">
        <v>2</v>
      </c>
      <c r="G183" s="730">
        <v>4</v>
      </c>
      <c r="H183" s="727">
        <v>3</v>
      </c>
      <c r="I183" s="728">
        <v>3</v>
      </c>
      <c r="J183" s="751">
        <v>3</v>
      </c>
      <c r="K183" s="728">
        <v>2</v>
      </c>
      <c r="L183" s="751">
        <v>4</v>
      </c>
      <c r="M183" s="730">
        <v>1</v>
      </c>
      <c r="N183" s="727">
        <v>0</v>
      </c>
      <c r="O183" s="728">
        <v>3</v>
      </c>
      <c r="P183" s="751">
        <v>1</v>
      </c>
      <c r="Q183" s="728">
        <v>0</v>
      </c>
    </row>
    <row r="184" spans="1:21" customFormat="1" x14ac:dyDescent="0.25">
      <c r="A184" s="2608" t="s">
        <v>194</v>
      </c>
      <c r="B184" s="2543"/>
      <c r="C184" s="218">
        <f>SUM(D184+E184)</f>
        <v>129</v>
      </c>
      <c r="D184" s="333">
        <f t="shared" ref="D184:E185" si="55">SUM(F184+H184+J184+L184+N184+P184)</f>
        <v>58</v>
      </c>
      <c r="E184" s="401">
        <f t="shared" si="55"/>
        <v>71</v>
      </c>
      <c r="F184" s="402">
        <v>11</v>
      </c>
      <c r="G184" s="403">
        <v>18</v>
      </c>
      <c r="H184" s="402">
        <v>12</v>
      </c>
      <c r="I184" s="404">
        <v>9</v>
      </c>
      <c r="J184" s="405">
        <v>10</v>
      </c>
      <c r="K184" s="404">
        <v>20</v>
      </c>
      <c r="L184" s="405">
        <v>11</v>
      </c>
      <c r="M184" s="403">
        <v>7</v>
      </c>
      <c r="N184" s="402">
        <v>8</v>
      </c>
      <c r="O184" s="404">
        <v>8</v>
      </c>
      <c r="P184" s="405">
        <v>6</v>
      </c>
      <c r="Q184" s="404">
        <v>9</v>
      </c>
    </row>
    <row r="185" spans="1:21" customFormat="1" ht="15" customHeight="1" x14ac:dyDescent="0.25">
      <c r="A185" s="2616" t="s">
        <v>195</v>
      </c>
      <c r="B185" s="2617"/>
      <c r="C185" s="410">
        <f>SUM(D185+E185)</f>
        <v>44</v>
      </c>
      <c r="D185" s="333">
        <f t="shared" si="55"/>
        <v>22</v>
      </c>
      <c r="E185" s="136">
        <f t="shared" si="55"/>
        <v>22</v>
      </c>
      <c r="F185" s="77">
        <v>7</v>
      </c>
      <c r="G185" s="80">
        <v>5</v>
      </c>
      <c r="H185" s="77">
        <v>3</v>
      </c>
      <c r="I185" s="78">
        <v>0</v>
      </c>
      <c r="J185" s="174">
        <v>7</v>
      </c>
      <c r="K185" s="78">
        <v>4</v>
      </c>
      <c r="L185" s="174">
        <v>0</v>
      </c>
      <c r="M185" s="80">
        <v>7</v>
      </c>
      <c r="N185" s="77">
        <v>4</v>
      </c>
      <c r="O185" s="78">
        <v>3</v>
      </c>
      <c r="P185" s="174">
        <v>1</v>
      </c>
      <c r="Q185" s="78">
        <v>3</v>
      </c>
    </row>
    <row r="186" spans="1:21" customFormat="1" x14ac:dyDescent="0.25">
      <c r="A186" s="2786" t="s">
        <v>65</v>
      </c>
      <c r="B186" s="2768"/>
      <c r="C186" s="753">
        <f t="shared" ref="C186:Q186" si="56">SUM(C183:C185)</f>
        <v>199</v>
      </c>
      <c r="D186" s="680">
        <f t="shared" si="56"/>
        <v>93</v>
      </c>
      <c r="E186" s="680">
        <f t="shared" si="56"/>
        <v>106</v>
      </c>
      <c r="F186" s="740">
        <f t="shared" si="56"/>
        <v>20</v>
      </c>
      <c r="G186" s="680">
        <f t="shared" si="56"/>
        <v>27</v>
      </c>
      <c r="H186" s="740">
        <f t="shared" si="56"/>
        <v>18</v>
      </c>
      <c r="I186" s="680">
        <f t="shared" si="56"/>
        <v>12</v>
      </c>
      <c r="J186" s="740">
        <f t="shared" si="56"/>
        <v>20</v>
      </c>
      <c r="K186" s="680">
        <f t="shared" si="56"/>
        <v>26</v>
      </c>
      <c r="L186" s="740">
        <f t="shared" si="56"/>
        <v>15</v>
      </c>
      <c r="M186" s="680">
        <f t="shared" si="56"/>
        <v>15</v>
      </c>
      <c r="N186" s="740">
        <f t="shared" si="56"/>
        <v>12</v>
      </c>
      <c r="O186" s="680">
        <f t="shared" si="56"/>
        <v>14</v>
      </c>
      <c r="P186" s="740">
        <f t="shared" si="56"/>
        <v>8</v>
      </c>
      <c r="Q186" s="744">
        <f t="shared" si="56"/>
        <v>12</v>
      </c>
    </row>
    <row r="187" spans="1:21" customFormat="1" x14ac:dyDescent="0.25">
      <c r="A187" s="5" t="s">
        <v>196</v>
      </c>
    </row>
    <row r="188" spans="1:21" customFormat="1" x14ac:dyDescent="0.25">
      <c r="A188" s="411" t="s">
        <v>197</v>
      </c>
      <c r="B188" s="412"/>
      <c r="C188" s="412"/>
      <c r="D188" s="412"/>
      <c r="E188" s="41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21" customFormat="1" ht="15" customHeight="1" x14ac:dyDescent="0.25">
      <c r="A189" s="2773" t="s">
        <v>198</v>
      </c>
      <c r="B189" s="2775"/>
      <c r="C189" s="2827" t="s">
        <v>120</v>
      </c>
      <c r="D189" s="2828"/>
      <c r="E189" s="2829"/>
      <c r="F189" s="2780" t="s">
        <v>6</v>
      </c>
      <c r="G189" s="2796"/>
      <c r="H189" s="2796"/>
      <c r="I189" s="2796"/>
      <c r="J189" s="2796"/>
      <c r="K189" s="2796"/>
      <c r="L189" s="2796"/>
      <c r="M189" s="2796"/>
      <c r="N189" s="2796"/>
      <c r="O189" s="2796"/>
      <c r="P189" s="2796"/>
      <c r="Q189" s="2796"/>
      <c r="R189" s="2796"/>
      <c r="S189" s="2796"/>
      <c r="T189" s="2796"/>
      <c r="U189" s="2830"/>
    </row>
    <row r="190" spans="1:21" customFormat="1" ht="15" customHeight="1" x14ac:dyDescent="0.25">
      <c r="A190" s="2578"/>
      <c r="B190" s="2522"/>
      <c r="C190" s="2621"/>
      <c r="D190" s="2622"/>
      <c r="E190" s="2623"/>
      <c r="F190" s="2813" t="s">
        <v>166</v>
      </c>
      <c r="G190" s="2817"/>
      <c r="H190" s="2822" t="s">
        <v>147</v>
      </c>
      <c r="I190" s="2817"/>
      <c r="J190" s="2813" t="s">
        <v>113</v>
      </c>
      <c r="K190" s="2817"/>
      <c r="L190" s="2822" t="s">
        <v>114</v>
      </c>
      <c r="M190" s="2817"/>
      <c r="N190" s="2822" t="s">
        <v>148</v>
      </c>
      <c r="O190" s="2817"/>
      <c r="P190" s="2822" t="s">
        <v>199</v>
      </c>
      <c r="Q190" s="2817"/>
      <c r="R190" s="2822" t="s">
        <v>200</v>
      </c>
      <c r="S190" s="2817"/>
      <c r="T190" s="2531" t="s">
        <v>201</v>
      </c>
      <c r="U190" s="2524"/>
    </row>
    <row r="191" spans="1:21" customFormat="1" x14ac:dyDescent="0.25">
      <c r="A191" s="2580"/>
      <c r="B191" s="2506"/>
      <c r="C191" s="755" t="s">
        <v>17</v>
      </c>
      <c r="D191" s="674" t="s">
        <v>18</v>
      </c>
      <c r="E191" s="659" t="s">
        <v>19</v>
      </c>
      <c r="F191" s="733" t="s">
        <v>18</v>
      </c>
      <c r="G191" s="772" t="s">
        <v>19</v>
      </c>
      <c r="H191" s="674" t="s">
        <v>18</v>
      </c>
      <c r="I191" s="772" t="s">
        <v>19</v>
      </c>
      <c r="J191" s="733" t="s">
        <v>18</v>
      </c>
      <c r="K191" s="772" t="s">
        <v>19</v>
      </c>
      <c r="L191" s="674" t="s">
        <v>18</v>
      </c>
      <c r="M191" s="772" t="s">
        <v>19</v>
      </c>
      <c r="N191" s="674" t="s">
        <v>18</v>
      </c>
      <c r="O191" s="772" t="s">
        <v>19</v>
      </c>
      <c r="P191" s="674" t="s">
        <v>18</v>
      </c>
      <c r="Q191" s="772" t="s">
        <v>19</v>
      </c>
      <c r="R191" s="674" t="s">
        <v>18</v>
      </c>
      <c r="S191" s="772" t="s">
        <v>19</v>
      </c>
      <c r="T191" s="674" t="s">
        <v>18</v>
      </c>
      <c r="U191" s="772" t="s">
        <v>19</v>
      </c>
    </row>
    <row r="192" spans="1:21" customFormat="1" x14ac:dyDescent="0.25">
      <c r="A192" s="2823" t="s">
        <v>202</v>
      </c>
      <c r="B192" s="2824"/>
      <c r="C192" s="413">
        <f>SUM(D192+E192)</f>
        <v>0</v>
      </c>
      <c r="D192" s="414">
        <f>SUM(F192+H192+J192+L192+N192+P192+R192+T192)</f>
        <v>0</v>
      </c>
      <c r="E192" s="415">
        <f t="shared" ref="D192:E194" si="57">SUM(G192+I192+K192+M192+O192+Q192+S192+U192)</f>
        <v>0</v>
      </c>
      <c r="F192" s="178"/>
      <c r="G192" s="359"/>
      <c r="H192" s="416"/>
      <c r="I192" s="359"/>
      <c r="J192" s="178"/>
      <c r="K192" s="359"/>
      <c r="L192" s="204"/>
      <c r="M192" s="68"/>
      <c r="N192" s="204"/>
      <c r="O192" s="68"/>
      <c r="P192" s="204"/>
      <c r="Q192" s="68"/>
      <c r="R192" s="204"/>
      <c r="S192" s="68"/>
      <c r="T192" s="204"/>
      <c r="U192" s="68"/>
    </row>
    <row r="193" spans="1:94" x14ac:dyDescent="0.25">
      <c r="A193" s="2613" t="s">
        <v>203</v>
      </c>
      <c r="B193" s="2604"/>
      <c r="C193" s="417">
        <f>SUM(D193+E193)</f>
        <v>0</v>
      </c>
      <c r="D193" s="418">
        <f t="shared" si="57"/>
        <v>0</v>
      </c>
      <c r="E193" s="419">
        <f t="shared" si="57"/>
        <v>0</v>
      </c>
      <c r="F193" s="273"/>
      <c r="G193" s="275"/>
      <c r="H193" s="420"/>
      <c r="I193" s="275"/>
      <c r="J193" s="273"/>
      <c r="K193" s="275"/>
      <c r="L193" s="408"/>
      <c r="M193" s="105"/>
      <c r="N193" s="408"/>
      <c r="O193" s="105"/>
      <c r="P193" s="408"/>
      <c r="Q193" s="105"/>
      <c r="R193" s="408"/>
      <c r="S193" s="105"/>
      <c r="T193" s="408"/>
      <c r="U193" s="105"/>
    </row>
    <row r="194" spans="1:94" x14ac:dyDescent="0.25">
      <c r="A194" s="2825" t="s">
        <v>204</v>
      </c>
      <c r="B194" s="2826"/>
      <c r="C194" s="789">
        <f>SUM(D194+E194)</f>
        <v>0</v>
      </c>
      <c r="D194" s="677">
        <f t="shared" si="57"/>
        <v>0</v>
      </c>
      <c r="E194" s="664">
        <f t="shared" si="57"/>
        <v>0</v>
      </c>
      <c r="F194" s="740">
        <f t="shared" ref="F194:U194" si="58">SUM(F192:F193)</f>
        <v>0</v>
      </c>
      <c r="G194" s="744">
        <f t="shared" si="58"/>
        <v>0</v>
      </c>
      <c r="H194" s="680">
        <f t="shared" si="58"/>
        <v>0</v>
      </c>
      <c r="I194" s="744">
        <f t="shared" si="58"/>
        <v>0</v>
      </c>
      <c r="J194" s="740">
        <f t="shared" si="58"/>
        <v>0</v>
      </c>
      <c r="K194" s="744">
        <f t="shared" si="58"/>
        <v>0</v>
      </c>
      <c r="L194" s="680">
        <f t="shared" si="58"/>
        <v>0</v>
      </c>
      <c r="M194" s="744">
        <f t="shared" si="58"/>
        <v>0</v>
      </c>
      <c r="N194" s="680">
        <f t="shared" si="58"/>
        <v>0</v>
      </c>
      <c r="O194" s="744">
        <f t="shared" si="58"/>
        <v>0</v>
      </c>
      <c r="P194" s="680">
        <f t="shared" si="58"/>
        <v>0</v>
      </c>
      <c r="Q194" s="744">
        <f t="shared" si="58"/>
        <v>0</v>
      </c>
      <c r="R194" s="680">
        <f t="shared" si="58"/>
        <v>0</v>
      </c>
      <c r="S194" s="744">
        <f t="shared" si="58"/>
        <v>0</v>
      </c>
      <c r="T194" s="680">
        <f t="shared" si="58"/>
        <v>0</v>
      </c>
      <c r="U194" s="744">
        <f t="shared" si="58"/>
        <v>0</v>
      </c>
    </row>
    <row r="195" spans="1:94" x14ac:dyDescent="0.25">
      <c r="A195" s="411" t="s">
        <v>205</v>
      </c>
      <c r="B195" s="412"/>
      <c r="C195" s="412"/>
      <c r="D195" s="412"/>
      <c r="E195" s="41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T195" s="242"/>
      <c r="U195" s="242"/>
    </row>
    <row r="196" spans="1:94" ht="15" customHeight="1" x14ac:dyDescent="0.25">
      <c r="A196" s="2773" t="s">
        <v>198</v>
      </c>
      <c r="B196" s="2775"/>
      <c r="C196" s="2827" t="s">
        <v>120</v>
      </c>
      <c r="D196" s="2828"/>
      <c r="E196" s="2835"/>
      <c r="F196" s="2836" t="s">
        <v>6</v>
      </c>
      <c r="G196" s="2837"/>
      <c r="H196" s="2837"/>
      <c r="I196" s="2837"/>
      <c r="J196" s="2837"/>
      <c r="K196" s="2837"/>
      <c r="L196" s="2837"/>
      <c r="M196" s="2837"/>
      <c r="N196" s="2837"/>
      <c r="O196" s="2838"/>
      <c r="P196" s="2768" t="s">
        <v>206</v>
      </c>
      <c r="Q196" s="2795"/>
      <c r="R196" s="2795"/>
      <c r="S196" s="2795"/>
      <c r="T196" s="242"/>
      <c r="U196" s="242"/>
    </row>
    <row r="197" spans="1:94" ht="15" customHeight="1" x14ac:dyDescent="0.25">
      <c r="A197" s="2578"/>
      <c r="B197" s="2522"/>
      <c r="C197" s="2621"/>
      <c r="D197" s="2622"/>
      <c r="E197" s="2623"/>
      <c r="F197" s="2633" t="s">
        <v>114</v>
      </c>
      <c r="G197" s="2525"/>
      <c r="H197" s="2633" t="s">
        <v>148</v>
      </c>
      <c r="I197" s="2525"/>
      <c r="J197" s="2633" t="s">
        <v>199</v>
      </c>
      <c r="K197" s="2525"/>
      <c r="L197" s="2633" t="s">
        <v>200</v>
      </c>
      <c r="M197" s="2525"/>
      <c r="N197" s="2633" t="s">
        <v>201</v>
      </c>
      <c r="O197" s="2634"/>
      <c r="P197" s="2839" t="s">
        <v>166</v>
      </c>
      <c r="Q197" s="2814" t="s">
        <v>147</v>
      </c>
      <c r="R197" s="2814" t="s">
        <v>113</v>
      </c>
      <c r="S197" s="2768" t="s">
        <v>114</v>
      </c>
      <c r="T197" s="242"/>
      <c r="U197" s="242"/>
    </row>
    <row r="198" spans="1:94" x14ac:dyDescent="0.25">
      <c r="A198" s="2580"/>
      <c r="B198" s="2506"/>
      <c r="C198" s="755" t="s">
        <v>17</v>
      </c>
      <c r="D198" s="674" t="s">
        <v>18</v>
      </c>
      <c r="E198" s="659" t="s">
        <v>19</v>
      </c>
      <c r="F198" s="674" t="s">
        <v>18</v>
      </c>
      <c r="G198" s="772" t="s">
        <v>19</v>
      </c>
      <c r="H198" s="674" t="s">
        <v>18</v>
      </c>
      <c r="I198" s="772" t="s">
        <v>19</v>
      </c>
      <c r="J198" s="674" t="s">
        <v>18</v>
      </c>
      <c r="K198" s="772" t="s">
        <v>19</v>
      </c>
      <c r="L198" s="674" t="s">
        <v>18</v>
      </c>
      <c r="M198" s="772" t="s">
        <v>19</v>
      </c>
      <c r="N198" s="674" t="s">
        <v>18</v>
      </c>
      <c r="O198" s="746" t="s">
        <v>19</v>
      </c>
      <c r="P198" s="2839"/>
      <c r="Q198" s="2814"/>
      <c r="R198" s="2814"/>
      <c r="S198" s="2768"/>
      <c r="T198" s="242"/>
      <c r="U198" s="242"/>
    </row>
    <row r="199" spans="1:94" x14ac:dyDescent="0.25">
      <c r="A199" s="2823" t="s">
        <v>207</v>
      </c>
      <c r="B199" s="2824"/>
      <c r="C199" s="413">
        <f>SUM(D199+E199)</f>
        <v>0</v>
      </c>
      <c r="D199" s="414">
        <f>SUM(F199+H199+J199+L199+N199)</f>
        <v>0</v>
      </c>
      <c r="E199" s="415">
        <f>SUM(G199+I199+K199+M199+O199)</f>
        <v>0</v>
      </c>
      <c r="F199" s="204"/>
      <c r="G199" s="68"/>
      <c r="H199" s="204"/>
      <c r="I199" s="68"/>
      <c r="J199" s="204"/>
      <c r="K199" s="68"/>
      <c r="L199" s="204"/>
      <c r="M199" s="68"/>
      <c r="N199" s="204"/>
      <c r="O199" s="422"/>
      <c r="P199" s="698"/>
      <c r="Q199" s="748"/>
      <c r="R199" s="748"/>
      <c r="S199" s="699"/>
      <c r="T199" s="242" t="str">
        <f>CA199&amp;CB199&amp;CC199&amp;CD199&amp;CE199&amp;CF199</f>
        <v/>
      </c>
      <c r="U199" s="242"/>
      <c r="CA199" s="60" t="str">
        <f>IF(AND($C199&lt;&gt;0,P199=""),"* No olvide ingresar la variable Rango Etario NANEAS "&amp;P$197&amp;""&amp;". Digite CERO si no tiene. ",IF(P199&gt;$C199,"* La variable NANEAS de 0 - 4 años no debe ser mayor al Total Ambos Sexos. ",""))</f>
        <v/>
      </c>
      <c r="CB199" s="60" t="str">
        <f>IF(AND($C199&lt;&gt;0,Q199=""),"* No olvide ingresar la variable Rango Etario NANEAS "&amp;Q$197&amp;""&amp;". Digite CERO si no tiene. ",IF(Q199&gt;$C199,"* La variable NANEAS de 5 - 9 años no debe ser mayor al Total Ambos Sexos. ",""))</f>
        <v/>
      </c>
      <c r="CC199" s="60" t="str">
        <f>IF(AND($C199&lt;&gt;0,R199=""),"* No olvide ingresar la variable Rango Etario NANEAS "&amp;R$197&amp;""&amp;". Digite CERO si no tiene. ",IF(R199&gt;$C199,"* La variable NANEAS de 10 - 14 años no debe ser mayor al Total Ambos Sexos. ",""))</f>
        <v/>
      </c>
      <c r="CD199" s="60" t="str">
        <f>IF(AND($C199&lt;&gt;0,S199=""),"* No olvide ingresar la variable Rango Etario NANEAS "&amp;S$197&amp;""&amp;". Digite CERO si no tiene. ",IF(S199&gt;$C199,"* La variable NANEAS de 15 - 19 años no debe ser mayor al Total Ambos Sexos. ",""))</f>
        <v/>
      </c>
      <c r="CE199" s="60" t="str">
        <f>IF(AND($C199&lt;&gt;0,P199+Q199+R199+S199=0),"* La suma de variable "&amp;P$196&amp;""&amp;" no puede ser 0. ","")</f>
        <v/>
      </c>
      <c r="CF199" s="60" t="str">
        <f>IF(AND(Q199+R199+S199+P199&gt;$C199),"* La suma de la variable "&amp;P$196&amp;""&amp;" no puede superar el Total Ambos Sexos. ","")</f>
        <v/>
      </c>
      <c r="CG199" s="61"/>
      <c r="CH199" s="61"/>
      <c r="CI199" s="61"/>
      <c r="CK199" s="62">
        <f t="shared" ref="CK199:CN200" si="59">IF(AND($C199&lt;&gt;0,P199=""),1,IF(P199&gt;$C199,1,0))</f>
        <v>0</v>
      </c>
      <c r="CL199" s="62">
        <f t="shared" si="59"/>
        <v>0</v>
      </c>
      <c r="CM199" s="62">
        <f t="shared" si="59"/>
        <v>0</v>
      </c>
      <c r="CN199" s="62">
        <f t="shared" si="59"/>
        <v>0</v>
      </c>
      <c r="CO199" s="327">
        <f>IF(AND($C199&lt;&gt;0,P199+Q199+R199+S199=0),1,0)</f>
        <v>0</v>
      </c>
      <c r="CP199" s="327">
        <f>IF(AND(Q199+R199+S199+P199&gt;$C199),1,0)</f>
        <v>0</v>
      </c>
    </row>
    <row r="200" spans="1:94" x14ac:dyDescent="0.25">
      <c r="A200" s="2613" t="s">
        <v>208</v>
      </c>
      <c r="B200" s="2604"/>
      <c r="C200" s="417">
        <f>SUM(D200+E200)</f>
        <v>0</v>
      </c>
      <c r="D200" s="418">
        <f>SUM(F200+H200+J200+L200+N200)</f>
        <v>0</v>
      </c>
      <c r="E200" s="419">
        <f t="shared" ref="E200" si="60">SUM(G200+I200+K200+M200+O200)</f>
        <v>0</v>
      </c>
      <c r="F200" s="408"/>
      <c r="G200" s="105"/>
      <c r="H200" s="408"/>
      <c r="I200" s="105"/>
      <c r="J200" s="408"/>
      <c r="K200" s="105"/>
      <c r="L200" s="408"/>
      <c r="M200" s="105"/>
      <c r="N200" s="408"/>
      <c r="O200" s="425"/>
      <c r="P200" s="91"/>
      <c r="Q200" s="193"/>
      <c r="R200" s="193"/>
      <c r="S200" s="41"/>
      <c r="T200" s="242" t="str">
        <f>CA200&amp;CB200&amp;CC200&amp;CD200&amp;CE200&amp;CF200</f>
        <v/>
      </c>
      <c r="U200" s="242"/>
      <c r="CA200" s="60" t="str">
        <f>IF(AND($C200&lt;&gt;0,P200=""),"* No olvide ingresar la variable Rango Etario NANEAS "&amp;P$197&amp;""&amp;". Digite CERO si no tiene. ",IF(P200&gt;$C200,"* La variable NANEAS de 0 - 4 años no debe ser mayor al Total Ambos Sexos. ",""))</f>
        <v/>
      </c>
      <c r="CB200" s="60" t="str">
        <f>IF(AND($C200&lt;&gt;0,Q200=""),"* No olvide ingresar la variable Rango Etario NANEAS "&amp;Q$197&amp;""&amp;". Digite CERO si no tiene. ",IF(Q200&gt;$C200,"* La variable NANEAS de 5 - 9 años no debe ser mayor al Total Ambos Sexos. ",""))</f>
        <v/>
      </c>
      <c r="CC200" s="60" t="str">
        <f>IF(AND($C200&lt;&gt;0,R200=""),"* No olvide ingresar la variable Rango Etario NANEAS "&amp;R$197&amp;""&amp;". Digite CERO si no tiene. ",IF(R200&gt;$C200,"* La variable NANEAS de 10 - 14 años no debe ser mayor al Total Ambos Sexos. ",""))</f>
        <v/>
      </c>
      <c r="CD200" s="60" t="str">
        <f>IF(AND($C200&lt;&gt;0,S200=""),"* No olvide ingresar la variable Rango Etario NANEAS "&amp;S$197&amp;""&amp;". Digite CERO si no tiene. ",IF(S200&gt;$C200,"* La variable NANEAS de 15 - 19 años no debe ser mayor al Total Ambos Sexos. ",""))</f>
        <v/>
      </c>
      <c r="CE200" s="60" t="str">
        <f>IF(AND($C200&lt;&gt;0,P200+Q200+R200+S200=0),"* La suma de variable "&amp;P$196&amp;""&amp;" no puede ser 0. ","")</f>
        <v/>
      </c>
      <c r="CF200" s="60" t="str">
        <f>IF(AND(Q200+R200+S200+P200&gt;$C200),"* La suma de la variable "&amp;P$196&amp;""&amp;" no puede superar el Total Ambos Sexos. ","")</f>
        <v/>
      </c>
      <c r="CG200" s="61"/>
      <c r="CH200" s="61"/>
      <c r="CI200" s="61"/>
      <c r="CK200" s="62">
        <f t="shared" si="59"/>
        <v>0</v>
      </c>
      <c r="CL200" s="62">
        <f t="shared" si="59"/>
        <v>0</v>
      </c>
      <c r="CM200" s="62">
        <f t="shared" si="59"/>
        <v>0</v>
      </c>
      <c r="CN200" s="62">
        <f t="shared" si="59"/>
        <v>0</v>
      </c>
      <c r="CO200" s="327">
        <f>IF(AND($C200&lt;&gt;0,P200+Q200+R200+S200=0),1,0)</f>
        <v>0</v>
      </c>
      <c r="CP200" s="327">
        <f>IF(AND(Q200+R200+S200+P200&gt;$C200),1,0)</f>
        <v>0</v>
      </c>
    </row>
    <row r="201" spans="1:94" x14ac:dyDescent="0.25">
      <c r="A201" s="2833" t="s">
        <v>209</v>
      </c>
      <c r="B201" s="2834"/>
      <c r="C201" s="789">
        <f>SUM(D201+E201)</f>
        <v>0</v>
      </c>
      <c r="D201" s="677">
        <f>SUM(F201+H201+J201+L201+N201)</f>
        <v>0</v>
      </c>
      <c r="E201" s="664">
        <f>SUM(G201+I201+K201+M201+O201)</f>
        <v>0</v>
      </c>
      <c r="F201" s="680">
        <f>SUM(F199:F200)</f>
        <v>0</v>
      </c>
      <c r="G201" s="744">
        <f t="shared" ref="G201:S201" si="61">SUM(G199:G200)</f>
        <v>0</v>
      </c>
      <c r="H201" s="680">
        <f t="shared" si="61"/>
        <v>0</v>
      </c>
      <c r="I201" s="744">
        <f t="shared" si="61"/>
        <v>0</v>
      </c>
      <c r="J201" s="680">
        <f t="shared" si="61"/>
        <v>0</v>
      </c>
      <c r="K201" s="744">
        <f t="shared" si="61"/>
        <v>0</v>
      </c>
      <c r="L201" s="680">
        <f t="shared" si="61"/>
        <v>0</v>
      </c>
      <c r="M201" s="744">
        <f t="shared" si="61"/>
        <v>0</v>
      </c>
      <c r="N201" s="680">
        <f t="shared" si="61"/>
        <v>0</v>
      </c>
      <c r="O201" s="790">
        <f t="shared" si="61"/>
        <v>0</v>
      </c>
      <c r="P201" s="791">
        <f t="shared" si="61"/>
        <v>0</v>
      </c>
      <c r="Q201" s="792">
        <f t="shared" si="61"/>
        <v>0</v>
      </c>
      <c r="R201" s="792">
        <f t="shared" si="61"/>
        <v>0</v>
      </c>
      <c r="S201" s="678">
        <f t="shared" si="61"/>
        <v>0</v>
      </c>
      <c r="T201" s="242"/>
      <c r="U201" s="242"/>
    </row>
    <row r="202" spans="1:94" x14ac:dyDescent="0.25">
      <c r="A202" s="411" t="s">
        <v>210</v>
      </c>
      <c r="B202" s="429"/>
      <c r="C202" s="429"/>
      <c r="D202" s="429"/>
      <c r="E202" s="429"/>
      <c r="F202" s="429"/>
      <c r="G202" s="429"/>
      <c r="H202" s="429"/>
      <c r="I202" s="3"/>
      <c r="J202" s="3"/>
      <c r="K202" s="3"/>
      <c r="L202" s="3"/>
      <c r="M202" s="3"/>
      <c r="N202" s="3"/>
      <c r="O202" s="3"/>
      <c r="P202" s="3"/>
      <c r="Q202" s="3"/>
      <c r="R202" s="5"/>
      <c r="S202" s="5"/>
      <c r="T202" s="5"/>
      <c r="U202" s="5"/>
      <c r="V202" s="5"/>
      <c r="W202" s="5"/>
      <c r="X202" s="5"/>
      <c r="Y202" s="5"/>
      <c r="Z202" s="4"/>
      <c r="AA202" s="4"/>
      <c r="AB202" s="4"/>
      <c r="AC202" s="4"/>
      <c r="AD202" s="4"/>
      <c r="AE202" s="4"/>
      <c r="AF202" s="4"/>
      <c r="AG202" s="4"/>
      <c r="AH202" s="4"/>
      <c r="AI202" s="4"/>
    </row>
    <row r="203" spans="1:94" ht="15" customHeight="1" x14ac:dyDescent="0.25">
      <c r="A203" s="2841" t="s">
        <v>211</v>
      </c>
      <c r="B203" s="2842"/>
      <c r="C203" s="2851" t="s">
        <v>65</v>
      </c>
      <c r="D203" s="2843"/>
      <c r="E203" s="2844"/>
      <c r="F203" s="2852" t="s">
        <v>6</v>
      </c>
      <c r="G203" s="2852"/>
      <c r="H203" s="2852"/>
      <c r="I203" s="2852"/>
      <c r="J203" s="2852"/>
      <c r="K203" s="2852"/>
      <c r="L203" s="2852"/>
      <c r="M203" s="2852"/>
      <c r="N203" s="2852"/>
      <c r="O203" s="2852"/>
      <c r="P203" s="2852"/>
      <c r="Q203" s="2852"/>
      <c r="R203" s="2852"/>
      <c r="S203" s="2852"/>
      <c r="T203" s="2852"/>
      <c r="U203" s="2852"/>
      <c r="V203" s="2852"/>
      <c r="W203" s="2852"/>
      <c r="X203" s="2852"/>
      <c r="Y203" s="2852"/>
      <c r="Z203" s="2852"/>
      <c r="AA203" s="2852"/>
      <c r="AB203" s="2852"/>
      <c r="AC203" s="2853"/>
      <c r="AD203" s="2854" t="s">
        <v>121</v>
      </c>
      <c r="AE203" s="2850"/>
      <c r="AF203" s="2855" t="s">
        <v>122</v>
      </c>
      <c r="AG203" s="2850"/>
      <c r="AH203" s="2856" t="s">
        <v>28</v>
      </c>
      <c r="AI203" s="2850" t="s">
        <v>29</v>
      </c>
    </row>
    <row r="204" spans="1:94" x14ac:dyDescent="0.25">
      <c r="A204" s="2642"/>
      <c r="B204" s="2643"/>
      <c r="C204" s="2661"/>
      <c r="D204" s="2648"/>
      <c r="E204" s="2649"/>
      <c r="F204" s="2780" t="s">
        <v>212</v>
      </c>
      <c r="G204" s="2830"/>
      <c r="H204" s="2644" t="s">
        <v>213</v>
      </c>
      <c r="I204" s="2645"/>
      <c r="J204" s="2644" t="s">
        <v>214</v>
      </c>
      <c r="K204" s="2645"/>
      <c r="L204" s="2644" t="s">
        <v>215</v>
      </c>
      <c r="M204" s="2645"/>
      <c r="N204" s="2644" t="s">
        <v>216</v>
      </c>
      <c r="O204" s="2645"/>
      <c r="P204" s="2644" t="s">
        <v>217</v>
      </c>
      <c r="Q204" s="2645"/>
      <c r="R204" s="2644" t="s">
        <v>218</v>
      </c>
      <c r="S204" s="2645"/>
      <c r="T204" s="2831" t="s">
        <v>219</v>
      </c>
      <c r="U204" s="2831"/>
      <c r="V204" s="2831" t="s">
        <v>220</v>
      </c>
      <c r="W204" s="2831"/>
      <c r="X204" s="2831" t="s">
        <v>221</v>
      </c>
      <c r="Y204" s="2831"/>
      <c r="Z204" s="2822" t="s">
        <v>123</v>
      </c>
      <c r="AA204" s="2817"/>
      <c r="AB204" s="2822" t="s">
        <v>124</v>
      </c>
      <c r="AC204" s="2832"/>
      <c r="AD204" s="2665"/>
      <c r="AE204" s="2659"/>
      <c r="AF204" s="2667"/>
      <c r="AG204" s="2659"/>
      <c r="AH204" s="2669"/>
      <c r="AI204" s="2658"/>
    </row>
    <row r="205" spans="1:94" x14ac:dyDescent="0.25">
      <c r="A205" s="2644"/>
      <c r="B205" s="2645"/>
      <c r="C205" s="700" t="s">
        <v>222</v>
      </c>
      <c r="D205" s="701" t="s">
        <v>18</v>
      </c>
      <c r="E205" s="702" t="s">
        <v>19</v>
      </c>
      <c r="F205" s="793" t="s">
        <v>18</v>
      </c>
      <c r="G205" s="794" t="s">
        <v>19</v>
      </c>
      <c r="H205" s="793" t="s">
        <v>18</v>
      </c>
      <c r="I205" s="794" t="s">
        <v>19</v>
      </c>
      <c r="J205" s="793" t="s">
        <v>18</v>
      </c>
      <c r="K205" s="794" t="s">
        <v>19</v>
      </c>
      <c r="L205" s="793" t="s">
        <v>18</v>
      </c>
      <c r="M205" s="794" t="s">
        <v>19</v>
      </c>
      <c r="N205" s="793" t="s">
        <v>18</v>
      </c>
      <c r="O205" s="794" t="s">
        <v>19</v>
      </c>
      <c r="P205" s="793" t="s">
        <v>18</v>
      </c>
      <c r="Q205" s="794" t="s">
        <v>19</v>
      </c>
      <c r="R205" s="793" t="s">
        <v>18</v>
      </c>
      <c r="S205" s="794" t="s">
        <v>19</v>
      </c>
      <c r="T205" s="793" t="s">
        <v>18</v>
      </c>
      <c r="U205" s="794" t="s">
        <v>19</v>
      </c>
      <c r="V205" s="793" t="s">
        <v>18</v>
      </c>
      <c r="W205" s="794" t="s">
        <v>19</v>
      </c>
      <c r="X205" s="793" t="s">
        <v>18</v>
      </c>
      <c r="Y205" s="794" t="s">
        <v>19</v>
      </c>
      <c r="Z205" s="793" t="s">
        <v>18</v>
      </c>
      <c r="AA205" s="794" t="s">
        <v>19</v>
      </c>
      <c r="AB205" s="793" t="s">
        <v>18</v>
      </c>
      <c r="AC205" s="795" t="s">
        <v>19</v>
      </c>
      <c r="AD205" s="703" t="s">
        <v>18</v>
      </c>
      <c r="AE205" s="794" t="s">
        <v>19</v>
      </c>
      <c r="AF205" s="703" t="s">
        <v>18</v>
      </c>
      <c r="AG205" s="794" t="s">
        <v>19</v>
      </c>
      <c r="AH205" s="2670"/>
      <c r="AI205" s="2659" t="s">
        <v>19</v>
      </c>
    </row>
    <row r="206" spans="1:94" x14ac:dyDescent="0.25">
      <c r="A206" s="2840" t="s">
        <v>223</v>
      </c>
      <c r="B206" s="796" t="s">
        <v>139</v>
      </c>
      <c r="C206" s="796">
        <f>SUM(D206+E206)</f>
        <v>0</v>
      </c>
      <c r="D206" s="797">
        <f>SUM(F206+H206+J206+L206+N206+P206+R206+T206+V206+X206+Z206+AB206)</f>
        <v>0</v>
      </c>
      <c r="E206" s="798">
        <f>SUM(G206+I206+K206+M206+O206+Q206+S206+U206+W206+Y206+AA206+AC206)</f>
        <v>0</v>
      </c>
      <c r="F206" s="799"/>
      <c r="G206" s="800"/>
      <c r="H206" s="799"/>
      <c r="I206" s="800"/>
      <c r="J206" s="799"/>
      <c r="K206" s="800"/>
      <c r="L206" s="799"/>
      <c r="M206" s="800"/>
      <c r="N206" s="799"/>
      <c r="O206" s="800"/>
      <c r="P206" s="799"/>
      <c r="Q206" s="801"/>
      <c r="R206" s="799"/>
      <c r="S206" s="801"/>
      <c r="T206" s="799"/>
      <c r="U206" s="800"/>
      <c r="V206" s="799"/>
      <c r="W206" s="800"/>
      <c r="X206" s="799"/>
      <c r="Y206" s="801"/>
      <c r="Z206" s="799"/>
      <c r="AA206" s="801"/>
      <c r="AB206" s="799"/>
      <c r="AC206" s="802"/>
      <c r="AD206" s="800"/>
      <c r="AE206" s="801"/>
      <c r="AF206" s="800"/>
      <c r="AG206" s="801"/>
      <c r="AH206" s="799"/>
      <c r="AI206" s="801"/>
      <c r="AJ206" s="444" t="str">
        <f>$CA206&amp;CB206&amp;CC206&amp;CD206&amp;CE206&amp;CF206</f>
        <v/>
      </c>
      <c r="CA206" s="60" t="str">
        <f>IF(AND($D206&lt;&gt;0,AD206=""),"* No olvide ingresar la variable "&amp;AD$203&amp;""&amp;"  Hombres (Digite CERO si no tiene).  ",IF(AD206&gt;$D206,"* La variable Niños, Niñas, Adolescentes y Jóvenes SENAME Hombres no puede superar el Total Hombres. ",""))</f>
        <v/>
      </c>
      <c r="CB206" s="60" t="str">
        <f>IF(AND($E206&lt;&gt;0,AE206=""),"* No olvide ingresar la variable Niños, Niñas, Adolescentes y Jóvenes SENAME  Mujeres (Digite CERO si no tiene).  ",IF(AE206&gt;$E206,"* La variable Niños, Niñas, Adolescentes y Jóvenes SENAME Mujeres no puede superar el Total Mujeres ",""))</f>
        <v/>
      </c>
      <c r="CC206" s="60" t="str">
        <f>IF(AND($D206&lt;&gt;0,AF206=""),"* No olvide ingresar la variable "&amp;AF$203&amp;""&amp;" Hombres (Digite CERO si no tiene).  ",IF(AF206&gt;$D206,"* La variable Niños, Niñas, Adolescentes y Jóvenes Mejor Niñez Hombres no puede superar el Total Hombres. ",""))</f>
        <v/>
      </c>
      <c r="CD206" s="60" t="str">
        <f>IF(AND($E206&lt;&gt;0,AG206=""),"* No olvide ingresar la variable Niños, Niñas, Adolescentes y Jóvenes Mejor niñez Mujeres (Digite CERO si no tiene).  ",IF(AG206&gt;$E206,"* La variable de Niños, Niñas, Adolescentes y Jóvenes Mejor Niñez Mujeres no puede superar el Total Mujeres. ",""))</f>
        <v/>
      </c>
      <c r="CE206" s="60" t="str">
        <f>IF(AND($C206&lt;&gt;0,AH206=""),"* No olvide ingresar la variable "&amp;AH$203&amp;""&amp;" (Digite CERO si no tiene).  ",IF(AH206&gt;$C206,"* La variable Pueblos Originarios no puede superar el Total Ambos Sexos. ",""))</f>
        <v/>
      </c>
      <c r="CF206" s="60" t="str">
        <f>IF(AND($C206&lt;&gt;0,AI206=""),"* No olvide ingresar la variable "&amp;AI$203&amp;""&amp;" (Digite CERO si no tiene).  ",IF(AI206&gt;$C206,"* La variable Migrantes no puede superar el Total Ambos Sexos. ",""))</f>
        <v/>
      </c>
      <c r="CK206" s="62">
        <f>IF(AND($D206&lt;&gt;0,AD206=""),1,IF(AD206&gt;$D206,1,0))</f>
        <v>0</v>
      </c>
      <c r="CL206" s="62">
        <f>IF(AND($E206&lt;&gt;0,AE206=""),1,IF(AE206&gt;$E206,1,0))</f>
        <v>0</v>
      </c>
      <c r="CM206" s="62">
        <f>IF(AND($D206&lt;&gt;0,AF206=""),1,IF(AF206&gt;$D206,1,0))</f>
        <v>0</v>
      </c>
      <c r="CN206" s="62">
        <f>IF(AND($E206&lt;&gt;0,AG206=""),1,IF(AG206&gt;$E206,1,0))</f>
        <v>0</v>
      </c>
      <c r="CO206" s="62">
        <f>IF(AND($C206&lt;&gt;0,AH206=""),1,IF(AH206&gt;$C206,1,0))</f>
        <v>0</v>
      </c>
      <c r="CP206" s="62">
        <f>IF(AND($C206&lt;&gt;0,AI206=""),1,IF(AI206&gt;$C206,1,0))</f>
        <v>0</v>
      </c>
    </row>
    <row r="207" spans="1:94" x14ac:dyDescent="0.25">
      <c r="A207" s="2637"/>
      <c r="B207" s="445" t="s">
        <v>224</v>
      </c>
      <c r="C207" s="446">
        <f>SUM(D207+E207)</f>
        <v>0</v>
      </c>
      <c r="D207" s="447">
        <f>SUM(F207+H207+J207+L207+N207+P207+R207+T207+V207+X207+Z207+AB207)</f>
        <v>0</v>
      </c>
      <c r="E207" s="448">
        <f>SUM(G207+I207+K207+M207+O207+Q207+S207+U207+W207+Y207+AA207+AC207)</f>
        <v>0</v>
      </c>
      <c r="F207" s="449"/>
      <c r="G207" s="450"/>
      <c r="H207" s="449"/>
      <c r="I207" s="450"/>
      <c r="J207" s="449"/>
      <c r="K207" s="450"/>
      <c r="L207" s="449"/>
      <c r="M207" s="450"/>
      <c r="N207" s="449"/>
      <c r="O207" s="450"/>
      <c r="P207" s="449"/>
      <c r="Q207" s="451"/>
      <c r="R207" s="449"/>
      <c r="S207" s="451"/>
      <c r="T207" s="449"/>
      <c r="U207" s="450"/>
      <c r="V207" s="449"/>
      <c r="W207" s="450"/>
      <c r="X207" s="449"/>
      <c r="Y207" s="451"/>
      <c r="Z207" s="449"/>
      <c r="AA207" s="451"/>
      <c r="AB207" s="449"/>
      <c r="AC207" s="452"/>
      <c r="AD207" s="453"/>
      <c r="AE207" s="451"/>
      <c r="AF207" s="453"/>
      <c r="AG207" s="451"/>
      <c r="AH207" s="449"/>
      <c r="AI207" s="451"/>
      <c r="AJ207" s="444" t="str">
        <f>$CA207&amp;CB207&amp;CC207&amp;CE207&amp;CF207&amp;CD207</f>
        <v/>
      </c>
      <c r="CA207" s="60" t="str">
        <f>IF(AND($D207&lt;&gt;0,AD207=""),"* No olvide ingresar la variable "&amp;AD$203&amp;""&amp;" Hombres (Digite CERO si no tiene).  ",IF(AD207&gt;$D207,"* La variable Niños, Niñas, Adolescentes y Jóvenes SENAME Hombres no puede superar el Total Hombres. ",""))</f>
        <v/>
      </c>
      <c r="CB207" s="60" t="str">
        <f>IF(AND($E207&lt;&gt;0,AE207=""),"* No olvide ingresar la variable Niños, Niñas, Adolescentes y Jóvenes SENAME  Mujeres (Digite CERO si no tiene).  ",IF(AE207&gt;$E207,"* La variable Niños, Niñas, Adolescentes y Jóvenes SENAME Mujeres no puede superar el Total Mujeres ",""))</f>
        <v/>
      </c>
      <c r="CC207" s="60" t="str">
        <f>IF(AND($D207&lt;&gt;0,AF207=""),"* No olvide ingresar la variable "&amp;AF$203&amp;""&amp;" Hombres (Digite CERO si no tiene).  ",IF(AF207&gt;$D207,"* La variable Niños, Niñas, Adolescentes y Jóvenes Mejor Niñez Hombres no puede superar el Total Hombres. ",""))</f>
        <v/>
      </c>
      <c r="CD207" s="60" t="str">
        <f>IF(AND($E207&lt;&gt;0,AG207=""),"* No olvide ingresar la variable Niños, Niñas, Adolescentes y Jóvenes Mejor niñez Mujeres (Digite CERO si no tiene).  ",IF(AG207&gt;$E207,"* La variable de Niños, Niñas, Adolescentes y Jóvenes Mejor Niñez Mujeres no puede superar el Total Mujeres. ",""))</f>
        <v/>
      </c>
      <c r="CE207" s="60" t="str">
        <f>IF(AND($C207&lt;&gt;0,AH207=""),"* No olvide ingresar la variable "&amp;AH$203&amp;""&amp;" (Digite CERO si no tiene).  ",IF(AH207&gt;$C207,"* La variable Pueblos Originarios no puede superar el Total Ambos Sexos. ",""))</f>
        <v/>
      </c>
      <c r="CF207" s="60" t="str">
        <f>IF(AND($C207&lt;&gt;0,AI207=""),"* No olvide ingresar la variable "&amp;AI$203&amp;""&amp;" (Digite CERO si no tiene).  ",IF(AI207&gt;$C207,"* La variable Migrantes no puede superar el Total Ambos Sexos. ",""))</f>
        <v/>
      </c>
      <c r="CK207" s="62">
        <f>IF(AND($D207&lt;&gt;0,AD207=""),1,IF(AD207&gt;$D207,1,0))</f>
        <v>0</v>
      </c>
      <c r="CL207" s="62">
        <f>IF(AND($E207&lt;&gt;0,AE207=""),1,IF(AE207&gt;$E207,1,0))</f>
        <v>0</v>
      </c>
      <c r="CM207" s="62">
        <f>IF(AND($D207&lt;&gt;0,AF207=""),1,IF(AF207&gt;$D207,1,0))</f>
        <v>0</v>
      </c>
      <c r="CN207" s="62">
        <f>IF(AND($E207&lt;&gt;0,AG207=""),1,IF(AG207&gt;$E207,1,0))</f>
        <v>0</v>
      </c>
      <c r="CO207" s="62">
        <f>IF(AND($C207&lt;&gt;0,AH207=""),1,IF(AH207&gt;$C207,1,0))</f>
        <v>0</v>
      </c>
      <c r="CP207" s="62">
        <f>IF(AND($C207&lt;&gt;0,AI207=""),1,IF(AI207&gt;$C207,1,0))</f>
        <v>0</v>
      </c>
    </row>
    <row r="208" spans="1:94" x14ac:dyDescent="0.25">
      <c r="A208" s="2638" t="s">
        <v>65</v>
      </c>
      <c r="B208" s="2639"/>
      <c r="C208" s="803">
        <f>SUM(D208+E208)</f>
        <v>0</v>
      </c>
      <c r="D208" s="704">
        <f t="shared" ref="D208:AI208" si="62">SUM(D206+D207)</f>
        <v>0</v>
      </c>
      <c r="E208" s="705">
        <f t="shared" si="62"/>
        <v>0</v>
      </c>
      <c r="F208" s="804">
        <f t="shared" si="62"/>
        <v>0</v>
      </c>
      <c r="G208" s="805">
        <f t="shared" si="62"/>
        <v>0</v>
      </c>
      <c r="H208" s="804">
        <f t="shared" si="62"/>
        <v>0</v>
      </c>
      <c r="I208" s="805">
        <f t="shared" si="62"/>
        <v>0</v>
      </c>
      <c r="J208" s="804">
        <f t="shared" si="62"/>
        <v>0</v>
      </c>
      <c r="K208" s="805">
        <f t="shared" si="62"/>
        <v>0</v>
      </c>
      <c r="L208" s="804">
        <f t="shared" si="62"/>
        <v>0</v>
      </c>
      <c r="M208" s="805">
        <f t="shared" si="62"/>
        <v>0</v>
      </c>
      <c r="N208" s="804">
        <f t="shared" si="62"/>
        <v>0</v>
      </c>
      <c r="O208" s="805">
        <f t="shared" si="62"/>
        <v>0</v>
      </c>
      <c r="P208" s="804">
        <f t="shared" si="62"/>
        <v>0</v>
      </c>
      <c r="Q208" s="805">
        <f t="shared" si="62"/>
        <v>0</v>
      </c>
      <c r="R208" s="804">
        <f t="shared" si="62"/>
        <v>0</v>
      </c>
      <c r="S208" s="805">
        <f t="shared" si="62"/>
        <v>0</v>
      </c>
      <c r="T208" s="804">
        <f t="shared" si="62"/>
        <v>0</v>
      </c>
      <c r="U208" s="805">
        <f t="shared" si="62"/>
        <v>0</v>
      </c>
      <c r="V208" s="804">
        <f t="shared" si="62"/>
        <v>0</v>
      </c>
      <c r="W208" s="805">
        <f t="shared" si="62"/>
        <v>0</v>
      </c>
      <c r="X208" s="804">
        <f t="shared" si="62"/>
        <v>0</v>
      </c>
      <c r="Y208" s="805">
        <f t="shared" si="62"/>
        <v>0</v>
      </c>
      <c r="Z208" s="804">
        <f t="shared" si="62"/>
        <v>0</v>
      </c>
      <c r="AA208" s="805">
        <f t="shared" si="62"/>
        <v>0</v>
      </c>
      <c r="AB208" s="804">
        <f t="shared" si="62"/>
        <v>0</v>
      </c>
      <c r="AC208" s="806">
        <f t="shared" si="62"/>
        <v>0</v>
      </c>
      <c r="AD208" s="704">
        <f t="shared" si="62"/>
        <v>0</v>
      </c>
      <c r="AE208" s="805">
        <f t="shared" si="62"/>
        <v>0</v>
      </c>
      <c r="AF208" s="704">
        <f t="shared" si="62"/>
        <v>0</v>
      </c>
      <c r="AG208" s="805">
        <f t="shared" si="62"/>
        <v>0</v>
      </c>
      <c r="AH208" s="804">
        <f t="shared" si="62"/>
        <v>0</v>
      </c>
      <c r="AI208" s="705">
        <f t="shared" si="62"/>
        <v>0</v>
      </c>
    </row>
    <row r="209" spans="1:90" customFormat="1" x14ac:dyDescent="0.25">
      <c r="A209" s="411" t="s">
        <v>225</v>
      </c>
      <c r="B209" s="429"/>
      <c r="C209" s="429"/>
      <c r="D209" s="429"/>
      <c r="E209" s="429"/>
      <c r="F209" s="429"/>
      <c r="G209" s="5"/>
      <c r="H209" s="5"/>
      <c r="I209" s="379"/>
      <c r="J209" s="379"/>
      <c r="K209" s="379"/>
      <c r="L209" s="379"/>
      <c r="M209" s="379"/>
      <c r="N209" s="379"/>
      <c r="O209" s="379"/>
      <c r="P209" s="379"/>
      <c r="Q209" s="379"/>
      <c r="R209" s="5"/>
      <c r="S209" s="5"/>
      <c r="T209" s="5"/>
      <c r="U209" s="5"/>
      <c r="V209" s="5"/>
      <c r="W209" s="5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</row>
    <row r="210" spans="1:90" customFormat="1" ht="15" customHeight="1" x14ac:dyDescent="0.25">
      <c r="A210" s="2841" t="s">
        <v>226</v>
      </c>
      <c r="B210" s="2842"/>
      <c r="C210" s="2843" t="s">
        <v>65</v>
      </c>
      <c r="D210" s="2843"/>
      <c r="E210" s="2844"/>
      <c r="F210" s="2845" t="s">
        <v>6</v>
      </c>
      <c r="G210" s="2846"/>
      <c r="H210" s="2846"/>
      <c r="I210" s="2846"/>
      <c r="J210" s="2846"/>
      <c r="K210" s="2846"/>
      <c r="L210" s="2846"/>
      <c r="M210" s="2846"/>
      <c r="N210" s="2846"/>
      <c r="O210" s="2846"/>
      <c r="P210" s="2845" t="s">
        <v>227</v>
      </c>
      <c r="Q210" s="2846"/>
      <c r="R210" s="2847"/>
      <c r="S210" s="2857" t="s">
        <v>28</v>
      </c>
      <c r="T210" s="2858" t="s">
        <v>29</v>
      </c>
      <c r="U210" s="2855" t="s">
        <v>228</v>
      </c>
      <c r="V210" s="2855"/>
      <c r="W210" s="2855"/>
      <c r="X210" s="2855"/>
      <c r="Y210" s="2855"/>
      <c r="Z210" s="2850"/>
      <c r="AA210" s="2859" t="s">
        <v>229</v>
      </c>
      <c r="AB210" s="2855"/>
      <c r="AC210" s="2855"/>
      <c r="AD210" s="2855"/>
      <c r="AE210" s="2855"/>
      <c r="AF210" s="2850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</row>
    <row r="211" spans="1:90" customFormat="1" ht="15" customHeight="1" x14ac:dyDescent="0.25">
      <c r="A211" s="2642"/>
      <c r="B211" s="2643"/>
      <c r="C211" s="2648"/>
      <c r="D211" s="2648"/>
      <c r="E211" s="2649"/>
      <c r="F211" s="2795" t="s">
        <v>230</v>
      </c>
      <c r="G211" s="2795"/>
      <c r="H211" s="2795" t="s">
        <v>31</v>
      </c>
      <c r="I211" s="2795"/>
      <c r="J211" s="2795" t="s">
        <v>145</v>
      </c>
      <c r="K211" s="2795"/>
      <c r="L211" s="2795" t="s">
        <v>231</v>
      </c>
      <c r="M211" s="2795"/>
      <c r="N211" s="2795" t="s">
        <v>232</v>
      </c>
      <c r="O211" s="2786"/>
      <c r="P211" s="2860" t="s">
        <v>233</v>
      </c>
      <c r="Q211" s="2848" t="s">
        <v>234</v>
      </c>
      <c r="R211" s="2849" t="s">
        <v>235</v>
      </c>
      <c r="S211" s="2672"/>
      <c r="T211" s="2675"/>
      <c r="U211" s="2667"/>
      <c r="V211" s="2667"/>
      <c r="W211" s="2667"/>
      <c r="X211" s="2667"/>
      <c r="Y211" s="2667"/>
      <c r="Z211" s="2659"/>
      <c r="AA211" s="2678"/>
      <c r="AB211" s="2667"/>
      <c r="AC211" s="2667"/>
      <c r="AD211" s="2667"/>
      <c r="AE211" s="2667"/>
      <c r="AF211" s="2659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</row>
    <row r="212" spans="1:90" customFormat="1" x14ac:dyDescent="0.25">
      <c r="A212" s="2644"/>
      <c r="B212" s="2645"/>
      <c r="C212" s="700" t="s">
        <v>222</v>
      </c>
      <c r="D212" s="703" t="s">
        <v>18</v>
      </c>
      <c r="E212" s="702" t="s">
        <v>19</v>
      </c>
      <c r="F212" s="793" t="s">
        <v>18</v>
      </c>
      <c r="G212" s="794" t="s">
        <v>19</v>
      </c>
      <c r="H212" s="793" t="s">
        <v>18</v>
      </c>
      <c r="I212" s="794" t="s">
        <v>19</v>
      </c>
      <c r="J212" s="793" t="s">
        <v>18</v>
      </c>
      <c r="K212" s="794" t="s">
        <v>19</v>
      </c>
      <c r="L212" s="793" t="s">
        <v>18</v>
      </c>
      <c r="M212" s="794" t="s">
        <v>19</v>
      </c>
      <c r="N212" s="793" t="s">
        <v>18</v>
      </c>
      <c r="O212" s="807" t="s">
        <v>19</v>
      </c>
      <c r="P212" s="2680"/>
      <c r="Q212" s="2654"/>
      <c r="R212" s="2656"/>
      <c r="S212" s="2673"/>
      <c r="T212" s="2676" t="s">
        <v>19</v>
      </c>
      <c r="U212" s="808" t="s">
        <v>236</v>
      </c>
      <c r="V212" s="809" t="s">
        <v>11</v>
      </c>
      <c r="W212" s="810" t="s">
        <v>237</v>
      </c>
      <c r="X212" s="810" t="s">
        <v>238</v>
      </c>
      <c r="Y212" s="810" t="s">
        <v>239</v>
      </c>
      <c r="Z212" s="811" t="s">
        <v>240</v>
      </c>
      <c r="AA212" s="812" t="s">
        <v>236</v>
      </c>
      <c r="AB212" s="809" t="s">
        <v>11</v>
      </c>
      <c r="AC212" s="810" t="s">
        <v>237</v>
      </c>
      <c r="AD212" s="810" t="s">
        <v>238</v>
      </c>
      <c r="AE212" s="810" t="s">
        <v>239</v>
      </c>
      <c r="AF212" s="706" t="s">
        <v>240</v>
      </c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</row>
    <row r="213" spans="1:90" customFormat="1" ht="15" customHeight="1" x14ac:dyDescent="0.25">
      <c r="A213" s="2865" t="s">
        <v>241</v>
      </c>
      <c r="B213" s="2866"/>
      <c r="C213" s="796">
        <f>SUM(D213+E213)</f>
        <v>0</v>
      </c>
      <c r="D213" s="797">
        <f t="shared" ref="D213:E215" si="63">SUM(F213+H213+J213+L213+N213)</f>
        <v>0</v>
      </c>
      <c r="E213" s="813">
        <f t="shared" si="63"/>
        <v>0</v>
      </c>
      <c r="F213" s="799"/>
      <c r="G213" s="801"/>
      <c r="H213" s="799"/>
      <c r="I213" s="801"/>
      <c r="J213" s="799"/>
      <c r="K213" s="801"/>
      <c r="L213" s="799"/>
      <c r="M213" s="801"/>
      <c r="N213" s="799"/>
      <c r="O213" s="814"/>
      <c r="P213" s="799"/>
      <c r="Q213" s="815"/>
      <c r="R213" s="802"/>
      <c r="S213" s="816"/>
      <c r="T213" s="802"/>
      <c r="U213" s="471"/>
      <c r="V213" s="472"/>
      <c r="W213" s="472"/>
      <c r="X213" s="472"/>
      <c r="Y213" s="472"/>
      <c r="Z213" s="473"/>
      <c r="AA213" s="799"/>
      <c r="AB213" s="815"/>
      <c r="AC213" s="815"/>
      <c r="AD213" s="815"/>
      <c r="AE213" s="815"/>
      <c r="AF213" s="801"/>
      <c r="AG213" s="242" t="str">
        <f>CA213&amp;CB213</f>
        <v/>
      </c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60" t="str">
        <f>IF(AND($C213&lt;&gt;0,S213=""),"* No olvide ingresar la variable "&amp;S$210&amp;""&amp;" (Digite CERO si no tiene). ",IF(S213&gt;$C213,"* La variable Pueblos Originarios no puede superar el Total Ambos Sexos. ",""))</f>
        <v/>
      </c>
      <c r="CB213" s="60" t="str">
        <f>IF(AND($C213&lt;&gt;0,T213=""),"* No olvide ingresar la variable "&amp;T$210&amp;""&amp;" (Digite CERO si no tiene). ",IF(T213&gt;$C213,"* La variable Migrantes no puede superar el Total Ambos Sexos. ",""))</f>
        <v/>
      </c>
      <c r="CC213" s="2"/>
      <c r="CD213" s="59"/>
      <c r="CE213" s="59"/>
      <c r="CF213" s="61"/>
      <c r="CG213" s="61"/>
      <c r="CH213" s="61"/>
      <c r="CI213" s="61"/>
      <c r="CJ213" s="61"/>
      <c r="CK213" s="62">
        <f>IF(AND($C213&lt;&gt;0,S213=""),1,IF(S213&gt;$C213,1,0))</f>
        <v>0</v>
      </c>
      <c r="CL213" s="62">
        <f>IF(AND($C213&lt;&gt;0,T213=""),1,IF(T213&gt;$C213,1,0))</f>
        <v>0</v>
      </c>
    </row>
    <row r="214" spans="1:90" customFormat="1" x14ac:dyDescent="0.25">
      <c r="A214" s="2694" t="s">
        <v>242</v>
      </c>
      <c r="B214" s="2695"/>
      <c r="C214" s="474">
        <f>SUM(D214+E214)</f>
        <v>0</v>
      </c>
      <c r="D214" s="475">
        <f t="shared" si="63"/>
        <v>0</v>
      </c>
      <c r="E214" s="476">
        <f t="shared" si="63"/>
        <v>0</v>
      </c>
      <c r="F214" s="477"/>
      <c r="G214" s="478"/>
      <c r="H214" s="477"/>
      <c r="I214" s="478"/>
      <c r="J214" s="477"/>
      <c r="K214" s="478"/>
      <c r="L214" s="477"/>
      <c r="M214" s="478"/>
      <c r="N214" s="477"/>
      <c r="O214" s="479"/>
      <c r="P214" s="477"/>
      <c r="Q214" s="480"/>
      <c r="R214" s="481"/>
      <c r="S214" s="482"/>
      <c r="T214" s="483"/>
      <c r="U214" s="482"/>
      <c r="V214" s="480"/>
      <c r="W214" s="480"/>
      <c r="X214" s="480"/>
      <c r="Y214" s="480"/>
      <c r="Z214" s="484"/>
      <c r="AA214" s="477"/>
      <c r="AB214" s="480"/>
      <c r="AC214" s="480"/>
      <c r="AD214" s="480"/>
      <c r="AE214" s="480"/>
      <c r="AF214" s="478"/>
      <c r="AG214" s="242" t="str">
        <f t="shared" ref="AG214:AG215" si="64">CA214&amp;CB214</f>
        <v/>
      </c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60" t="str">
        <f t="shared" ref="CA214:CA215" si="65">IF(AND($C214&lt;&gt;0,S214=""),"* No olvide ingresar la variable "&amp;S$210&amp;""&amp;" (Digite CERO si no tiene). ",IF(S214&gt;$C214,"* La variable Pueblos Originarios no puede superar el Total Ambos Sexos. ",""))</f>
        <v/>
      </c>
      <c r="CB214" s="60" t="str">
        <f t="shared" ref="CB214:CB215" si="66">IF(AND($C214&lt;&gt;0,T214=""),"* No olvide ingresar la variable "&amp;T$210&amp;""&amp;" (Digite CERO si no tiene). ",IF(T214&gt;$C214,"* La variable Migrantes no puede superar el Total Ambos Sexos. ",""))</f>
        <v/>
      </c>
      <c r="CC214" s="2"/>
      <c r="CD214" s="59"/>
      <c r="CE214" s="59"/>
      <c r="CF214" s="61"/>
      <c r="CG214" s="61"/>
      <c r="CH214" s="61"/>
      <c r="CI214" s="61"/>
      <c r="CJ214" s="61"/>
      <c r="CK214" s="62">
        <f t="shared" ref="CK214:CL215" si="67">IF(AND($C214&lt;&gt;0,S214=""),1,IF(S214&gt;$C214,1,0))</f>
        <v>0</v>
      </c>
      <c r="CL214" s="62">
        <f t="shared" si="67"/>
        <v>0</v>
      </c>
    </row>
    <row r="215" spans="1:90" customFormat="1" x14ac:dyDescent="0.25">
      <c r="A215" s="2696" t="s">
        <v>243</v>
      </c>
      <c r="B215" s="2697"/>
      <c r="C215" s="445">
        <f>SUM(D215+E215)</f>
        <v>0</v>
      </c>
      <c r="D215" s="485">
        <f t="shared" si="63"/>
        <v>0</v>
      </c>
      <c r="E215" s="486">
        <f t="shared" si="63"/>
        <v>0</v>
      </c>
      <c r="F215" s="449"/>
      <c r="G215" s="451"/>
      <c r="H215" s="449"/>
      <c r="I215" s="451"/>
      <c r="J215" s="449"/>
      <c r="K215" s="451"/>
      <c r="L215" s="449"/>
      <c r="M215" s="451"/>
      <c r="N215" s="449"/>
      <c r="O215" s="487"/>
      <c r="P215" s="449"/>
      <c r="Q215" s="488"/>
      <c r="R215" s="452"/>
      <c r="S215" s="489"/>
      <c r="T215" s="452"/>
      <c r="U215" s="489"/>
      <c r="V215" s="488"/>
      <c r="W215" s="488"/>
      <c r="X215" s="488"/>
      <c r="Y215" s="488"/>
      <c r="Z215" s="490"/>
      <c r="AA215" s="449"/>
      <c r="AB215" s="488"/>
      <c r="AC215" s="488"/>
      <c r="AD215" s="488"/>
      <c r="AE215" s="488"/>
      <c r="AF215" s="451"/>
      <c r="AG215" s="242" t="str">
        <f t="shared" si="64"/>
        <v/>
      </c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60" t="str">
        <f t="shared" si="65"/>
        <v/>
      </c>
      <c r="CB215" s="60" t="str">
        <f t="shared" si="66"/>
        <v/>
      </c>
      <c r="CC215" s="2"/>
      <c r="CD215" s="59"/>
      <c r="CE215" s="59"/>
      <c r="CF215" s="61"/>
      <c r="CG215" s="61"/>
      <c r="CH215" s="61"/>
      <c r="CI215" s="61"/>
      <c r="CJ215" s="61"/>
      <c r="CK215" s="62">
        <f t="shared" si="67"/>
        <v>0</v>
      </c>
      <c r="CL215" s="62">
        <f>IF(AND($C215&lt;&gt;0,T215=""),1,IF(T215&gt;$C215,1,0))</f>
        <v>0</v>
      </c>
    </row>
    <row r="216" spans="1:90" customFormat="1" x14ac:dyDescent="0.25">
      <c r="A216" s="491" t="s">
        <v>244</v>
      </c>
      <c r="B216" s="491"/>
      <c r="C216" s="491"/>
      <c r="D216" s="492"/>
      <c r="E216" s="492"/>
      <c r="F216" s="492"/>
      <c r="G216" s="492"/>
      <c r="H216" s="493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</row>
    <row r="217" spans="1:90" customFormat="1" ht="15" customHeight="1" x14ac:dyDescent="0.25">
      <c r="A217" s="2867" t="s">
        <v>245</v>
      </c>
      <c r="B217" s="2868"/>
      <c r="C217" s="2868"/>
      <c r="D217" s="2861"/>
      <c r="E217" s="2867" t="s">
        <v>18</v>
      </c>
      <c r="F217" s="2869" t="s">
        <v>19</v>
      </c>
      <c r="G217" s="2874" t="s">
        <v>246</v>
      </c>
      <c r="H217" s="2875"/>
      <c r="I217" s="2876" t="s">
        <v>28</v>
      </c>
      <c r="J217" s="2861" t="s">
        <v>29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</row>
    <row r="218" spans="1:90" customFormat="1" ht="22.5" x14ac:dyDescent="0.25">
      <c r="A218" s="2700"/>
      <c r="B218" s="2701"/>
      <c r="C218" s="2701"/>
      <c r="D218" s="2682"/>
      <c r="E218" s="2700"/>
      <c r="F218" s="2703"/>
      <c r="G218" s="817" t="s">
        <v>247</v>
      </c>
      <c r="H218" s="707" t="s">
        <v>248</v>
      </c>
      <c r="I218" s="2716"/>
      <c r="J218" s="268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</row>
    <row r="219" spans="1:90" customFormat="1" ht="15" customHeight="1" x14ac:dyDescent="0.25">
      <c r="A219" s="2862" t="s">
        <v>249</v>
      </c>
      <c r="B219" s="2863"/>
      <c r="C219" s="2863"/>
      <c r="D219" s="2864"/>
      <c r="E219" s="708"/>
      <c r="F219" s="818"/>
      <c r="G219" s="787"/>
      <c r="H219" s="819"/>
      <c r="I219" s="820"/>
      <c r="J219" s="818"/>
      <c r="K219" s="444" t="str">
        <f>$CA219&amp;CB219</f>
        <v/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CA219" s="60" t="str">
        <f>IF(AND($E219+F219&lt;&gt;0,I219=""),"* No olvide ingresar la variable "&amp;I$217&amp;""&amp;" (Digite CERO si no tiene). ",IF(I219&gt;$E219+$F219,"* La variable Pueblos Originarios la suma de Hombres + Mujeres.",""))</f>
        <v/>
      </c>
      <c r="CB219" s="60" t="str">
        <f>IF(AND($E219+F219&lt;&gt;0,J219=""),"* No olvide ingresar la variable "&amp;J$217&amp;""&amp;" (Digite CERO si no tiene). ",IF(J219&gt;$E219+$F219,"* La variable Migrantes no puede superar la suma de Hombres + Mujeres. ",""))</f>
        <v/>
      </c>
      <c r="CC219" s="2"/>
      <c r="CD219" s="59"/>
      <c r="CE219" s="59"/>
      <c r="CF219" s="61"/>
      <c r="CG219" s="61"/>
      <c r="CH219" s="61"/>
      <c r="CI219" s="61"/>
      <c r="CJ219" s="61"/>
      <c r="CK219" s="62">
        <f>IF(AND($E219+$F219&lt;&gt;0,I219=""),1,IF(I219&gt;$E219+$F219,1,0))</f>
        <v>0</v>
      </c>
      <c r="CL219" s="62">
        <f>IF(AND($E219+$F219&lt;&gt;0,J219=""),1,IF(J219&gt;$E219+$F219,1,0))</f>
        <v>0</v>
      </c>
    </row>
    <row r="220" spans="1:90" customFormat="1" ht="15" customHeight="1" x14ac:dyDescent="0.25">
      <c r="A220" s="2686" t="s">
        <v>250</v>
      </c>
      <c r="B220" s="2687"/>
      <c r="C220" s="2687"/>
      <c r="D220" s="2688"/>
      <c r="E220" s="391"/>
      <c r="F220" s="500"/>
      <c r="G220" s="391"/>
      <c r="H220" s="330"/>
      <c r="I220" s="501"/>
      <c r="J220" s="502"/>
      <c r="K220" s="444" t="str">
        <f t="shared" ref="K220:K226" si="68">$CA220&amp;CB220</f>
        <v/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60" t="str">
        <f>IF(AND($E220+F220&lt;&gt;0,I220=""),"* No olvide ingresar la variable "&amp;I$217&amp;""&amp;" (Digite CERO si no tiene). ",IF(I220&gt;$E220+$F220,"* La variable Pueblos Originarios la suma de Hombres + Mujeres.",""))</f>
        <v/>
      </c>
      <c r="CB220" s="60" t="str">
        <f>IF(AND($E220+F220&lt;&gt;0,J220=""),"* No olvide ingresar la variable "&amp;J$217&amp;""&amp;" (Digite CERO si no tiene). ",IF(J220&gt;$E220+$F220,"* La variable Migrantes no puede superar la suma de Hombres + Mujeres. ",""))</f>
        <v/>
      </c>
      <c r="CC220" s="2"/>
      <c r="CD220" s="59"/>
      <c r="CE220" s="59"/>
      <c r="CF220" s="61"/>
      <c r="CG220" s="61"/>
      <c r="CH220" s="61"/>
      <c r="CI220" s="61"/>
      <c r="CJ220" s="61"/>
      <c r="CK220" s="62">
        <f>IF(AND($E220+$F220&lt;&gt;0,I220=""),1,IF(I220&gt;$E220+$F220,1,0))</f>
        <v>0</v>
      </c>
      <c r="CL220" s="62">
        <f>IF(AND($E220+$F220&lt;&gt;0,J220=""),1,IF(J220&gt;$E220+$F220,1,0))</f>
        <v>0</v>
      </c>
    </row>
    <row r="221" spans="1:90" customFormat="1" ht="15" customHeight="1" x14ac:dyDescent="0.25">
      <c r="A221" s="2689" t="s">
        <v>251</v>
      </c>
      <c r="B221" s="2690"/>
      <c r="C221" s="2690"/>
      <c r="D221" s="2691"/>
      <c r="E221" s="396"/>
      <c r="F221" s="503"/>
      <c r="G221" s="504"/>
      <c r="H221" s="505"/>
      <c r="I221" s="506"/>
      <c r="J221" s="507"/>
      <c r="K221" s="444" t="str">
        <f t="shared" si="68"/>
        <v/>
      </c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60" t="str">
        <f t="shared" ref="CA221" si="69">IF(AND($E221+F221&lt;&gt;0,I221=""),"* No olvide ingresar la variable "&amp;I$217&amp;""&amp;" (Digite CERO si no tiene). ",IF(I221&gt;$E221+$F221,"* La variable Pueblos Originarios la suma de Hombres + Mujeres.",""))</f>
        <v/>
      </c>
      <c r="CB221" s="60" t="str">
        <f t="shared" ref="CB221" si="70">IF(AND($E221+F221&lt;&gt;0,J221=""),"* No olvide ingresar la variable "&amp;J$217&amp;""&amp;" (Digite CERO si no tiene). ",IF(J221&gt;$E221+$F221,"* La variable Migrantes no puede superar la suma de Hombres + Mujeres. ",""))</f>
        <v/>
      </c>
      <c r="CC221" s="2"/>
      <c r="CD221" s="59"/>
      <c r="CE221" s="59"/>
      <c r="CF221" s="61"/>
      <c r="CG221" s="61"/>
      <c r="CH221" s="61"/>
      <c r="CI221" s="61"/>
      <c r="CJ221" s="61"/>
      <c r="CK221" s="62">
        <f t="shared" ref="CK221:CL226" si="71">IF(AND($E221+$F221&lt;&gt;0,I221=""),1,IF(I221&gt;$E221+$F221,1,0))</f>
        <v>0</v>
      </c>
      <c r="CL221" s="62">
        <f t="shared" si="71"/>
        <v>0</v>
      </c>
    </row>
    <row r="222" spans="1:90" customFormat="1" x14ac:dyDescent="0.25">
      <c r="A222" s="2870" t="s">
        <v>65</v>
      </c>
      <c r="B222" s="2871"/>
      <c r="C222" s="2871"/>
      <c r="D222" s="2872"/>
      <c r="E222" s="821">
        <f>SUM(E219:E221)</f>
        <v>0</v>
      </c>
      <c r="F222" s="822">
        <f>SUM(F219:F221)</f>
        <v>0</v>
      </c>
      <c r="G222" s="823">
        <f t="shared" ref="G222:J222" si="72">SUM(G219:G221)</f>
        <v>0</v>
      </c>
      <c r="H222" s="824">
        <f t="shared" si="72"/>
        <v>0</v>
      </c>
      <c r="I222" s="825">
        <f t="shared" si="72"/>
        <v>0</v>
      </c>
      <c r="J222" s="709">
        <f t="shared" si="72"/>
        <v>0</v>
      </c>
      <c r="K222" s="444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C222" s="2"/>
      <c r="CD222" s="59"/>
      <c r="CE222" s="59"/>
      <c r="CF222" s="61"/>
      <c r="CG222" s="61"/>
      <c r="CH222" s="61"/>
      <c r="CI222" s="61"/>
      <c r="CJ222" s="61"/>
      <c r="CK222" s="2"/>
      <c r="CL222" s="2"/>
    </row>
    <row r="223" spans="1:90" customFormat="1" x14ac:dyDescent="0.25">
      <c r="A223" s="2873" t="s">
        <v>252</v>
      </c>
      <c r="B223" s="2862" t="s">
        <v>253</v>
      </c>
      <c r="C223" s="2863"/>
      <c r="D223" s="2864"/>
      <c r="E223" s="710"/>
      <c r="F223" s="826"/>
      <c r="G223" s="268"/>
      <c r="H223" s="516"/>
      <c r="I223" s="827"/>
      <c r="J223" s="826"/>
      <c r="K223" s="444" t="str">
        <f>$CA223&amp;CB223</f>
        <v/>
      </c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60" t="str">
        <f>IF(AND($E223+F223&lt;&gt;0,I223=""),"* No olvide ingresar la variable "&amp;I$217&amp;""&amp;" (Digite CERO si no tiene). ",IF(I223&gt;$E223+$F223,"* La variable Pueblos Originarios no debe ser mayor a la suma de Hombres + Mujeres.",""))</f>
        <v/>
      </c>
      <c r="CB223" s="60" t="str">
        <f>IF(AND($E223+F223&lt;&gt;0,J223=""),"* No olvide ingresar la variable "&amp;J$217&amp;""&amp;" (Digite CERO si no tiene). ",IF(J223&gt;$E223+$F223,"* La variable Migrantes no debe ser mayor a la suma de Hombres + Mujeres. ",""))</f>
        <v/>
      </c>
      <c r="CC223" s="2"/>
      <c r="CD223" s="59"/>
      <c r="CE223" s="59"/>
      <c r="CF223" s="61"/>
      <c r="CG223" s="61"/>
      <c r="CH223" s="61"/>
      <c r="CI223" s="61"/>
      <c r="CJ223" s="61"/>
      <c r="CK223" s="62">
        <f t="shared" si="71"/>
        <v>0</v>
      </c>
      <c r="CL223" s="62">
        <f t="shared" si="71"/>
        <v>0</v>
      </c>
    </row>
    <row r="224" spans="1:90" customFormat="1" ht="15" customHeight="1" x14ac:dyDescent="0.25">
      <c r="A224" s="2873"/>
      <c r="B224" s="2708" t="s">
        <v>254</v>
      </c>
      <c r="C224" s="2686" t="s">
        <v>255</v>
      </c>
      <c r="D224" s="2688"/>
      <c r="E224" s="518"/>
      <c r="F224" s="519"/>
      <c r="G224" s="268"/>
      <c r="H224" s="516"/>
      <c r="I224" s="520"/>
      <c r="J224" s="521"/>
      <c r="K224" s="444" t="str">
        <f t="shared" si="68"/>
        <v/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60" t="str">
        <f t="shared" ref="CA224:CA226" si="73">IF(AND($E224+F224&lt;&gt;0,I224=""),"* No olvide ingresar la variable "&amp;I$217&amp;""&amp;" (Digite CERO si no tiene). ",IF(I224&gt;$E224+$F224,"* La variable Pueblos Originarios no debe ser mayor a la suma de Hombres + Mujeres.",""))</f>
        <v/>
      </c>
      <c r="CB224" s="60" t="str">
        <f t="shared" ref="CB224:CB226" si="74">IF(AND($E224+F224&lt;&gt;0,J224=""),"* No olvide ingresar la variable "&amp;J$217&amp;""&amp;" (Digite CERO si no tiene). ",IF(J224&gt;$E224+$F224,"* La variable Migrantes no debe ser mayor a la suma de Hombres + Mujeres. ",""))</f>
        <v/>
      </c>
      <c r="CC224" s="2"/>
      <c r="CD224" s="59"/>
      <c r="CE224" s="59"/>
      <c r="CF224" s="61"/>
      <c r="CG224" s="61"/>
      <c r="CH224" s="61"/>
      <c r="CI224" s="61"/>
      <c r="CJ224" s="61"/>
      <c r="CK224" s="62">
        <f t="shared" si="71"/>
        <v>0</v>
      </c>
      <c r="CL224" s="62">
        <f t="shared" si="71"/>
        <v>0</v>
      </c>
    </row>
    <row r="225" spans="1:90" customFormat="1" ht="15" customHeight="1" x14ac:dyDescent="0.25">
      <c r="A225" s="2873"/>
      <c r="B225" s="2708"/>
      <c r="C225" s="2709" t="s">
        <v>256</v>
      </c>
      <c r="D225" s="2710"/>
      <c r="E225" s="522"/>
      <c r="F225" s="519"/>
      <c r="G225" s="268"/>
      <c r="H225" s="516"/>
      <c r="I225" s="523"/>
      <c r="J225" s="524"/>
      <c r="K225" s="444" t="str">
        <f t="shared" si="68"/>
        <v/>
      </c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60" t="str">
        <f t="shared" si="73"/>
        <v/>
      </c>
      <c r="CB225" s="60" t="str">
        <f t="shared" si="74"/>
        <v/>
      </c>
      <c r="CC225" s="2"/>
      <c r="CD225" s="59"/>
      <c r="CE225" s="59"/>
      <c r="CF225" s="61"/>
      <c r="CG225" s="61"/>
      <c r="CH225" s="61"/>
      <c r="CI225" s="61"/>
      <c r="CJ225" s="61"/>
      <c r="CK225" s="62">
        <f t="shared" si="71"/>
        <v>0</v>
      </c>
      <c r="CL225" s="62">
        <f t="shared" si="71"/>
        <v>0</v>
      </c>
    </row>
    <row r="226" spans="1:90" customFormat="1" ht="15" customHeight="1" x14ac:dyDescent="0.25">
      <c r="A226" s="2873"/>
      <c r="B226" s="525" t="s">
        <v>257</v>
      </c>
      <c r="C226" s="2711" t="s">
        <v>256</v>
      </c>
      <c r="D226" s="2712"/>
      <c r="E226" s="526"/>
      <c r="F226" s="527"/>
      <c r="G226" s="528"/>
      <c r="H226" s="529"/>
      <c r="I226" s="530"/>
      <c r="J226" s="527"/>
      <c r="K226" s="444" t="str">
        <f t="shared" si="68"/>
        <v/>
      </c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60" t="str">
        <f t="shared" si="73"/>
        <v/>
      </c>
      <c r="CB226" s="60" t="str">
        <f t="shared" si="74"/>
        <v/>
      </c>
      <c r="CC226" s="2"/>
      <c r="CD226" s="59"/>
      <c r="CE226" s="59"/>
      <c r="CF226" s="61"/>
      <c r="CG226" s="61"/>
      <c r="CH226" s="61"/>
      <c r="CI226" s="61"/>
      <c r="CJ226" s="61"/>
      <c r="CK226" s="62">
        <f t="shared" si="71"/>
        <v>0</v>
      </c>
      <c r="CL226" s="62">
        <f t="shared" si="71"/>
        <v>0</v>
      </c>
    </row>
    <row r="227" spans="1:90" customFormat="1" x14ac:dyDescent="0.25">
      <c r="A227" s="2870" t="s">
        <v>65</v>
      </c>
      <c r="B227" s="2871"/>
      <c r="C227" s="2871"/>
      <c r="D227" s="2872"/>
      <c r="E227" s="821">
        <f>SUM(E223:E226)</f>
        <v>0</v>
      </c>
      <c r="F227" s="822">
        <f>SUM(F223:F226)</f>
        <v>0</v>
      </c>
      <c r="G227" s="531"/>
      <c r="H227" s="532"/>
      <c r="I227" s="825">
        <f t="shared" ref="I227:J227" si="75">SUM(I223:I226)</f>
        <v>0</v>
      </c>
      <c r="J227" s="709">
        <f t="shared" si="75"/>
        <v>0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2"/>
      <c r="CF227" s="2"/>
      <c r="CG227" s="2"/>
      <c r="CH227" s="2"/>
      <c r="CI227" s="2"/>
      <c r="CJ227" s="2"/>
      <c r="CK227" s="2"/>
      <c r="CL227" s="2"/>
    </row>
    <row r="228" spans="1:90" customFormat="1" x14ac:dyDescent="0.25">
      <c r="A228" s="533" t="s">
        <v>258</v>
      </c>
      <c r="B228" s="533"/>
      <c r="C228" s="533"/>
      <c r="D228" s="534"/>
      <c r="E228" s="534"/>
      <c r="F228" s="534"/>
      <c r="G228" s="535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2"/>
      <c r="CF228" s="2"/>
      <c r="CG228" s="2"/>
      <c r="CH228" s="2"/>
      <c r="CI228" s="2"/>
      <c r="CJ228" s="2"/>
      <c r="CK228" s="2"/>
      <c r="CL228" s="2"/>
    </row>
    <row r="229" spans="1:90" customFormat="1" ht="21" x14ac:dyDescent="0.25">
      <c r="A229" s="2870" t="s">
        <v>226</v>
      </c>
      <c r="B229" s="2872"/>
      <c r="C229" s="828" t="s">
        <v>18</v>
      </c>
      <c r="D229" s="829" t="s">
        <v>19</v>
      </c>
      <c r="E229" s="711" t="s">
        <v>28</v>
      </c>
      <c r="F229" s="712" t="s">
        <v>29</v>
      </c>
      <c r="G229" s="535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2"/>
      <c r="CF229" s="2"/>
      <c r="CG229" s="2"/>
      <c r="CH229" s="2"/>
      <c r="CI229" s="2"/>
      <c r="CJ229" s="2"/>
      <c r="CK229" s="2"/>
      <c r="CL229" s="2"/>
    </row>
    <row r="230" spans="1:90" customFormat="1" ht="21" x14ac:dyDescent="0.25">
      <c r="A230" s="2879" t="s">
        <v>259</v>
      </c>
      <c r="B230" s="830" t="s">
        <v>255</v>
      </c>
      <c r="C230" s="831"/>
      <c r="D230" s="832"/>
      <c r="E230" s="833"/>
      <c r="F230" s="834"/>
      <c r="G230" s="444" t="str">
        <f>$CB230&amp;CA230</f>
        <v/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60" t="str">
        <f>IF(AND($C230+D230&lt;&gt;0,E230=""),"* No olvide ingresar la variable "&amp;E$229&amp;""&amp;" (Digite CERO si no tiene). ",IF(E230&gt;$C230+$D230,"* La variable Pueblos Originarios no debe ser mayor a la suma de Hombres + Mujeres.",""))</f>
        <v/>
      </c>
      <c r="CB230" s="60" t="str">
        <f>IF(AND($C230+D230&lt;&gt;0,F230=""),"* No olvide ingresar la variable "&amp;F$229&amp;""&amp;" (Digite CERO si no tiene). ",IF(F230&gt;$C230+$D230,"* La variable Migrantes no debe ser mayor a la suma de Hombres + Mujeres.",""))</f>
        <v/>
      </c>
      <c r="CC230" s="2"/>
      <c r="CD230" s="59"/>
      <c r="CE230" s="59"/>
      <c r="CF230" s="61"/>
      <c r="CG230" s="61"/>
      <c r="CH230" s="61"/>
      <c r="CI230" s="61"/>
      <c r="CJ230" s="61"/>
      <c r="CK230" s="62">
        <f>IF(AND($C230+$D230&lt;&gt;0,E230=""),1,IF(E230&gt;$C230+$D230,1,0))</f>
        <v>0</v>
      </c>
      <c r="CL230" s="62">
        <f>IF(AND($C230+$D230&lt;&gt;0,F230=""),1,IF(F230&gt;$C230+$D230,1,0))</f>
        <v>0</v>
      </c>
    </row>
    <row r="231" spans="1:90" customFormat="1" ht="21" x14ac:dyDescent="0.25">
      <c r="A231" s="2725"/>
      <c r="B231" s="545" t="s">
        <v>256</v>
      </c>
      <c r="C231" s="546"/>
      <c r="D231" s="547"/>
      <c r="E231" s="548"/>
      <c r="F231" s="549"/>
      <c r="G231" s="444" t="str">
        <f>$CB231&amp;CA231</f>
        <v/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60" t="str">
        <f>IF(AND($C231+D231&lt;&gt;0,E231=""),"* No olvide ingresar la variable "&amp;E$229&amp;""&amp;" (Digite CERO si no tiene). ",IF(E231&gt;$C231+$D231,"* La variable Pueblos Originarios no debe ser mayor a la suma de Hombres + Mujeres.",""))</f>
        <v/>
      </c>
      <c r="CB231" s="60" t="str">
        <f>IF(AND($C231+D231&lt;&gt;0,F231=""),"* No olvide ingresar la variable "&amp;F$229&amp;""&amp;" (Digite CERO si no tiene). ",IF(F231&gt;$C231+$D231,"* La variable Migrantes no debe ser mayor a la suma de Hombres + Mujeres.",""))</f>
        <v/>
      </c>
      <c r="CC231" s="2"/>
      <c r="CD231" s="59"/>
      <c r="CE231" s="59"/>
      <c r="CF231" s="61"/>
      <c r="CG231" s="61"/>
      <c r="CH231" s="61"/>
      <c r="CI231" s="61"/>
      <c r="CJ231" s="61"/>
      <c r="CK231" s="62">
        <f>IF(AND($C231+$D231&lt;&gt;0,E231=""),1,IF(E231&gt;$C231+$D231,1,0))</f>
        <v>0</v>
      </c>
      <c r="CL231" s="62">
        <f>IF(AND($C231+$D231&lt;&gt;0,F231=""),1,IF(F231&gt;$C231+$D231,1,0))</f>
        <v>0</v>
      </c>
    </row>
    <row r="232" spans="1:90" customFormat="1" x14ac:dyDescent="0.25">
      <c r="A232" s="2870" t="s">
        <v>65</v>
      </c>
      <c r="B232" s="2872"/>
      <c r="C232" s="835">
        <f>SUM(C230:C231)</f>
        <v>0</v>
      </c>
      <c r="D232" s="836">
        <f t="shared" ref="D232:F232" si="76">SUM(D230:D231)</f>
        <v>0</v>
      </c>
      <c r="E232" s="837">
        <f t="shared" si="76"/>
        <v>0</v>
      </c>
      <c r="F232" s="838">
        <f t="shared" si="76"/>
        <v>0</v>
      </c>
      <c r="G232" s="535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2"/>
      <c r="CF232" s="2"/>
      <c r="CG232" s="2"/>
      <c r="CH232" s="2"/>
      <c r="CI232" s="2"/>
      <c r="CJ232" s="2"/>
      <c r="CK232" s="2"/>
      <c r="CL232" s="2"/>
    </row>
    <row r="233" spans="1:90" customFormat="1" x14ac:dyDescent="0.25">
      <c r="A233" s="411" t="s">
        <v>260</v>
      </c>
      <c r="B233" s="429"/>
      <c r="C233" s="429"/>
      <c r="D233" s="5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2"/>
      <c r="CF233" s="2"/>
      <c r="CG233" s="2"/>
      <c r="CH233" s="2"/>
      <c r="CI233" s="2"/>
      <c r="CJ233" s="2"/>
      <c r="CK233" s="2"/>
      <c r="CL233" s="2"/>
    </row>
    <row r="234" spans="1:90" customFormat="1" ht="15" customHeight="1" x14ac:dyDescent="0.25">
      <c r="A234" s="2841" t="s">
        <v>261</v>
      </c>
      <c r="B234" s="2842"/>
      <c r="C234" s="2786" t="s">
        <v>262</v>
      </c>
      <c r="D234" s="2769"/>
      <c r="E234" s="2768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2"/>
      <c r="CF234" s="2"/>
      <c r="CG234" s="2"/>
      <c r="CH234" s="2"/>
      <c r="CI234" s="2"/>
      <c r="CJ234" s="2"/>
      <c r="CK234" s="2"/>
      <c r="CL234" s="2"/>
    </row>
    <row r="235" spans="1:90" customFormat="1" x14ac:dyDescent="0.25">
      <c r="A235" s="2642"/>
      <c r="B235" s="2643"/>
      <c r="C235" s="2880" t="s">
        <v>263</v>
      </c>
      <c r="D235" s="2786" t="s">
        <v>264</v>
      </c>
      <c r="E235" s="2768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2"/>
      <c r="CF235" s="2"/>
      <c r="CG235" s="2"/>
      <c r="CH235" s="2"/>
      <c r="CI235" s="2"/>
      <c r="CJ235" s="2"/>
      <c r="CK235" s="2"/>
      <c r="CL235" s="2"/>
    </row>
    <row r="236" spans="1:90" customFormat="1" x14ac:dyDescent="0.25">
      <c r="A236" s="2644"/>
      <c r="B236" s="2645"/>
      <c r="C236" s="2727"/>
      <c r="D236" s="839" t="s">
        <v>265</v>
      </c>
      <c r="E236" s="794" t="s">
        <v>266</v>
      </c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59"/>
      <c r="AM236" s="59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</row>
    <row r="237" spans="1:90" customFormat="1" x14ac:dyDescent="0.25">
      <c r="A237" s="2877" t="s">
        <v>267</v>
      </c>
      <c r="B237" s="2878"/>
      <c r="C237" s="840"/>
      <c r="D237" s="799"/>
      <c r="E237" s="801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59"/>
      <c r="AM237" s="59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</row>
    <row r="238" spans="1:90" customFormat="1" x14ac:dyDescent="0.25">
      <c r="A238" s="2719" t="s">
        <v>268</v>
      </c>
      <c r="B238" s="2720"/>
      <c r="C238" s="556"/>
      <c r="D238" s="557"/>
      <c r="E238" s="484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59"/>
      <c r="AM238" s="59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</row>
    <row r="239" spans="1:90" customFormat="1" x14ac:dyDescent="0.25">
      <c r="A239" s="2719" t="s">
        <v>269</v>
      </c>
      <c r="B239" s="2720"/>
      <c r="C239" s="557"/>
      <c r="D239" s="557"/>
      <c r="E239" s="484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</row>
    <row r="240" spans="1:90" customFormat="1" x14ac:dyDescent="0.25">
      <c r="A240" s="2719" t="s">
        <v>270</v>
      </c>
      <c r="B240" s="2720"/>
      <c r="C240" s="557"/>
      <c r="D240" s="557"/>
      <c r="E240" s="484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</row>
    <row r="241" spans="1:27" customFormat="1" x14ac:dyDescent="0.25">
      <c r="A241" s="2721" t="s">
        <v>271</v>
      </c>
      <c r="B241" s="2722"/>
      <c r="C241" s="558"/>
      <c r="D241" s="559"/>
      <c r="E241" s="490"/>
    </row>
    <row r="242" spans="1:27" customFormat="1" ht="15" customHeight="1" x14ac:dyDescent="0.25">
      <c r="A242" s="2723" t="s">
        <v>272</v>
      </c>
      <c r="B242" s="2723"/>
      <c r="C242" s="2723"/>
      <c r="D242" s="2723"/>
      <c r="E242" s="2723"/>
      <c r="F242" s="2723"/>
      <c r="G242" s="2723"/>
      <c r="H242" s="2723"/>
      <c r="I242" s="2723"/>
      <c r="J242" s="2723"/>
      <c r="K242" s="2723"/>
      <c r="L242" s="2723"/>
      <c r="M242" s="2723"/>
      <c r="N242" s="560"/>
      <c r="O242" s="560"/>
      <c r="P242" s="560"/>
      <c r="Q242" s="560"/>
      <c r="R242" s="560"/>
      <c r="S242" s="560"/>
      <c r="T242" s="560"/>
      <c r="U242" s="560"/>
      <c r="V242" s="560"/>
      <c r="W242" s="560"/>
      <c r="X242" s="560"/>
      <c r="Y242" s="560"/>
    </row>
    <row r="243" spans="1:27" customFormat="1" x14ac:dyDescent="0.25">
      <c r="A243" s="2734" t="s">
        <v>119</v>
      </c>
      <c r="B243" s="2735"/>
      <c r="C243" s="2740" t="s">
        <v>120</v>
      </c>
      <c r="D243" s="2741"/>
      <c r="E243" s="2741"/>
      <c r="F243" s="2744" t="s">
        <v>6</v>
      </c>
      <c r="G243" s="2745"/>
      <c r="H243" s="2745"/>
      <c r="I243" s="2745"/>
      <c r="J243" s="2745"/>
      <c r="K243" s="2745"/>
      <c r="L243" s="2745"/>
      <c r="M243" s="2745"/>
      <c r="N243" s="2745"/>
      <c r="O243" s="2745"/>
      <c r="P243" s="2745"/>
      <c r="Q243" s="2745"/>
      <c r="R243" s="2745"/>
      <c r="S243" s="2745"/>
      <c r="T243" s="2745"/>
      <c r="U243" s="2745"/>
      <c r="V243" s="2745"/>
      <c r="W243" s="2745"/>
      <c r="X243" s="2745"/>
      <c r="Y243" s="2745"/>
      <c r="Z243" s="2745"/>
      <c r="AA243" s="2746"/>
    </row>
    <row r="244" spans="1:27" customFormat="1" ht="15" customHeight="1" x14ac:dyDescent="0.25">
      <c r="A244" s="2736"/>
      <c r="B244" s="2737"/>
      <c r="C244" s="2742"/>
      <c r="D244" s="2743"/>
      <c r="E244" s="2729"/>
      <c r="F244" s="2728" t="s">
        <v>147</v>
      </c>
      <c r="G244" s="2729"/>
      <c r="H244" s="2728" t="s">
        <v>113</v>
      </c>
      <c r="I244" s="2729"/>
      <c r="J244" s="2728" t="s">
        <v>114</v>
      </c>
      <c r="K244" s="2729"/>
      <c r="L244" s="2728" t="s">
        <v>148</v>
      </c>
      <c r="M244" s="2729"/>
      <c r="N244" s="2728" t="s">
        <v>167</v>
      </c>
      <c r="O244" s="2729"/>
      <c r="P244" s="2728" t="s">
        <v>273</v>
      </c>
      <c r="Q244" s="2729"/>
      <c r="R244" s="2728" t="s">
        <v>274</v>
      </c>
      <c r="S244" s="2729"/>
      <c r="T244" s="2728" t="s">
        <v>174</v>
      </c>
      <c r="U244" s="2729"/>
      <c r="V244" s="2728" t="s">
        <v>150</v>
      </c>
      <c r="W244" s="2729"/>
      <c r="X244" s="2728" t="s">
        <v>151</v>
      </c>
      <c r="Y244" s="2729"/>
      <c r="Z244" s="2728" t="s">
        <v>130</v>
      </c>
      <c r="AA244" s="2729"/>
    </row>
    <row r="245" spans="1:27" customFormat="1" x14ac:dyDescent="0.25">
      <c r="A245" s="2738"/>
      <c r="B245" s="2739"/>
      <c r="C245" s="561" t="s">
        <v>17</v>
      </c>
      <c r="D245" s="562" t="s">
        <v>18</v>
      </c>
      <c r="E245" s="563" t="s">
        <v>19</v>
      </c>
      <c r="F245" s="564" t="s">
        <v>18</v>
      </c>
      <c r="G245" s="565" t="s">
        <v>19</v>
      </c>
      <c r="H245" s="564" t="s">
        <v>18</v>
      </c>
      <c r="I245" s="566" t="s">
        <v>19</v>
      </c>
      <c r="J245" s="564" t="s">
        <v>18</v>
      </c>
      <c r="K245" s="566" t="s">
        <v>19</v>
      </c>
      <c r="L245" s="564" t="s">
        <v>18</v>
      </c>
      <c r="M245" s="566" t="s">
        <v>19</v>
      </c>
      <c r="N245" s="564" t="s">
        <v>18</v>
      </c>
      <c r="O245" s="566" t="s">
        <v>19</v>
      </c>
      <c r="P245" s="564" t="s">
        <v>18</v>
      </c>
      <c r="Q245" s="566" t="s">
        <v>19</v>
      </c>
      <c r="R245" s="564" t="s">
        <v>18</v>
      </c>
      <c r="S245" s="566" t="s">
        <v>19</v>
      </c>
      <c r="T245" s="564" t="s">
        <v>18</v>
      </c>
      <c r="U245" s="566" t="s">
        <v>19</v>
      </c>
      <c r="V245" s="564" t="s">
        <v>18</v>
      </c>
      <c r="W245" s="566" t="s">
        <v>19</v>
      </c>
      <c r="X245" s="564" t="s">
        <v>18</v>
      </c>
      <c r="Y245" s="566" t="s">
        <v>19</v>
      </c>
      <c r="Z245" s="564" t="s">
        <v>18</v>
      </c>
      <c r="AA245" s="566" t="s">
        <v>19</v>
      </c>
    </row>
    <row r="246" spans="1:27" customFormat="1" x14ac:dyDescent="0.25">
      <c r="A246" s="2730" t="s">
        <v>275</v>
      </c>
      <c r="B246" s="2731"/>
      <c r="C246" s="567">
        <f t="shared" ref="C246:C255" si="77">SUM(D246+E246)</f>
        <v>0</v>
      </c>
      <c r="D246" s="568">
        <f>+F246</f>
        <v>0</v>
      </c>
      <c r="E246" s="569">
        <f>+G246</f>
        <v>0</v>
      </c>
      <c r="F246" s="570"/>
      <c r="G246" s="571"/>
      <c r="H246" s="572"/>
      <c r="I246" s="573"/>
      <c r="J246" s="572"/>
      <c r="K246" s="573"/>
      <c r="L246" s="572"/>
      <c r="M246" s="573"/>
      <c r="N246" s="572"/>
      <c r="O246" s="573"/>
      <c r="P246" s="572"/>
      <c r="Q246" s="573"/>
      <c r="R246" s="572"/>
      <c r="S246" s="573"/>
      <c r="T246" s="572"/>
      <c r="U246" s="573"/>
      <c r="V246" s="572"/>
      <c r="W246" s="573"/>
      <c r="X246" s="572"/>
      <c r="Y246" s="573"/>
      <c r="Z246" s="572"/>
      <c r="AA246" s="573"/>
    </row>
    <row r="247" spans="1:27" customFormat="1" x14ac:dyDescent="0.25">
      <c r="A247" s="2732" t="s">
        <v>276</v>
      </c>
      <c r="B247" s="2733"/>
      <c r="C247" s="574">
        <f t="shared" si="77"/>
        <v>0</v>
      </c>
      <c r="D247" s="575">
        <f>+H247</f>
        <v>0</v>
      </c>
      <c r="E247" s="576">
        <f>+I247</f>
        <v>0</v>
      </c>
      <c r="F247" s="577"/>
      <c r="G247" s="578"/>
      <c r="H247" s="579"/>
      <c r="I247" s="580"/>
      <c r="J247" s="581"/>
      <c r="K247" s="578"/>
      <c r="L247" s="581"/>
      <c r="M247" s="578"/>
      <c r="N247" s="581"/>
      <c r="O247" s="578"/>
      <c r="P247" s="581"/>
      <c r="Q247" s="578"/>
      <c r="R247" s="581"/>
      <c r="S247" s="578"/>
      <c r="T247" s="581"/>
      <c r="U247" s="578"/>
      <c r="V247" s="581"/>
      <c r="W247" s="578"/>
      <c r="X247" s="581"/>
      <c r="Y247" s="578"/>
      <c r="Z247" s="581"/>
      <c r="AA247" s="578"/>
    </row>
    <row r="248" spans="1:27" customFormat="1" x14ac:dyDescent="0.25">
      <c r="A248" s="2732" t="s">
        <v>277</v>
      </c>
      <c r="B248" s="2733"/>
      <c r="C248" s="574">
        <f t="shared" si="77"/>
        <v>0</v>
      </c>
      <c r="D248" s="575">
        <f>+J248</f>
        <v>0</v>
      </c>
      <c r="E248" s="576">
        <f>+K248</f>
        <v>0</v>
      </c>
      <c r="F248" s="577"/>
      <c r="G248" s="578"/>
      <c r="H248" s="581"/>
      <c r="I248" s="578"/>
      <c r="J248" s="579"/>
      <c r="K248" s="580"/>
      <c r="L248" s="581"/>
      <c r="M248" s="578"/>
      <c r="N248" s="581"/>
      <c r="O248" s="578"/>
      <c r="P248" s="581"/>
      <c r="Q248" s="578"/>
      <c r="R248" s="581"/>
      <c r="S248" s="578"/>
      <c r="T248" s="581"/>
      <c r="U248" s="578"/>
      <c r="V248" s="581"/>
      <c r="W248" s="578"/>
      <c r="X248" s="581"/>
      <c r="Y248" s="578"/>
      <c r="Z248" s="581"/>
      <c r="AA248" s="578"/>
    </row>
    <row r="249" spans="1:27" customFormat="1" x14ac:dyDescent="0.25">
      <c r="A249" s="2732" t="s">
        <v>278</v>
      </c>
      <c r="B249" s="2733"/>
      <c r="C249" s="574">
        <f t="shared" si="77"/>
        <v>0</v>
      </c>
      <c r="D249" s="575">
        <f>(L249+N249+P249+R249+T249)</f>
        <v>0</v>
      </c>
      <c r="E249" s="576">
        <f>(M249+O249+Q249+S249+U249)</f>
        <v>0</v>
      </c>
      <c r="F249" s="577"/>
      <c r="G249" s="578"/>
      <c r="H249" s="581"/>
      <c r="I249" s="578"/>
      <c r="J249" s="581"/>
      <c r="K249" s="578"/>
      <c r="L249" s="579"/>
      <c r="M249" s="580"/>
      <c r="N249" s="579"/>
      <c r="O249" s="580"/>
      <c r="P249" s="579"/>
      <c r="Q249" s="580"/>
      <c r="R249" s="579"/>
      <c r="S249" s="580"/>
      <c r="T249" s="579"/>
      <c r="U249" s="580"/>
      <c r="V249" s="581"/>
      <c r="W249" s="578"/>
      <c r="X249" s="581"/>
      <c r="Y249" s="578"/>
      <c r="Z249" s="581"/>
      <c r="AA249" s="578"/>
    </row>
    <row r="250" spans="1:27" customFormat="1" x14ac:dyDescent="0.25">
      <c r="A250" s="2732" t="s">
        <v>279</v>
      </c>
      <c r="B250" s="2733"/>
      <c r="C250" s="574">
        <f>SUM(D250+E250)</f>
        <v>0</v>
      </c>
      <c r="D250" s="575">
        <f>+H250+J250+L250+N250</f>
        <v>0</v>
      </c>
      <c r="E250" s="576">
        <f>+I250+K250+M250+O250</f>
        <v>0</v>
      </c>
      <c r="F250" s="577"/>
      <c r="G250" s="578"/>
      <c r="H250" s="579"/>
      <c r="I250" s="580"/>
      <c r="J250" s="579"/>
      <c r="K250" s="580"/>
      <c r="L250" s="579"/>
      <c r="M250" s="580"/>
      <c r="N250" s="579"/>
      <c r="O250" s="580"/>
      <c r="P250" s="581"/>
      <c r="Q250" s="578"/>
      <c r="R250" s="581"/>
      <c r="S250" s="578"/>
      <c r="T250" s="581"/>
      <c r="U250" s="578"/>
      <c r="V250" s="581"/>
      <c r="W250" s="578"/>
      <c r="X250" s="581"/>
      <c r="Y250" s="578"/>
      <c r="Z250" s="581"/>
      <c r="AA250" s="578"/>
    </row>
    <row r="251" spans="1:27" customFormat="1" x14ac:dyDescent="0.25">
      <c r="A251" s="2732" t="s">
        <v>280</v>
      </c>
      <c r="B251" s="2733"/>
      <c r="C251" s="574">
        <f>SUM(D251+E251)</f>
        <v>0</v>
      </c>
      <c r="D251" s="575">
        <f>+H251+J251+L251+N251+P251+R251+T251+V251+X251+Z251</f>
        <v>0</v>
      </c>
      <c r="E251" s="576">
        <f>+I251+K251+M251+O251+Q251+S251+U251+W251+Y251+AA251</f>
        <v>0</v>
      </c>
      <c r="F251" s="577"/>
      <c r="G251" s="578"/>
      <c r="H251" s="579"/>
      <c r="I251" s="570"/>
      <c r="J251" s="579"/>
      <c r="K251" s="580"/>
      <c r="L251" s="579"/>
      <c r="M251" s="580"/>
      <c r="N251" s="579"/>
      <c r="O251" s="580"/>
      <c r="P251" s="579"/>
      <c r="Q251" s="580"/>
      <c r="R251" s="579"/>
      <c r="S251" s="580"/>
      <c r="T251" s="579"/>
      <c r="U251" s="580"/>
      <c r="V251" s="579"/>
      <c r="W251" s="580"/>
      <c r="X251" s="579"/>
      <c r="Y251" s="580"/>
      <c r="Z251" s="579"/>
      <c r="AA251" s="580"/>
    </row>
    <row r="252" spans="1:27" customFormat="1" x14ac:dyDescent="0.25">
      <c r="A252" s="2747" t="s">
        <v>281</v>
      </c>
      <c r="B252" s="2748"/>
      <c r="C252" s="582">
        <f>SUM(D252+E252)</f>
        <v>0</v>
      </c>
      <c r="D252" s="583">
        <f>+V252+X252+Z252+T252</f>
        <v>0</v>
      </c>
      <c r="E252" s="584">
        <f>+W252+Y252+AA252+U252</f>
        <v>0</v>
      </c>
      <c r="F252" s="585"/>
      <c r="G252" s="586"/>
      <c r="H252" s="587"/>
      <c r="I252" s="585"/>
      <c r="J252" s="587"/>
      <c r="K252" s="586"/>
      <c r="L252" s="587"/>
      <c r="M252" s="586"/>
      <c r="N252" s="587"/>
      <c r="O252" s="586"/>
      <c r="P252" s="587"/>
      <c r="Q252" s="586"/>
      <c r="R252" s="587"/>
      <c r="S252" s="586"/>
      <c r="T252" s="588"/>
      <c r="U252" s="589"/>
      <c r="V252" s="590"/>
      <c r="W252" s="591"/>
      <c r="X252" s="590"/>
      <c r="Y252" s="591"/>
      <c r="Z252" s="590"/>
      <c r="AA252" s="591"/>
    </row>
    <row r="253" spans="1:27" customFormat="1" x14ac:dyDescent="0.25">
      <c r="A253" s="2749" t="s">
        <v>138</v>
      </c>
      <c r="B253" s="592" t="s">
        <v>139</v>
      </c>
      <c r="C253" s="593">
        <f t="shared" si="77"/>
        <v>0</v>
      </c>
      <c r="D253" s="594">
        <f>F253+H253+J253+L253+N253+P253+R253+T253+V253+X253+Z253</f>
        <v>0</v>
      </c>
      <c r="E253" s="595">
        <f>G253+I253+K253+M253+O253+Q253+S253+U253+W253+Y253+AA253</f>
        <v>0</v>
      </c>
      <c r="F253" s="596"/>
      <c r="G253" s="571"/>
      <c r="H253" s="597"/>
      <c r="I253" s="571"/>
      <c r="J253" s="597"/>
      <c r="K253" s="571"/>
      <c r="L253" s="597"/>
      <c r="M253" s="571"/>
      <c r="N253" s="597"/>
      <c r="O253" s="598"/>
      <c r="P253" s="597"/>
      <c r="Q253" s="598"/>
      <c r="R253" s="599"/>
      <c r="S253" s="600"/>
      <c r="T253" s="599"/>
      <c r="U253" s="600"/>
      <c r="V253" s="596"/>
      <c r="W253" s="571"/>
      <c r="X253" s="597"/>
      <c r="Y253" s="571"/>
      <c r="Z253" s="597"/>
      <c r="AA253" s="571"/>
    </row>
    <row r="254" spans="1:27" customFormat="1" x14ac:dyDescent="0.25">
      <c r="A254" s="2750"/>
      <c r="B254" s="601" t="s">
        <v>254</v>
      </c>
      <c r="C254" s="602">
        <f t="shared" si="77"/>
        <v>0</v>
      </c>
      <c r="D254" s="594">
        <f t="shared" ref="D254:E255" si="78">F254+H254+J254+L254+N254+P254+R254+T254+V254+X254+Z254</f>
        <v>0</v>
      </c>
      <c r="E254" s="595">
        <f t="shared" si="78"/>
        <v>0</v>
      </c>
      <c r="F254" s="570"/>
      <c r="G254" s="580"/>
      <c r="H254" s="579"/>
      <c r="I254" s="580"/>
      <c r="J254" s="579"/>
      <c r="K254" s="580"/>
      <c r="L254" s="579"/>
      <c r="M254" s="580"/>
      <c r="N254" s="579"/>
      <c r="O254" s="603"/>
      <c r="P254" s="579"/>
      <c r="Q254" s="603"/>
      <c r="R254" s="604"/>
      <c r="S254" s="605"/>
      <c r="T254" s="604"/>
      <c r="U254" s="605"/>
      <c r="V254" s="570"/>
      <c r="W254" s="580"/>
      <c r="X254" s="579"/>
      <c r="Y254" s="580"/>
      <c r="Z254" s="579"/>
      <c r="AA254" s="580"/>
    </row>
    <row r="255" spans="1:27" customFormat="1" x14ac:dyDescent="0.25">
      <c r="A255" s="2751"/>
      <c r="B255" s="606" t="s">
        <v>224</v>
      </c>
      <c r="C255" s="607">
        <f t="shared" si="77"/>
        <v>0</v>
      </c>
      <c r="D255" s="608">
        <f t="shared" si="78"/>
        <v>0</v>
      </c>
      <c r="E255" s="609">
        <f t="shared" si="78"/>
        <v>0</v>
      </c>
      <c r="F255" s="610"/>
      <c r="G255" s="591"/>
      <c r="H255" s="590"/>
      <c r="I255" s="591"/>
      <c r="J255" s="590"/>
      <c r="K255" s="591"/>
      <c r="L255" s="590"/>
      <c r="M255" s="591"/>
      <c r="N255" s="590"/>
      <c r="O255" s="611"/>
      <c r="P255" s="590"/>
      <c r="Q255" s="611"/>
      <c r="R255" s="612"/>
      <c r="S255" s="613"/>
      <c r="T255" s="612"/>
      <c r="U255" s="613"/>
      <c r="V255" s="610"/>
      <c r="W255" s="591"/>
      <c r="X255" s="590"/>
      <c r="Y255" s="591"/>
      <c r="Z255" s="590"/>
      <c r="AA255" s="591"/>
    </row>
    <row r="256" spans="1:27" customFormat="1" x14ac:dyDescent="0.25">
      <c r="A256" s="491" t="s">
        <v>282</v>
      </c>
      <c r="K256" s="614"/>
      <c r="L256" s="614"/>
      <c r="M256" s="614"/>
      <c r="N256" s="614"/>
      <c r="O256" s="614"/>
    </row>
    <row r="257" spans="1:96" ht="15" customHeight="1" x14ac:dyDescent="0.25">
      <c r="A257" s="2881" t="s">
        <v>59</v>
      </c>
      <c r="B257" s="2882"/>
      <c r="C257" s="2773" t="s">
        <v>65</v>
      </c>
      <c r="D257" s="2774"/>
      <c r="E257" s="2775"/>
      <c r="F257" s="2795" t="s">
        <v>6</v>
      </c>
      <c r="G257" s="2795"/>
      <c r="H257" s="2795"/>
      <c r="I257" s="2795"/>
      <c r="J257" s="2795"/>
      <c r="K257" s="2795"/>
      <c r="L257" s="2795"/>
      <c r="M257" s="2795"/>
      <c r="N257" s="2795"/>
      <c r="O257" s="2795"/>
      <c r="P257" s="2883" t="s">
        <v>283</v>
      </c>
      <c r="Q257" s="615"/>
      <c r="R257" s="615"/>
    </row>
    <row r="258" spans="1:96" ht="15" customHeight="1" x14ac:dyDescent="0.25">
      <c r="A258" s="2755"/>
      <c r="B258" s="2756"/>
      <c r="C258" s="2580"/>
      <c r="D258" s="2505"/>
      <c r="E258" s="2506"/>
      <c r="F258" s="2786" t="s">
        <v>166</v>
      </c>
      <c r="G258" s="2768"/>
      <c r="H258" s="2786" t="s">
        <v>147</v>
      </c>
      <c r="I258" s="2768"/>
      <c r="J258" s="2786" t="s">
        <v>113</v>
      </c>
      <c r="K258" s="2768"/>
      <c r="L258" s="2813" t="s">
        <v>114</v>
      </c>
      <c r="M258" s="2817"/>
      <c r="N258" s="2822" t="s">
        <v>148</v>
      </c>
      <c r="O258" s="2817"/>
      <c r="P258" s="2760"/>
      <c r="Q258" s="616"/>
      <c r="R258" s="2752"/>
    </row>
    <row r="259" spans="1:96" ht="15" customHeight="1" x14ac:dyDescent="0.25">
      <c r="A259" s="2757"/>
      <c r="B259" s="2758"/>
      <c r="C259" s="693" t="s">
        <v>17</v>
      </c>
      <c r="D259" s="694" t="s">
        <v>18</v>
      </c>
      <c r="E259" s="382" t="s">
        <v>19</v>
      </c>
      <c r="F259" s="695" t="s">
        <v>18</v>
      </c>
      <c r="G259" s="382" t="s">
        <v>19</v>
      </c>
      <c r="H259" s="695" t="s">
        <v>18</v>
      </c>
      <c r="I259" s="382" t="s">
        <v>19</v>
      </c>
      <c r="J259" s="695" t="s">
        <v>18</v>
      </c>
      <c r="K259" s="382" t="s">
        <v>19</v>
      </c>
      <c r="L259" s="733" t="s">
        <v>18</v>
      </c>
      <c r="M259" s="617" t="s">
        <v>19</v>
      </c>
      <c r="N259" s="674" t="s">
        <v>18</v>
      </c>
      <c r="O259" s="772" t="s">
        <v>19</v>
      </c>
      <c r="P259" s="2761"/>
      <c r="Q259" s="616"/>
      <c r="R259" s="2752"/>
    </row>
    <row r="260" spans="1:96" ht="15" customHeight="1" x14ac:dyDescent="0.25">
      <c r="A260" s="2879" t="s">
        <v>177</v>
      </c>
      <c r="B260" s="830" t="s">
        <v>284</v>
      </c>
      <c r="C260" s="774">
        <f t="shared" ref="C260:C265" si="79">SUM(D260:E260)</f>
        <v>0</v>
      </c>
      <c r="D260" s="764">
        <f>+F260+H260+J260+L260+N260</f>
        <v>0</v>
      </c>
      <c r="E260" s="737">
        <f>+G260+I260+K260+M260+O260</f>
        <v>0</v>
      </c>
      <c r="F260" s="751"/>
      <c r="G260" s="728"/>
      <c r="H260" s="727"/>
      <c r="I260" s="728"/>
      <c r="J260" s="727"/>
      <c r="K260" s="728"/>
      <c r="L260" s="727"/>
      <c r="M260" s="728"/>
      <c r="N260" s="751"/>
      <c r="O260" s="728"/>
      <c r="P260" s="841"/>
      <c r="Q260" s="444" t="str">
        <f>$CA260</f>
        <v/>
      </c>
      <c r="R260" s="619"/>
      <c r="CA260" s="60" t="str">
        <f>IF(AND($C260&lt;&gt;0,P260=""),"* No olvide ingresar la variable "&amp;P$257&amp;""&amp;" (Digite CERO si no tiene). ",IF(P260&gt;$C260,"* La variable Derivación efectiva no debe ser mayor al Total Ambos Sexos.",""))</f>
        <v/>
      </c>
      <c r="CB260" s="59"/>
      <c r="CD260" s="59"/>
      <c r="CE260" s="59"/>
      <c r="CF260" s="61"/>
      <c r="CG260" s="61"/>
      <c r="CH260" s="61"/>
      <c r="CI260" s="61"/>
      <c r="CJ260" s="61"/>
      <c r="CK260" s="327">
        <f>IF(AND($C260&lt;&gt;0,P260=""),0,IF(P260&gt;$C260,1,0))</f>
        <v>0</v>
      </c>
    </row>
    <row r="261" spans="1:96" ht="15" customHeight="1" x14ac:dyDescent="0.25">
      <c r="A261" s="2708"/>
      <c r="B261" s="620" t="s">
        <v>179</v>
      </c>
      <c r="C261" s="216">
        <f t="shared" si="79"/>
        <v>0</v>
      </c>
      <c r="D261" s="248">
        <f t="shared" ref="D261:E265" si="80">+F261+H261+J261+L261+N261</f>
        <v>0</v>
      </c>
      <c r="E261" s="133">
        <f t="shared" si="80"/>
        <v>0</v>
      </c>
      <c r="F261" s="174"/>
      <c r="G261" s="78"/>
      <c r="H261" s="77"/>
      <c r="I261" s="78"/>
      <c r="J261" s="77"/>
      <c r="K261" s="78"/>
      <c r="L261" s="77"/>
      <c r="M261" s="78"/>
      <c r="N261" s="174"/>
      <c r="O261" s="78"/>
      <c r="P261" s="621"/>
      <c r="Q261" s="444" t="str">
        <f t="shared" ref="Q261:Q262" si="81">$CA261</f>
        <v/>
      </c>
      <c r="R261" s="619"/>
      <c r="CA261" s="60" t="str">
        <f>IF(AND($C261&lt;&gt;0,P261=""),"* No olvide ingresar la variable "&amp;P$257&amp;""&amp;" (Digite CERO si no tiene). ",IF(P261&gt;$C261,"* La variable Derivación efectiva no debe ser mayor al Total Ambos Sexos.",""))</f>
        <v/>
      </c>
      <c r="CB261" s="59"/>
      <c r="CD261" s="59"/>
      <c r="CE261" s="59"/>
      <c r="CF261" s="61"/>
      <c r="CG261" s="61"/>
      <c r="CH261" s="61"/>
      <c r="CI261" s="61"/>
      <c r="CJ261" s="61"/>
      <c r="CK261" s="327">
        <f t="shared" ref="CK261:CK262" si="82">IF(AND($C261&lt;&gt;0,P261=""),0,IF(P261&gt;$C261,1,0))</f>
        <v>0</v>
      </c>
    </row>
    <row r="262" spans="1:96" ht="18" customHeight="1" x14ac:dyDescent="0.25">
      <c r="A262" s="2725"/>
      <c r="B262" s="545" t="s">
        <v>180</v>
      </c>
      <c r="C262" s="394">
        <f t="shared" si="79"/>
        <v>0</v>
      </c>
      <c r="D262" s="395">
        <f t="shared" si="80"/>
        <v>0</v>
      </c>
      <c r="E262" s="140">
        <f t="shared" si="80"/>
        <v>0</v>
      </c>
      <c r="F262" s="188"/>
      <c r="G262" s="88"/>
      <c r="H262" s="40"/>
      <c r="I262" s="88"/>
      <c r="J262" s="40"/>
      <c r="K262" s="88"/>
      <c r="L262" s="40"/>
      <c r="M262" s="88"/>
      <c r="N262" s="188"/>
      <c r="O262" s="88"/>
      <c r="P262" s="622"/>
      <c r="Q262" s="444" t="str">
        <f t="shared" si="81"/>
        <v/>
      </c>
      <c r="R262" s="619"/>
      <c r="CA262" s="60" t="str">
        <f>IF(AND($C262&lt;&gt;0,P262=""),"* No olvide ingresar la variable "&amp;P$257&amp;""&amp;" (Digite CERO si no tiene). ",IF(P262&gt;$C262,"* La variable Derivación efectiva no debe ser mayor al Total Ambos Sexos.",""))</f>
        <v/>
      </c>
      <c r="CB262" s="59"/>
      <c r="CD262" s="59"/>
      <c r="CE262" s="59"/>
      <c r="CF262" s="61"/>
      <c r="CG262" s="61"/>
      <c r="CH262" s="61"/>
      <c r="CI262" s="61"/>
      <c r="CJ262" s="61"/>
      <c r="CK262" s="327">
        <f t="shared" si="82"/>
        <v>0</v>
      </c>
    </row>
    <row r="263" spans="1:96" ht="15" customHeight="1" x14ac:dyDescent="0.25">
      <c r="A263" s="2879" t="s">
        <v>181</v>
      </c>
      <c r="B263" s="830" t="s">
        <v>284</v>
      </c>
      <c r="C263" s="774">
        <f t="shared" si="79"/>
        <v>0</v>
      </c>
      <c r="D263" s="764">
        <f t="shared" si="80"/>
        <v>0</v>
      </c>
      <c r="E263" s="737">
        <f t="shared" si="80"/>
        <v>0</v>
      </c>
      <c r="F263" s="751"/>
      <c r="G263" s="728"/>
      <c r="H263" s="727"/>
      <c r="I263" s="728"/>
      <c r="J263" s="727"/>
      <c r="K263" s="728"/>
      <c r="L263" s="727"/>
      <c r="M263" s="728"/>
      <c r="N263" s="751"/>
      <c r="O263" s="759"/>
      <c r="P263" s="842"/>
    </row>
    <row r="264" spans="1:96" ht="15" customHeight="1" x14ac:dyDescent="0.25">
      <c r="A264" s="2708"/>
      <c r="B264" s="620" t="s">
        <v>179</v>
      </c>
      <c r="C264" s="216">
        <f t="shared" si="79"/>
        <v>0</v>
      </c>
      <c r="D264" s="248">
        <f t="shared" si="80"/>
        <v>0</v>
      </c>
      <c r="E264" s="133">
        <f t="shared" si="80"/>
        <v>0</v>
      </c>
      <c r="F264" s="174"/>
      <c r="G264" s="78"/>
      <c r="H264" s="77"/>
      <c r="I264" s="78"/>
      <c r="J264" s="77"/>
      <c r="K264" s="78"/>
      <c r="L264" s="77"/>
      <c r="M264" s="78"/>
      <c r="N264" s="174"/>
      <c r="O264" s="181"/>
      <c r="P264" s="281"/>
    </row>
    <row r="265" spans="1:96" ht="15" customHeight="1" x14ac:dyDescent="0.25">
      <c r="A265" s="2725"/>
      <c r="B265" s="545" t="s">
        <v>180</v>
      </c>
      <c r="C265" s="394">
        <f t="shared" si="79"/>
        <v>0</v>
      </c>
      <c r="D265" s="395">
        <f t="shared" si="80"/>
        <v>0</v>
      </c>
      <c r="E265" s="140">
        <f t="shared" si="80"/>
        <v>0</v>
      </c>
      <c r="F265" s="188"/>
      <c r="G265" s="88"/>
      <c r="H265" s="40"/>
      <c r="I265" s="88"/>
      <c r="J265" s="40"/>
      <c r="K265" s="88"/>
      <c r="L265" s="40"/>
      <c r="M265" s="88"/>
      <c r="N265" s="188"/>
      <c r="O265" s="187"/>
      <c r="P265" s="624"/>
    </row>
    <row r="266" spans="1:96" ht="18" customHeight="1" x14ac:dyDescent="0.25">
      <c r="A266" s="411" t="s">
        <v>285</v>
      </c>
      <c r="B266" s="625"/>
      <c r="C266" s="625"/>
      <c r="D266" s="625"/>
      <c r="E266" s="625"/>
      <c r="F266" s="625"/>
      <c r="G266" s="625"/>
      <c r="H266" s="625"/>
      <c r="I266" s="625"/>
      <c r="J266" s="625"/>
      <c r="K266" s="625"/>
      <c r="L266" s="625"/>
      <c r="M266" s="625"/>
      <c r="N266" s="625"/>
      <c r="O266" s="625"/>
      <c r="P266" s="625"/>
      <c r="Q266" s="625"/>
      <c r="R266" s="625"/>
      <c r="S266" s="625"/>
      <c r="T266" s="625"/>
      <c r="U266" s="625"/>
    </row>
    <row r="267" spans="1:96" x14ac:dyDescent="0.25">
      <c r="A267" s="2789" t="s">
        <v>25</v>
      </c>
      <c r="B267" s="2789" t="s">
        <v>286</v>
      </c>
      <c r="C267" s="2795" t="s">
        <v>287</v>
      </c>
      <c r="D267" s="2795"/>
      <c r="E267" s="2795"/>
      <c r="F267" s="2786" t="s">
        <v>6</v>
      </c>
      <c r="G267" s="2769"/>
      <c r="H267" s="2769"/>
      <c r="I267" s="2769"/>
      <c r="J267" s="2769"/>
      <c r="K267" s="2769"/>
      <c r="L267" s="2769"/>
      <c r="M267" s="2769"/>
      <c r="N267" s="2769"/>
      <c r="O267" s="2769"/>
      <c r="P267" s="2769"/>
      <c r="Q267" s="2769"/>
      <c r="R267" s="2769"/>
      <c r="S267" s="2769"/>
      <c r="T267" s="2769"/>
      <c r="U267" s="2790"/>
      <c r="V267" s="2784" t="s">
        <v>288</v>
      </c>
      <c r="W267" s="2775" t="s">
        <v>289</v>
      </c>
      <c r="X267" s="2791" t="s">
        <v>290</v>
      </c>
      <c r="Y267" s="2775" t="s">
        <v>291</v>
      </c>
      <c r="Z267" s="2804" t="s">
        <v>292</v>
      </c>
      <c r="AA267" s="2884"/>
      <c r="AB267" s="2885" t="s">
        <v>28</v>
      </c>
      <c r="AC267" s="2785" t="s">
        <v>29</v>
      </c>
    </row>
    <row r="268" spans="1:96" x14ac:dyDescent="0.25">
      <c r="A268" s="2509"/>
      <c r="B268" s="2509"/>
      <c r="C268" s="2795"/>
      <c r="D268" s="2795"/>
      <c r="E268" s="2795"/>
      <c r="F268" s="2786" t="s">
        <v>293</v>
      </c>
      <c r="G268" s="2768"/>
      <c r="H268" s="2786" t="s">
        <v>294</v>
      </c>
      <c r="I268" s="2768"/>
      <c r="J268" s="2786" t="s">
        <v>148</v>
      </c>
      <c r="K268" s="2768"/>
      <c r="L268" s="2786" t="s">
        <v>199</v>
      </c>
      <c r="M268" s="2768"/>
      <c r="N268" s="2786" t="s">
        <v>274</v>
      </c>
      <c r="O268" s="2768"/>
      <c r="P268" s="2786" t="s">
        <v>174</v>
      </c>
      <c r="Q268" s="2768"/>
      <c r="R268" s="2786" t="s">
        <v>295</v>
      </c>
      <c r="S268" s="2768"/>
      <c r="T268" s="2786" t="s">
        <v>130</v>
      </c>
      <c r="U268" s="2790"/>
      <c r="V268" s="2520"/>
      <c r="W268" s="2522"/>
      <c r="X268" s="2531"/>
      <c r="Y268" s="2522"/>
      <c r="Z268" s="2763"/>
      <c r="AA268" s="2555"/>
      <c r="AB268" s="2765"/>
      <c r="AC268" s="2524"/>
    </row>
    <row r="269" spans="1:96" x14ac:dyDescent="0.25">
      <c r="A269" s="2510"/>
      <c r="B269" s="2510"/>
      <c r="C269" s="843" t="s">
        <v>17</v>
      </c>
      <c r="D269" s="713" t="s">
        <v>18</v>
      </c>
      <c r="E269" s="659" t="s">
        <v>19</v>
      </c>
      <c r="F269" s="733" t="s">
        <v>18</v>
      </c>
      <c r="G269" s="659" t="s">
        <v>19</v>
      </c>
      <c r="H269" s="733" t="s">
        <v>18</v>
      </c>
      <c r="I269" s="659" t="s">
        <v>19</v>
      </c>
      <c r="J269" s="733" t="s">
        <v>18</v>
      </c>
      <c r="K269" s="659" t="s">
        <v>19</v>
      </c>
      <c r="L269" s="733" t="s">
        <v>296</v>
      </c>
      <c r="M269" s="659" t="s">
        <v>19</v>
      </c>
      <c r="N269" s="733" t="s">
        <v>296</v>
      </c>
      <c r="O269" s="659" t="s">
        <v>19</v>
      </c>
      <c r="P269" s="733" t="s">
        <v>296</v>
      </c>
      <c r="Q269" s="659" t="s">
        <v>19</v>
      </c>
      <c r="R269" s="733" t="s">
        <v>296</v>
      </c>
      <c r="S269" s="659" t="s">
        <v>19</v>
      </c>
      <c r="T269" s="733" t="s">
        <v>296</v>
      </c>
      <c r="U269" s="679" t="s">
        <v>19</v>
      </c>
      <c r="V269" s="2521"/>
      <c r="W269" s="2506"/>
      <c r="X269" s="2633"/>
      <c r="Y269" s="2506"/>
      <c r="Z269" s="733" t="s">
        <v>297</v>
      </c>
      <c r="AA269" s="123" t="s">
        <v>298</v>
      </c>
      <c r="AB269" s="2766"/>
      <c r="AC269" s="2525"/>
    </row>
    <row r="270" spans="1:96" ht="21" x14ac:dyDescent="0.25">
      <c r="A270" s="2782" t="s">
        <v>299</v>
      </c>
      <c r="B270" s="844" t="s">
        <v>300</v>
      </c>
      <c r="C270" s="747">
        <f>SUM(D270+E270)</f>
        <v>0</v>
      </c>
      <c r="D270" s="845">
        <f t="shared" ref="D270:E274" si="83">SUM(F270+H270+J270+L270+N270+P270+R270+T270)</f>
        <v>0</v>
      </c>
      <c r="E270" s="846">
        <f t="shared" si="83"/>
        <v>0</v>
      </c>
      <c r="F270" s="727"/>
      <c r="G270" s="732"/>
      <c r="H270" s="727"/>
      <c r="I270" s="732"/>
      <c r="J270" s="727"/>
      <c r="K270" s="732"/>
      <c r="L270" s="727"/>
      <c r="M270" s="732"/>
      <c r="N270" s="727"/>
      <c r="O270" s="732"/>
      <c r="P270" s="727"/>
      <c r="Q270" s="732"/>
      <c r="R270" s="727"/>
      <c r="S270" s="732"/>
      <c r="T270" s="727"/>
      <c r="U270" s="847"/>
      <c r="V270" s="848"/>
      <c r="W270" s="849"/>
      <c r="X270" s="850"/>
      <c r="Y270" s="849"/>
      <c r="Z270" s="851"/>
      <c r="AA270" s="849"/>
      <c r="AB270" s="851"/>
      <c r="AC270" s="852"/>
    </row>
    <row r="271" spans="1:96" x14ac:dyDescent="0.25">
      <c r="A271" s="2517"/>
      <c r="B271" s="216" t="s">
        <v>301</v>
      </c>
      <c r="C271" s="413">
        <f>SUM(D271+E271)</f>
        <v>0</v>
      </c>
      <c r="D271" s="414">
        <f t="shared" si="83"/>
        <v>0</v>
      </c>
      <c r="E271" s="415">
        <f t="shared" si="83"/>
        <v>0</v>
      </c>
      <c r="F271" s="67"/>
      <c r="G271" s="72"/>
      <c r="H271" s="67"/>
      <c r="I271" s="72"/>
      <c r="J271" s="67"/>
      <c r="K271" s="72"/>
      <c r="L271" s="67"/>
      <c r="M271" s="72"/>
      <c r="N271" s="67"/>
      <c r="O271" s="72"/>
      <c r="P271" s="67"/>
      <c r="Q271" s="72"/>
      <c r="R271" s="67"/>
      <c r="S271" s="72"/>
      <c r="T271" s="67"/>
      <c r="U271" s="203"/>
      <c r="V271" s="71"/>
      <c r="W271" s="72"/>
      <c r="X271" s="204"/>
      <c r="Y271" s="72"/>
      <c r="Z271" s="67"/>
      <c r="AA271" s="72"/>
      <c r="AB271" s="67"/>
      <c r="AC271" s="68"/>
      <c r="AD271" s="242" t="str">
        <f>CA271&amp;CB271&amp;CC271&amp;CD271&amp;CE271&amp;CF271&amp;CG271&amp;CH271</f>
        <v/>
      </c>
      <c r="CA271" s="60" t="str">
        <f>IF(AND($C271&lt;&gt;0,V271=""),"* No olvide ingresar la variable "&amp;V$267&amp;""&amp;". Digite CERO si no tiene. ",IF(V271&gt;$C271,"* La variable Gestantes no debe ser mayor al Total Ambos Sexos. ",""))</f>
        <v/>
      </c>
      <c r="CB271" s="60" t="str">
        <f>IF(AND($C271&lt;&gt;0,W271=""),"* No olvide ingresar la variable "&amp;W$267&amp;""&amp;". Digite CERO si no tiene. ",IF(W271&gt;$C271,"* La variable Madre de hijo menor de 5 años no debe ser mayor al Total Ambos Sexos. ",""))</f>
        <v/>
      </c>
      <c r="CC271" s="60" t="str">
        <f>IF(AND($C271&lt;&gt;0,X271=""),"* No olvide ingresar la variable "&amp;X$267&amp;""&amp;". Digite CERO si no tiene. ",IF(X271&gt;$C271,"* La variable Niños, Niñas, Adolescentes y Jóvenes  SENAME no debe ser mayor al Total Ambos Sexos. ",""))</f>
        <v/>
      </c>
      <c r="CD271" s="60" t="str">
        <f>IF(AND($C271&lt;&gt;0,Y271=""),"* No olvide ingresar la variable "&amp;Y$267&amp;""&amp;". Digite CERO si no tiene. ",IF(Y271&gt;$C271,"* La variable Niños, Niñas, Adolescentes y Jóvenes  Mejor Niñez no debe ser mayor al Total Ambos Sexos. ",""))</f>
        <v/>
      </c>
      <c r="CE271" s="60" t="str">
        <f>IF(AND($E271&lt;&gt;0,Z271=""),"* No olvide ingresar la variable "&amp;Z$267&amp;""&amp;" Masculino. Digite CERO si no tiene. ",IF(Z271&gt;$E271,"* La variable TRANS Masculino no debe ser mayor al Total Mujeres. ",""))</f>
        <v/>
      </c>
      <c r="CF271" s="60" t="str">
        <f>IF(AND($D271&lt;&gt;0,AA271=""),"* No olvide ingresar la variable "&amp;Z$267&amp;""&amp;" Femenino. Digite CERO si no tiene. ",IF(AA271&gt;$D271,"* La variable TRANS Femenino no debe ser mayor al Total Hombres. ",""))</f>
        <v/>
      </c>
      <c r="CG271" s="60" t="str">
        <f>IF(AND($C271&lt;&gt;0,AB271=""),"* No olvide ingresar la variable "&amp;AB$267&amp;""&amp;". Digite CERO si no tiene. ",IF(AB271&gt;$C271,"* La variable Pueblos Originarios no debe ser mayor al Total Ambos Sexos. ",""))</f>
        <v/>
      </c>
      <c r="CH271" s="60" t="str">
        <f>IF(AND($C271&lt;&gt;0,AC271=""),"* No olvide ingresar la variable "&amp;AC$267&amp;""&amp;". Digite CERO si no tiene. ",IF(AC271&gt;$C271,"* La variable Migrantes no debe ser mayor al Total Ambos Sexos. ",""))</f>
        <v/>
      </c>
      <c r="CI271" s="61"/>
      <c r="CK271" s="62">
        <f>IF(AND($C271&lt;&gt;0,V271=""),1,IF(V271&gt;$C271,1,0))</f>
        <v>0</v>
      </c>
      <c r="CL271" s="62">
        <f>IF(AND($C271&lt;&gt;0,W271=""),1,IF(W271&gt;$C271,1,0))</f>
        <v>0</v>
      </c>
      <c r="CM271" s="62">
        <f>IF(AND($C271&lt;&gt;0,X271=""),1,IF(X271&gt;$C271,1,0))</f>
        <v>0</v>
      </c>
      <c r="CN271" s="62">
        <f>IF(AND($C271&lt;&gt;0,Y271=""),1,IF(Y271&gt;$C271,1,0))</f>
        <v>0</v>
      </c>
      <c r="CO271" s="62">
        <f>IF(AND($E271&lt;&gt;0,Z271=""),1,IF(Z271&gt;$E271,1,0))</f>
        <v>0</v>
      </c>
      <c r="CP271" s="62">
        <f>IF(AND($D271&lt;&gt;0,AA271=""),1,IF(AA271&gt;$D271,1,0))</f>
        <v>0</v>
      </c>
      <c r="CQ271" s="62">
        <f>IF(AND($C271&lt;&gt;0,AB271=""),1,IF(AB271&gt;$C271,1,0))</f>
        <v>0</v>
      </c>
      <c r="CR271" s="62">
        <f>IF(AND($C271&lt;&gt;0,AC271=""),1,IF(AC271&gt;$C271,1,0))</f>
        <v>0</v>
      </c>
    </row>
    <row r="272" spans="1:96" x14ac:dyDescent="0.25">
      <c r="A272" s="2517"/>
      <c r="B272" s="218" t="s">
        <v>302</v>
      </c>
      <c r="C272" s="170">
        <f>SUM(D272+E272)</f>
        <v>0</v>
      </c>
      <c r="D272" s="160">
        <f t="shared" si="83"/>
        <v>0</v>
      </c>
      <c r="E272" s="637">
        <f t="shared" si="83"/>
        <v>0</v>
      </c>
      <c r="F272" s="67"/>
      <c r="G272" s="72"/>
      <c r="H272" s="67"/>
      <c r="I272" s="72"/>
      <c r="J272" s="67"/>
      <c r="K272" s="72"/>
      <c r="L272" s="67"/>
      <c r="M272" s="72"/>
      <c r="N272" s="67"/>
      <c r="O272" s="72"/>
      <c r="P272" s="67"/>
      <c r="Q272" s="72"/>
      <c r="R272" s="67"/>
      <c r="S272" s="72"/>
      <c r="T272" s="67"/>
      <c r="U272" s="203"/>
      <c r="V272" s="71"/>
      <c r="W272" s="72"/>
      <c r="X272" s="204"/>
      <c r="Y272" s="72"/>
      <c r="Z272" s="67"/>
      <c r="AA272" s="72"/>
      <c r="AB272" s="67"/>
      <c r="AC272" s="68"/>
      <c r="AD272" s="242" t="str">
        <f t="shared" ref="AD272:AD274" si="84">CA272&amp;CB272&amp;CC272&amp;CD272&amp;CE272&amp;CF272&amp;CG272&amp;CH272</f>
        <v/>
      </c>
      <c r="CA272" s="60" t="str">
        <f t="shared" ref="CA272:CA274" si="85">IF(AND($C272&lt;&gt;0,V272=""),"* No olvide ingresar la variable "&amp;V$267&amp;""&amp;". Digite CERO si no tiene. ",IF(V272&gt;$C272,"* La variable Gestantes no debe ser mayor al Total Ambos Sexos. ",""))</f>
        <v/>
      </c>
      <c r="CB272" s="60" t="str">
        <f t="shared" ref="CB272:CB274" si="86">IF(AND($C272&lt;&gt;0,W272=""),"* No olvide ingresar la variable "&amp;W$267&amp;""&amp;". Digite CERO si no tiene. ",IF(W272&gt;$C272,"* La variable Madre de hijo menor de 5 años no debe ser mayor al Total Ambos Sexos. ",""))</f>
        <v/>
      </c>
      <c r="CC272" s="60" t="str">
        <f t="shared" ref="CC272:CC274" si="87">IF(AND($C272&lt;&gt;0,X272=""),"* No olvide ingresar la variable "&amp;X$267&amp;""&amp;". Digite CERO si no tiene. ",IF(X272&gt;$C272,"* La variable Niños, Niñas, Adolescentes y Jóvenes  SENAME no debe ser mayor al Total Ambos Sexos. ",""))</f>
        <v/>
      </c>
      <c r="CD272" s="60" t="str">
        <f t="shared" ref="CD272:CD274" si="88">IF(AND($C272&lt;&gt;0,Y272=""),"* No olvide ingresar la variable "&amp;Y$267&amp;""&amp;". Digite CERO si no tiene. ",IF(Y272&gt;$C272,"* La variable Niños, Niñas, Adolescentes y Jóvenes  Mejor Niñez no debe ser mayor al Total Ambos Sexos. ",""))</f>
        <v/>
      </c>
      <c r="CE272" s="60" t="str">
        <f t="shared" ref="CE272:CE274" si="89">IF(AND($E272&lt;&gt;0,Z272=""),"* No olvide ingresar la variable "&amp;Z$267&amp;""&amp;" Masculino. Digite CERO si no tiene. ",IF(Z272&gt;$E272,"* La variable TRANS Masculino no debe ser mayor al Total Mujeres. ",""))</f>
        <v/>
      </c>
      <c r="CF272" s="60" t="str">
        <f t="shared" ref="CF272:CF274" si="90">IF(AND($D272&lt;&gt;0,AA272=""),"* No olvide ingresar la variable "&amp;Z$267&amp;""&amp;" Femenino. Digite CERO si no tiene. ",IF(AA272&gt;$D272,"* La variable TRANS Femenino no debe ser mayor al Total Hombres. ",""))</f>
        <v/>
      </c>
      <c r="CG272" s="60" t="str">
        <f t="shared" ref="CG272:CG274" si="91">IF(AND($C272&lt;&gt;0,AB272=""),"* No olvide ingresar la variable "&amp;AB$267&amp;""&amp;". Digite CERO si no tiene. ",IF(AB272&gt;$C272,"* La variable Pueblos Originarios no debe ser mayor al Total Ambos Sexos. ",""))</f>
        <v/>
      </c>
      <c r="CH272" s="60" t="str">
        <f t="shared" ref="CH272:CH274" si="92">IF(AND($C272&lt;&gt;0,AC272=""),"* No olvide ingresar la variable "&amp;AC$267&amp;""&amp;". Digite CERO si no tiene. ",IF(AC272&gt;$C272,"* La variable Migrantes no debe ser mayor al Total Ambos Sexos. ",""))</f>
        <v/>
      </c>
      <c r="CI272" s="61"/>
      <c r="CK272" s="62">
        <f t="shared" ref="CK272:CN274" si="93">IF(AND($C272&lt;&gt;0,V272=""),1,IF(V272&gt;$C272,1,0))</f>
        <v>0</v>
      </c>
      <c r="CL272" s="62">
        <f t="shared" si="93"/>
        <v>0</v>
      </c>
      <c r="CM272" s="62">
        <f t="shared" si="93"/>
        <v>0</v>
      </c>
      <c r="CN272" s="62">
        <f t="shared" si="93"/>
        <v>0</v>
      </c>
      <c r="CO272" s="62">
        <f t="shared" ref="CO272:CO274" si="94">IF(AND($E272&lt;&gt;0,Z272=""),1,IF(Z272&gt;$E272,1,0))</f>
        <v>0</v>
      </c>
      <c r="CP272" s="62">
        <f t="shared" ref="CP272:CP274" si="95">IF(AND($D272&lt;&gt;0,AA272=""),1,IF(AA272&gt;$D272,1,0))</f>
        <v>0</v>
      </c>
      <c r="CQ272" s="62">
        <f t="shared" ref="CQ272:CR274" si="96">IF(AND($C272&lt;&gt;0,AB272=""),1,IF(AB272&gt;$C272,1,0))</f>
        <v>0</v>
      </c>
      <c r="CR272" s="62">
        <f t="shared" si="96"/>
        <v>0</v>
      </c>
    </row>
    <row r="273" spans="1:96" x14ac:dyDescent="0.25">
      <c r="A273" s="2517"/>
      <c r="B273" s="410" t="s">
        <v>303</v>
      </c>
      <c r="C273" s="170">
        <f>SUM(D273+E273)</f>
        <v>0</v>
      </c>
      <c r="D273" s="160">
        <f t="shared" si="83"/>
        <v>0</v>
      </c>
      <c r="E273" s="637">
        <f t="shared" si="83"/>
        <v>0</v>
      </c>
      <c r="F273" s="77"/>
      <c r="G273" s="82"/>
      <c r="H273" s="77"/>
      <c r="I273" s="82"/>
      <c r="J273" s="77"/>
      <c r="K273" s="82"/>
      <c r="L273" s="77"/>
      <c r="M273" s="82"/>
      <c r="N273" s="77"/>
      <c r="O273" s="82"/>
      <c r="P273" s="77"/>
      <c r="Q273" s="82"/>
      <c r="R273" s="77"/>
      <c r="S273" s="82"/>
      <c r="T273" s="77"/>
      <c r="U273" s="208"/>
      <c r="V273" s="81"/>
      <c r="W273" s="82"/>
      <c r="X273" s="174"/>
      <c r="Y273" s="82"/>
      <c r="Z273" s="77"/>
      <c r="AA273" s="82"/>
      <c r="AB273" s="77"/>
      <c r="AC273" s="78"/>
      <c r="AD273" s="242" t="str">
        <f t="shared" si="84"/>
        <v/>
      </c>
      <c r="CA273" s="60" t="str">
        <f t="shared" si="85"/>
        <v/>
      </c>
      <c r="CB273" s="60" t="str">
        <f t="shared" si="86"/>
        <v/>
      </c>
      <c r="CC273" s="60" t="str">
        <f t="shared" si="87"/>
        <v/>
      </c>
      <c r="CD273" s="60" t="str">
        <f t="shared" si="88"/>
        <v/>
      </c>
      <c r="CE273" s="60" t="str">
        <f t="shared" si="89"/>
        <v/>
      </c>
      <c r="CF273" s="60" t="str">
        <f t="shared" si="90"/>
        <v/>
      </c>
      <c r="CG273" s="60" t="str">
        <f t="shared" si="91"/>
        <v/>
      </c>
      <c r="CH273" s="60" t="str">
        <f t="shared" si="92"/>
        <v/>
      </c>
      <c r="CI273" s="61"/>
      <c r="CK273" s="62">
        <f t="shared" si="93"/>
        <v>0</v>
      </c>
      <c r="CL273" s="62">
        <f t="shared" si="93"/>
        <v>0</v>
      </c>
      <c r="CM273" s="62">
        <f t="shared" si="93"/>
        <v>0</v>
      </c>
      <c r="CN273" s="62">
        <f t="shared" si="93"/>
        <v>0</v>
      </c>
      <c r="CO273" s="62">
        <f t="shared" si="94"/>
        <v>0</v>
      </c>
      <c r="CP273" s="62">
        <f t="shared" si="95"/>
        <v>0</v>
      </c>
      <c r="CQ273" s="62">
        <f t="shared" si="96"/>
        <v>0</v>
      </c>
      <c r="CR273" s="62">
        <f t="shared" si="96"/>
        <v>0</v>
      </c>
    </row>
    <row r="274" spans="1:96" x14ac:dyDescent="0.25">
      <c r="A274" s="2518"/>
      <c r="B274" s="220" t="s">
        <v>304</v>
      </c>
      <c r="C274" s="182">
        <f>SUM(D274+E274)</f>
        <v>0</v>
      </c>
      <c r="D274" s="163">
        <f t="shared" si="83"/>
        <v>0</v>
      </c>
      <c r="E274" s="638">
        <f t="shared" si="83"/>
        <v>0</v>
      </c>
      <c r="F274" s="141"/>
      <c r="G274" s="142"/>
      <c r="H274" s="141"/>
      <c r="I274" s="142"/>
      <c r="J274" s="141"/>
      <c r="K274" s="142"/>
      <c r="L274" s="141"/>
      <c r="M274" s="142"/>
      <c r="N274" s="141"/>
      <c r="O274" s="142"/>
      <c r="P274" s="141"/>
      <c r="Q274" s="142"/>
      <c r="R274" s="141"/>
      <c r="S274" s="142"/>
      <c r="T274" s="141"/>
      <c r="U274" s="639"/>
      <c r="V274" s="146"/>
      <c r="W274" s="142"/>
      <c r="X274" s="195"/>
      <c r="Y274" s="142"/>
      <c r="Z274" s="141"/>
      <c r="AA274" s="142"/>
      <c r="AB274" s="141"/>
      <c r="AC274" s="143"/>
      <c r="AD274" s="242" t="str">
        <f t="shared" si="84"/>
        <v/>
      </c>
      <c r="CA274" s="60" t="str">
        <f t="shared" si="85"/>
        <v/>
      </c>
      <c r="CB274" s="60" t="str">
        <f t="shared" si="86"/>
        <v/>
      </c>
      <c r="CC274" s="60" t="str">
        <f t="shared" si="87"/>
        <v/>
      </c>
      <c r="CD274" s="60" t="str">
        <f t="shared" si="88"/>
        <v/>
      </c>
      <c r="CE274" s="60" t="str">
        <f t="shared" si="89"/>
        <v/>
      </c>
      <c r="CF274" s="60" t="str">
        <f t="shared" si="90"/>
        <v/>
      </c>
      <c r="CG274" s="60" t="str">
        <f t="shared" si="91"/>
        <v/>
      </c>
      <c r="CH274" s="60" t="str">
        <f t="shared" si="92"/>
        <v/>
      </c>
      <c r="CI274" s="61"/>
      <c r="CK274" s="62">
        <f t="shared" si="93"/>
        <v>0</v>
      </c>
      <c r="CL274" s="62">
        <f t="shared" si="93"/>
        <v>0</v>
      </c>
      <c r="CM274" s="62">
        <f t="shared" si="93"/>
        <v>0</v>
      </c>
      <c r="CN274" s="62">
        <f t="shared" si="93"/>
        <v>0</v>
      </c>
      <c r="CO274" s="62">
        <f t="shared" si="94"/>
        <v>0</v>
      </c>
      <c r="CP274" s="62">
        <f t="shared" si="95"/>
        <v>0</v>
      </c>
      <c r="CQ274" s="62">
        <f t="shared" si="96"/>
        <v>0</v>
      </c>
      <c r="CR274" s="62">
        <f>IF(AND($C274&lt;&gt;0,AC274=""),1,IF(AC274&gt;$C274,1,0))</f>
        <v>0</v>
      </c>
    </row>
    <row r="277" spans="1:96" ht="12" customHeight="1" x14ac:dyDescent="0.25"/>
    <row r="278" spans="1:96" ht="18" hidden="1" customHeight="1" x14ac:dyDescent="0.25">
      <c r="A278" s="640">
        <f>SUM(C13:C15,C20:C41,B46:B49,B54:B57,C61:C67,B72:B74,B80:B83,B86:F87,C90:G93,C97:C102,C108:C117,C122:C158,C163:C168,C173:C178,C183:C186,C192:C194,C199:C201,C206:C208,C213:C215,E219:H221,E223:F226,C230:D231,C237:E241,C246:C255,C260:C265,C270:C274)</f>
        <v>398</v>
      </c>
      <c r="B278" s="640">
        <f>SUM(CK20:CR274)</f>
        <v>0</v>
      </c>
    </row>
  </sheetData>
  <mergeCells count="335">
    <mergeCell ref="A270:A274"/>
    <mergeCell ref="AC267:AC269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V267:V269"/>
    <mergeCell ref="W267:W269"/>
    <mergeCell ref="X267:X269"/>
    <mergeCell ref="Y267:Y269"/>
    <mergeCell ref="Z267:AA268"/>
    <mergeCell ref="AB267:AB269"/>
    <mergeCell ref="R258:R259"/>
    <mergeCell ref="A260:A262"/>
    <mergeCell ref="A263:A265"/>
    <mergeCell ref="A267:A269"/>
    <mergeCell ref="B267:B269"/>
    <mergeCell ref="C267:E268"/>
    <mergeCell ref="F267:U267"/>
    <mergeCell ref="A257:B259"/>
    <mergeCell ref="C257:E258"/>
    <mergeCell ref="F257:O257"/>
    <mergeCell ref="P257:P259"/>
    <mergeCell ref="F258:G258"/>
    <mergeCell ref="H258:I258"/>
    <mergeCell ref="J258:K258"/>
    <mergeCell ref="L258:M258"/>
    <mergeCell ref="N258:O258"/>
    <mergeCell ref="A248:B248"/>
    <mergeCell ref="A249:B249"/>
    <mergeCell ref="A250:B250"/>
    <mergeCell ref="A251:B251"/>
    <mergeCell ref="A252:B252"/>
    <mergeCell ref="A253:A255"/>
    <mergeCell ref="T244:U244"/>
    <mergeCell ref="V244:W244"/>
    <mergeCell ref="X244:Y244"/>
    <mergeCell ref="Z244:AA244"/>
    <mergeCell ref="A246:B246"/>
    <mergeCell ref="A247:B247"/>
    <mergeCell ref="A243:B245"/>
    <mergeCell ref="C243:E244"/>
    <mergeCell ref="F243:AA243"/>
    <mergeCell ref="F244:G244"/>
    <mergeCell ref="H244:I244"/>
    <mergeCell ref="J244:K244"/>
    <mergeCell ref="L244:M244"/>
    <mergeCell ref="N244:O244"/>
    <mergeCell ref="P244:Q244"/>
    <mergeCell ref="R244:S244"/>
    <mergeCell ref="A237:B237"/>
    <mergeCell ref="A238:B238"/>
    <mergeCell ref="A239:B239"/>
    <mergeCell ref="A240:B240"/>
    <mergeCell ref="A241:B241"/>
    <mergeCell ref="A242:M242"/>
    <mergeCell ref="A227:D227"/>
    <mergeCell ref="A229:B229"/>
    <mergeCell ref="A230:A231"/>
    <mergeCell ref="A232:B232"/>
    <mergeCell ref="A234:B236"/>
    <mergeCell ref="C234:E234"/>
    <mergeCell ref="C235:C236"/>
    <mergeCell ref="D235:E235"/>
    <mergeCell ref="A222:D222"/>
    <mergeCell ref="A223:A226"/>
    <mergeCell ref="B223:D223"/>
    <mergeCell ref="B224:B225"/>
    <mergeCell ref="C224:D224"/>
    <mergeCell ref="C225:D225"/>
    <mergeCell ref="C226:D226"/>
    <mergeCell ref="G217:H217"/>
    <mergeCell ref="I217:I218"/>
    <mergeCell ref="J217:J218"/>
    <mergeCell ref="A219:D219"/>
    <mergeCell ref="A220:D220"/>
    <mergeCell ref="A221:D221"/>
    <mergeCell ref="A213:B213"/>
    <mergeCell ref="A214:B214"/>
    <mergeCell ref="A215:B215"/>
    <mergeCell ref="A217:D218"/>
    <mergeCell ref="E217:E218"/>
    <mergeCell ref="F217:F218"/>
    <mergeCell ref="S210:S212"/>
    <mergeCell ref="T210:T212"/>
    <mergeCell ref="U210:Z211"/>
    <mergeCell ref="AA210:AF211"/>
    <mergeCell ref="F211:G211"/>
    <mergeCell ref="H211:I211"/>
    <mergeCell ref="J211:K211"/>
    <mergeCell ref="L211:M211"/>
    <mergeCell ref="N211:O211"/>
    <mergeCell ref="P211:P212"/>
    <mergeCell ref="A206:A207"/>
    <mergeCell ref="A208:B208"/>
    <mergeCell ref="A210:B212"/>
    <mergeCell ref="C210:E211"/>
    <mergeCell ref="F210:O210"/>
    <mergeCell ref="P210:R210"/>
    <mergeCell ref="Q211:Q212"/>
    <mergeCell ref="R211:R212"/>
    <mergeCell ref="AI203:AI205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V204:W204"/>
    <mergeCell ref="A203:B205"/>
    <mergeCell ref="C203:E204"/>
    <mergeCell ref="F203:AC203"/>
    <mergeCell ref="AD203:AE204"/>
    <mergeCell ref="AF203:AG204"/>
    <mergeCell ref="AH203:AH205"/>
    <mergeCell ref="X204:Y204"/>
    <mergeCell ref="Z204:AA204"/>
    <mergeCell ref="AB204:AC204"/>
    <mergeCell ref="Q197:Q198"/>
    <mergeCell ref="R197:R198"/>
    <mergeCell ref="S197:S198"/>
    <mergeCell ref="A199:B199"/>
    <mergeCell ref="A200:B200"/>
    <mergeCell ref="A201:B201"/>
    <mergeCell ref="A196:B198"/>
    <mergeCell ref="C196:E197"/>
    <mergeCell ref="F196:O196"/>
    <mergeCell ref="P196:S196"/>
    <mergeCell ref="F197:G197"/>
    <mergeCell ref="H197:I197"/>
    <mergeCell ref="J197:K197"/>
    <mergeCell ref="L197:M197"/>
    <mergeCell ref="N197:O197"/>
    <mergeCell ref="P197:P198"/>
    <mergeCell ref="P190:Q190"/>
    <mergeCell ref="R190:S190"/>
    <mergeCell ref="T190:U190"/>
    <mergeCell ref="A192:B192"/>
    <mergeCell ref="A193:B193"/>
    <mergeCell ref="A194:B194"/>
    <mergeCell ref="A185:B185"/>
    <mergeCell ref="A186:B186"/>
    <mergeCell ref="A189:B191"/>
    <mergeCell ref="C189:E190"/>
    <mergeCell ref="F189:U189"/>
    <mergeCell ref="F190:G190"/>
    <mergeCell ref="H190:I190"/>
    <mergeCell ref="J190:K190"/>
    <mergeCell ref="L190:M190"/>
    <mergeCell ref="N190:O190"/>
    <mergeCell ref="J181:K181"/>
    <mergeCell ref="L181:M181"/>
    <mergeCell ref="N181:O181"/>
    <mergeCell ref="P181:Q181"/>
    <mergeCell ref="A183:B183"/>
    <mergeCell ref="A184:B184"/>
    <mergeCell ref="L171:M171"/>
    <mergeCell ref="N171:O171"/>
    <mergeCell ref="A173:A175"/>
    <mergeCell ref="A176:A178"/>
    <mergeCell ref="A179:O179"/>
    <mergeCell ref="A180:B182"/>
    <mergeCell ref="C180:E181"/>
    <mergeCell ref="F180:Q180"/>
    <mergeCell ref="F181:G181"/>
    <mergeCell ref="H181:I181"/>
    <mergeCell ref="A163:A165"/>
    <mergeCell ref="A166:A168"/>
    <mergeCell ref="A170:A172"/>
    <mergeCell ref="B170:B172"/>
    <mergeCell ref="C170:E171"/>
    <mergeCell ref="F170:O170"/>
    <mergeCell ref="F171:G171"/>
    <mergeCell ref="H171:I171"/>
    <mergeCell ref="J171:K171"/>
    <mergeCell ref="A152:B152"/>
    <mergeCell ref="A153:A157"/>
    <mergeCell ref="A158:B158"/>
    <mergeCell ref="A160:B162"/>
    <mergeCell ref="C160:E161"/>
    <mergeCell ref="F160:AM160"/>
    <mergeCell ref="F161:G161"/>
    <mergeCell ref="H161:I161"/>
    <mergeCell ref="J161:K161"/>
    <mergeCell ref="L161:M161"/>
    <mergeCell ref="AL161:AM161"/>
    <mergeCell ref="Z161:AA161"/>
    <mergeCell ref="AB161:AC161"/>
    <mergeCell ref="AD161:AE161"/>
    <mergeCell ref="AF161:AG161"/>
    <mergeCell ref="AH161:AI161"/>
    <mergeCell ref="AJ161:AK161"/>
    <mergeCell ref="N161:O161"/>
    <mergeCell ref="P161:Q161"/>
    <mergeCell ref="R161:S161"/>
    <mergeCell ref="T161:U161"/>
    <mergeCell ref="V161:W161"/>
    <mergeCell ref="X161:Y161"/>
    <mergeCell ref="A122:A126"/>
    <mergeCell ref="A127:A131"/>
    <mergeCell ref="A132:A136"/>
    <mergeCell ref="A137:A141"/>
    <mergeCell ref="A142:A146"/>
    <mergeCell ref="A147:A151"/>
    <mergeCell ref="AB119:AB121"/>
    <mergeCell ref="AC119:AC121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A114:B114"/>
    <mergeCell ref="A115:A117"/>
    <mergeCell ref="A119:A121"/>
    <mergeCell ref="B119:B121"/>
    <mergeCell ref="C119:E120"/>
    <mergeCell ref="F119:AA119"/>
    <mergeCell ref="V120:W120"/>
    <mergeCell ref="X120:Y120"/>
    <mergeCell ref="Z120:AA120"/>
    <mergeCell ref="A108:B108"/>
    <mergeCell ref="A109:B109"/>
    <mergeCell ref="A110:B110"/>
    <mergeCell ref="A111:B111"/>
    <mergeCell ref="A112:B112"/>
    <mergeCell ref="A113:B113"/>
    <mergeCell ref="V105:V107"/>
    <mergeCell ref="W105:W107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A100:B100"/>
    <mergeCell ref="A101:B101"/>
    <mergeCell ref="A102:B102"/>
    <mergeCell ref="A103:P103"/>
    <mergeCell ref="A104:Q104"/>
    <mergeCell ref="A105:B107"/>
    <mergeCell ref="C105:E106"/>
    <mergeCell ref="F105:U105"/>
    <mergeCell ref="C95:E95"/>
    <mergeCell ref="F95:G95"/>
    <mergeCell ref="H95:I95"/>
    <mergeCell ref="A97:B97"/>
    <mergeCell ref="A98:B98"/>
    <mergeCell ref="A99:B99"/>
    <mergeCell ref="A77:A79"/>
    <mergeCell ref="B77:B78"/>
    <mergeCell ref="A89:B89"/>
    <mergeCell ref="A90:A91"/>
    <mergeCell ref="A92:A93"/>
    <mergeCell ref="A95:B96"/>
    <mergeCell ref="A69:A71"/>
    <mergeCell ref="B69:D70"/>
    <mergeCell ref="E69:H69"/>
    <mergeCell ref="I69:I71"/>
    <mergeCell ref="J69:J71"/>
    <mergeCell ref="E70:F70"/>
    <mergeCell ref="G70:H70"/>
    <mergeCell ref="A62:B62"/>
    <mergeCell ref="A63:B63"/>
    <mergeCell ref="A64:B64"/>
    <mergeCell ref="A65:B65"/>
    <mergeCell ref="A66:B66"/>
    <mergeCell ref="A67:B67"/>
    <mergeCell ref="A59:B60"/>
    <mergeCell ref="C59:C60"/>
    <mergeCell ref="D59:J59"/>
    <mergeCell ref="K59:K60"/>
    <mergeCell ref="L59:L60"/>
    <mergeCell ref="A61:B61"/>
    <mergeCell ref="M44:N44"/>
    <mergeCell ref="O44:P44"/>
    <mergeCell ref="A51:A53"/>
    <mergeCell ref="B51:D52"/>
    <mergeCell ref="E51:H51"/>
    <mergeCell ref="I51:I53"/>
    <mergeCell ref="J51:J53"/>
    <mergeCell ref="E52:F52"/>
    <mergeCell ref="G52:H52"/>
    <mergeCell ref="A43:A45"/>
    <mergeCell ref="B43:D44"/>
    <mergeCell ref="E43:P43"/>
    <mergeCell ref="A39:A41"/>
    <mergeCell ref="R17:R19"/>
    <mergeCell ref="S17:S19"/>
    <mergeCell ref="F18:G18"/>
    <mergeCell ref="H18:I18"/>
    <mergeCell ref="J18:K18"/>
    <mergeCell ref="L18:M18"/>
    <mergeCell ref="Q43:Q45"/>
    <mergeCell ref="R43:R45"/>
    <mergeCell ref="E44:F44"/>
    <mergeCell ref="G44:H44"/>
    <mergeCell ref="I44:J44"/>
    <mergeCell ref="K44:L44"/>
    <mergeCell ref="A20:B20"/>
    <mergeCell ref="A21:A24"/>
    <mergeCell ref="A25:A36"/>
    <mergeCell ref="A37:A38"/>
    <mergeCell ref="R11:S11"/>
    <mergeCell ref="T11:U11"/>
    <mergeCell ref="V11:W11"/>
    <mergeCell ref="N18:O18"/>
    <mergeCell ref="P18:Q18"/>
    <mergeCell ref="X11:Y11"/>
    <mergeCell ref="A13:B13"/>
    <mergeCell ref="A14:A15"/>
    <mergeCell ref="A6:Y6"/>
    <mergeCell ref="A10:B12"/>
    <mergeCell ref="C10:E11"/>
    <mergeCell ref="F10:Y10"/>
    <mergeCell ref="F11:G11"/>
    <mergeCell ref="H11:I11"/>
    <mergeCell ref="J11:K11"/>
    <mergeCell ref="L11:M11"/>
    <mergeCell ref="N11:O11"/>
    <mergeCell ref="P11:Q11"/>
    <mergeCell ref="A17:A19"/>
    <mergeCell ref="B17:B19"/>
    <mergeCell ref="C17:E18"/>
    <mergeCell ref="F17:Q17"/>
  </mergeCells>
  <dataValidations count="9">
    <dataValidation type="whole" allowBlank="1" showInputMessage="1" showErrorMessage="1" sqref="F270:AC274" xr:uid="{00000000-0002-0000-0100-000000000000}">
      <formula1>0</formula1>
      <formula2>9.99999999999999E+34</formula2>
    </dataValidation>
    <dataValidation type="whole" allowBlank="1" showInputMessage="1" showErrorMessage="1" sqref="E219:J226 G227:H227" xr:uid="{00000000-0002-0000-0100-000001000000}">
      <formula1>0</formula1>
      <formula2>9.99999999999999E+39</formula2>
    </dataValidation>
    <dataValidation type="whole" allowBlank="1" showInputMessage="1" showErrorMessage="1" sqref="F108:W117" xr:uid="{00000000-0002-0000-0100-000002000000}">
      <formula1>0</formula1>
      <formula2>9.99999999999999E+30</formula2>
    </dataValidation>
    <dataValidation type="whole" allowBlank="1" showInputMessage="1" showErrorMessage="1" sqref="C90:H93 F260:P265" xr:uid="{00000000-0002-0000-0100-000003000000}">
      <formula1>0</formula1>
      <formula2>9.99999999999999E+32</formula2>
    </dataValidation>
    <dataValidation type="whole" allowBlank="1" showInputMessage="1" showErrorMessage="1" sqref="D61:L67 F246:AA255" xr:uid="{00000000-0002-0000-0100-000004000000}">
      <formula1>0</formula1>
      <formula2>9.99999999999999E+31</formula2>
    </dataValidation>
    <dataValidation operator="greaterThanOrEqual" allowBlank="1" showInputMessage="1" showErrorMessage="1" errorTitle="Error" error="Favor ingresar Números." sqref="G218:H218 C224:C226" xr:uid="{00000000-0002-0000-0100-000005000000}"/>
    <dataValidation type="whole" allowBlank="1" showInputMessage="1" showErrorMessage="1" errorTitle="Error" error="Favor ingresar Números." sqref="C72:D74 C256:E265 F152:AC152" xr:uid="{00000000-0002-0000-0100-000006000000}">
      <formula1>0</formula1>
      <formula2>1E+29</formula2>
    </dataValidation>
    <dataValidation type="whole" allowBlank="1" showInputMessage="1" showErrorMessage="1" sqref="F204:AC205 AD205:AG205 AI205 F208:AI208 C203:E208 T212" xr:uid="{00000000-0002-0000-0100-000007000000}">
      <formula1>0</formula1>
      <formula2>1E+29</formula2>
    </dataValidation>
    <dataValidation type="whole" operator="greaterThanOrEqual" allowBlank="1" showInputMessage="1" showErrorMessage="1" errorTitle="Error" error="Favor ingresar Números." sqref="F192:U193 C216:F216 F213:AF215 F206:AI207 E46:R49 E227:F227 I227:J227 F183:Q185 R260:R262 B86:F87 E217:F217 C237:E241 E72:J74 E55:J57 B80:B83 F122:AC151 F153:AC157 F163:AM168 F199:S200 C228:F232 F173:O178 F20:S41 F13:Y15 F98:I102" xr:uid="{00000000-0002-0000-0100-000008000000}">
      <formula1>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R278"/>
  <sheetViews>
    <sheetView workbookViewId="0"/>
  </sheetViews>
  <sheetFormatPr baseColWidth="10" defaultColWidth="11.42578125" defaultRowHeight="15" x14ac:dyDescent="0.25"/>
  <cols>
    <col min="1" max="1" width="31" customWidth="1"/>
    <col min="2" max="2" width="28.7109375" customWidth="1"/>
    <col min="3" max="3" width="16.42578125" customWidth="1"/>
    <col min="4" max="7" width="15.7109375" customWidth="1"/>
    <col min="8" max="8" width="16.5703125" customWidth="1"/>
    <col min="9" max="12" width="15.7109375" customWidth="1"/>
    <col min="23" max="23" width="13.140625" customWidth="1"/>
    <col min="53" max="61" width="11.42578125" customWidth="1"/>
    <col min="72" max="78" width="16" customWidth="1"/>
    <col min="79" max="94" width="11.42578125" style="2" hidden="1" customWidth="1"/>
    <col min="95" max="96" width="11.42578125" hidden="1" customWidth="1"/>
    <col min="97" max="130" width="11.42578125" customWidth="1"/>
  </cols>
  <sheetData>
    <row r="1" spans="1:94" x14ac:dyDescent="0.25">
      <c r="A1" s="1" t="s">
        <v>0</v>
      </c>
    </row>
    <row r="2" spans="1:94" x14ac:dyDescent="0.25">
      <c r="A2" s="1" t="str">
        <f>CONCATENATE("COMUNA: ",[3]NOMBRE!B2, " (",[3]NOMBRE!C2,[3]NOMBRE!D2,[3]NOMBRE!E2,[3]NOMBRE!F2,[3]NOMBRE!G2,")")</f>
        <v>COMUNA: LINARES (07401)</v>
      </c>
    </row>
    <row r="3" spans="1:94" x14ac:dyDescent="0.25">
      <c r="A3" s="1" t="str">
        <f>CONCATENATE("ESTABLECIMIENTO/ESTRATEGIA: ", [3]NOMBRE!B3, " (",[3]NOMBRE!C3,[3]NOMBRE!D3,[3]NOMBRE!E3,[3]NOMBRE!F3,[3]NOMBRE!G3,[3]NOMBRE!H3,")")</f>
        <v>ESTABLECIMIENTO/ESTRATEGIA: HOSPITAL PRESIDENTE CARLOS IBAÑEZ DEL CAMPO (116108)</v>
      </c>
    </row>
    <row r="4" spans="1:94" x14ac:dyDescent="0.25">
      <c r="A4" s="1" t="str">
        <f>CONCATENATE("MES: ",[3]NOMBRE!B6, " (",[3]NOMBRE!C6,[3]NOMBRE!D6,")")</f>
        <v>MES: FEBRERO (02)</v>
      </c>
    </row>
    <row r="5" spans="1:94" x14ac:dyDescent="0.25">
      <c r="A5" s="1" t="str">
        <f>CONCATENATE("AÑO: ",[3]NOMBRE!B7)</f>
        <v>AÑO: 2025</v>
      </c>
    </row>
    <row r="6" spans="1:94" s="5" customFormat="1" ht="15" customHeight="1" x14ac:dyDescent="0.25">
      <c r="A6" s="2498" t="s">
        <v>1</v>
      </c>
      <c r="B6" s="2498"/>
      <c r="C6" s="2498"/>
      <c r="D6" s="2498"/>
      <c r="E6" s="2498"/>
      <c r="F6" s="2498"/>
      <c r="G6" s="2498"/>
      <c r="H6" s="2498"/>
      <c r="I6" s="2498"/>
      <c r="J6" s="2498"/>
      <c r="K6" s="2498"/>
      <c r="L6" s="2498"/>
      <c r="M6" s="2498"/>
      <c r="N6" s="2498"/>
      <c r="O6" s="2498"/>
      <c r="P6" s="2498"/>
      <c r="Q6" s="2498"/>
      <c r="R6" s="2498"/>
      <c r="S6" s="2498"/>
      <c r="T6" s="2498"/>
      <c r="U6" s="2498"/>
      <c r="V6" s="2498"/>
      <c r="W6" s="2498"/>
      <c r="X6" s="2498"/>
      <c r="Y6" s="2499"/>
      <c r="Z6" s="3"/>
      <c r="AA6" s="3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</row>
    <row r="8" spans="1:94" ht="15.75" x14ac:dyDescent="0.25">
      <c r="A8" s="7" t="s">
        <v>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9"/>
      <c r="Q8" s="10"/>
      <c r="R8" s="3"/>
      <c r="S8" s="3"/>
      <c r="T8" s="3"/>
      <c r="U8" s="3"/>
      <c r="V8" s="3"/>
      <c r="W8" s="3"/>
      <c r="X8" s="3"/>
      <c r="Y8" s="3"/>
    </row>
    <row r="9" spans="1:94" x14ac:dyDescent="0.25">
      <c r="A9" s="11" t="s">
        <v>3</v>
      </c>
      <c r="B9" s="12"/>
      <c r="C9" s="12"/>
      <c r="D9" s="12"/>
      <c r="E9" s="12"/>
      <c r="F9" s="13"/>
      <c r="G9" s="14"/>
      <c r="H9" s="15"/>
      <c r="I9" s="16"/>
      <c r="J9" s="14"/>
      <c r="K9" s="853"/>
      <c r="L9" s="14"/>
      <c r="M9" s="15"/>
      <c r="N9" s="16"/>
      <c r="O9" s="16"/>
      <c r="P9" s="18"/>
      <c r="Q9" s="14"/>
      <c r="R9" s="15"/>
      <c r="S9" s="15"/>
      <c r="T9" s="15"/>
      <c r="U9" s="15"/>
      <c r="V9" s="15"/>
      <c r="W9" s="15"/>
      <c r="X9" s="15"/>
      <c r="Y9" s="16"/>
    </row>
    <row r="10" spans="1:94" ht="15" customHeight="1" x14ac:dyDescent="0.25">
      <c r="A10" s="2795" t="s">
        <v>4</v>
      </c>
      <c r="B10" s="2795"/>
      <c r="C10" s="2777" t="s">
        <v>5</v>
      </c>
      <c r="D10" s="2778"/>
      <c r="E10" s="2779"/>
      <c r="F10" s="2786" t="s">
        <v>6</v>
      </c>
      <c r="G10" s="2891"/>
      <c r="H10" s="2891"/>
      <c r="I10" s="2891"/>
      <c r="J10" s="2891"/>
      <c r="K10" s="2891"/>
      <c r="L10" s="2891"/>
      <c r="M10" s="2891"/>
      <c r="N10" s="2891"/>
      <c r="O10" s="2891"/>
      <c r="P10" s="2891"/>
      <c r="Q10" s="2891"/>
      <c r="R10" s="2891"/>
      <c r="S10" s="2891"/>
      <c r="T10" s="2891"/>
      <c r="U10" s="2891"/>
      <c r="V10" s="2891"/>
      <c r="W10" s="2891"/>
      <c r="X10" s="2891"/>
      <c r="Y10" s="2768"/>
    </row>
    <row r="11" spans="1:94" ht="15" customHeight="1" x14ac:dyDescent="0.25">
      <c r="A11" s="2795"/>
      <c r="B11" s="2795"/>
      <c r="C11" s="2504"/>
      <c r="D11" s="2505"/>
      <c r="E11" s="2506"/>
      <c r="F11" s="2786" t="s">
        <v>7</v>
      </c>
      <c r="G11" s="2768"/>
      <c r="H11" s="2786" t="s">
        <v>8</v>
      </c>
      <c r="I11" s="2768"/>
      <c r="J11" s="2786" t="s">
        <v>9</v>
      </c>
      <c r="K11" s="2768"/>
      <c r="L11" s="2786" t="s">
        <v>10</v>
      </c>
      <c r="M11" s="2768"/>
      <c r="N11" s="2786" t="s">
        <v>11</v>
      </c>
      <c r="O11" s="2768"/>
      <c r="P11" s="2786" t="s">
        <v>12</v>
      </c>
      <c r="Q11" s="2768"/>
      <c r="R11" s="2786" t="s">
        <v>13</v>
      </c>
      <c r="S11" s="2768"/>
      <c r="T11" s="2786" t="s">
        <v>14</v>
      </c>
      <c r="U11" s="2768"/>
      <c r="V11" s="2786" t="s">
        <v>15</v>
      </c>
      <c r="W11" s="2768"/>
      <c r="X11" s="2786" t="s">
        <v>16</v>
      </c>
      <c r="Y11" s="2768"/>
    </row>
    <row r="12" spans="1:94" x14ac:dyDescent="0.25">
      <c r="A12" s="2795"/>
      <c r="B12" s="2795"/>
      <c r="C12" s="733" t="s">
        <v>17</v>
      </c>
      <c r="D12" s="674" t="s">
        <v>18</v>
      </c>
      <c r="E12" s="659" t="s">
        <v>19</v>
      </c>
      <c r="F12" s="854" t="s">
        <v>18</v>
      </c>
      <c r="G12" s="659" t="s">
        <v>19</v>
      </c>
      <c r="H12" s="854" t="s">
        <v>18</v>
      </c>
      <c r="I12" s="659" t="s">
        <v>19</v>
      </c>
      <c r="J12" s="854" t="s">
        <v>18</v>
      </c>
      <c r="K12" s="659" t="s">
        <v>19</v>
      </c>
      <c r="L12" s="854" t="s">
        <v>18</v>
      </c>
      <c r="M12" s="659" t="s">
        <v>19</v>
      </c>
      <c r="N12" s="854" t="s">
        <v>18</v>
      </c>
      <c r="O12" s="659" t="s">
        <v>19</v>
      </c>
      <c r="P12" s="854" t="s">
        <v>18</v>
      </c>
      <c r="Q12" s="659" t="s">
        <v>19</v>
      </c>
      <c r="R12" s="854" t="s">
        <v>18</v>
      </c>
      <c r="S12" s="659" t="s">
        <v>19</v>
      </c>
      <c r="T12" s="854" t="s">
        <v>18</v>
      </c>
      <c r="U12" s="659" t="s">
        <v>19</v>
      </c>
      <c r="V12" s="854" t="s">
        <v>18</v>
      </c>
      <c r="W12" s="659" t="s">
        <v>19</v>
      </c>
      <c r="X12" s="854" t="s">
        <v>18</v>
      </c>
      <c r="Y12" s="659" t="s">
        <v>19</v>
      </c>
    </row>
    <row r="13" spans="1:94" x14ac:dyDescent="0.25">
      <c r="A13" s="2889" t="s">
        <v>20</v>
      </c>
      <c r="B13" s="2889"/>
      <c r="C13" s="855">
        <f>SUM(D13+E13)</f>
        <v>0</v>
      </c>
      <c r="D13" s="716">
        <f t="shared" ref="D13:E15" si="0">SUM(F13+H13+J13+L13+N13+P13+R13+T13+V13+X13)</f>
        <v>0</v>
      </c>
      <c r="E13" s="717">
        <f t="shared" si="0"/>
        <v>0</v>
      </c>
      <c r="F13" s="856"/>
      <c r="G13" s="669"/>
      <c r="H13" s="856"/>
      <c r="I13" s="669"/>
      <c r="J13" s="856"/>
      <c r="K13" s="669"/>
      <c r="L13" s="856"/>
      <c r="M13" s="669"/>
      <c r="N13" s="856"/>
      <c r="O13" s="669"/>
      <c r="P13" s="856"/>
      <c r="Q13" s="669"/>
      <c r="R13" s="856"/>
      <c r="S13" s="669"/>
      <c r="T13" s="856"/>
      <c r="U13" s="669"/>
      <c r="V13" s="856"/>
      <c r="W13" s="669"/>
      <c r="X13" s="856"/>
      <c r="Y13" s="669"/>
    </row>
    <row r="14" spans="1:94" x14ac:dyDescent="0.25">
      <c r="A14" s="2890" t="s">
        <v>21</v>
      </c>
      <c r="B14" s="765" t="s">
        <v>22</v>
      </c>
      <c r="C14" s="724">
        <f>SUM(D14+E14)</f>
        <v>0</v>
      </c>
      <c r="D14" s="857">
        <f t="shared" si="0"/>
        <v>0</v>
      </c>
      <c r="E14" s="726">
        <f t="shared" si="0"/>
        <v>0</v>
      </c>
      <c r="F14" s="727"/>
      <c r="G14" s="732"/>
      <c r="H14" s="727"/>
      <c r="I14" s="732"/>
      <c r="J14" s="727"/>
      <c r="K14" s="732"/>
      <c r="L14" s="727"/>
      <c r="M14" s="732"/>
      <c r="N14" s="727"/>
      <c r="O14" s="732"/>
      <c r="P14" s="727"/>
      <c r="Q14" s="732"/>
      <c r="R14" s="727"/>
      <c r="S14" s="732"/>
      <c r="T14" s="727"/>
      <c r="U14" s="732"/>
      <c r="V14" s="727"/>
      <c r="W14" s="732"/>
      <c r="X14" s="727"/>
      <c r="Y14" s="732"/>
    </row>
    <row r="15" spans="1:94" x14ac:dyDescent="0.25">
      <c r="A15" s="2497"/>
      <c r="B15" s="34" t="s">
        <v>23</v>
      </c>
      <c r="C15" s="35">
        <f>SUM(D15+E15)</f>
        <v>0</v>
      </c>
      <c r="D15" s="36">
        <f t="shared" si="0"/>
        <v>0</v>
      </c>
      <c r="E15" s="37">
        <f t="shared" si="0"/>
        <v>0</v>
      </c>
      <c r="F15" s="858"/>
      <c r="G15" s="859"/>
      <c r="H15" s="40"/>
      <c r="I15" s="41"/>
      <c r="J15" s="40"/>
      <c r="K15" s="41"/>
      <c r="L15" s="858"/>
      <c r="M15" s="859"/>
      <c r="N15" s="858"/>
      <c r="O15" s="859"/>
      <c r="P15" s="858"/>
      <c r="Q15" s="859"/>
      <c r="R15" s="858"/>
      <c r="S15" s="859"/>
      <c r="T15" s="858"/>
      <c r="U15" s="860"/>
      <c r="V15" s="858"/>
      <c r="W15" s="860"/>
      <c r="X15" s="858"/>
      <c r="Y15" s="859"/>
    </row>
    <row r="16" spans="1:94" ht="15.75" x14ac:dyDescent="0.25">
      <c r="A16" s="11" t="s">
        <v>24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3"/>
      <c r="Q16" s="43"/>
      <c r="R16" s="44"/>
      <c r="S16" s="44"/>
    </row>
    <row r="17" spans="1:90" customFormat="1" ht="15" customHeight="1" x14ac:dyDescent="0.25">
      <c r="A17" s="2892" t="s">
        <v>25</v>
      </c>
      <c r="B17" s="2892" t="s">
        <v>26</v>
      </c>
      <c r="C17" s="2893" t="s">
        <v>27</v>
      </c>
      <c r="D17" s="2894"/>
      <c r="E17" s="2895"/>
      <c r="F17" s="2896" t="s">
        <v>6</v>
      </c>
      <c r="G17" s="2897"/>
      <c r="H17" s="2897"/>
      <c r="I17" s="2897"/>
      <c r="J17" s="2897"/>
      <c r="K17" s="2897"/>
      <c r="L17" s="2897"/>
      <c r="M17" s="2897"/>
      <c r="N17" s="2897"/>
      <c r="O17" s="2897"/>
      <c r="P17" s="2897"/>
      <c r="Q17" s="2897"/>
      <c r="R17" s="2899" t="s">
        <v>28</v>
      </c>
      <c r="S17" s="2895" t="s">
        <v>29</v>
      </c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</row>
    <row r="18" spans="1:90" customFormat="1" ht="15" customHeight="1" x14ac:dyDescent="0.25">
      <c r="A18" s="2509"/>
      <c r="B18" s="2509"/>
      <c r="C18" s="2504"/>
      <c r="D18" s="2505"/>
      <c r="E18" s="2506"/>
      <c r="F18" s="2886" t="s">
        <v>30</v>
      </c>
      <c r="G18" s="2887"/>
      <c r="H18" s="2886" t="s">
        <v>31</v>
      </c>
      <c r="I18" s="2887"/>
      <c r="J18" s="2886" t="s">
        <v>15</v>
      </c>
      <c r="K18" s="2887"/>
      <c r="L18" s="2886" t="s">
        <v>32</v>
      </c>
      <c r="M18" s="2887"/>
      <c r="N18" s="2886" t="s">
        <v>33</v>
      </c>
      <c r="O18" s="2887"/>
      <c r="P18" s="2886" t="s">
        <v>34</v>
      </c>
      <c r="Q18" s="2888"/>
      <c r="R18" s="2520"/>
      <c r="S18" s="252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</row>
    <row r="19" spans="1:90" customFormat="1" x14ac:dyDescent="0.25">
      <c r="A19" s="2510"/>
      <c r="B19" s="2510"/>
      <c r="C19" s="863" t="s">
        <v>17</v>
      </c>
      <c r="D19" s="864" t="s">
        <v>18</v>
      </c>
      <c r="E19" s="865" t="s">
        <v>19</v>
      </c>
      <c r="F19" s="866" t="s">
        <v>18</v>
      </c>
      <c r="G19" s="865" t="s">
        <v>19</v>
      </c>
      <c r="H19" s="866" t="s">
        <v>18</v>
      </c>
      <c r="I19" s="865" t="s">
        <v>19</v>
      </c>
      <c r="J19" s="866" t="s">
        <v>18</v>
      </c>
      <c r="K19" s="865" t="s">
        <v>19</v>
      </c>
      <c r="L19" s="866" t="s">
        <v>18</v>
      </c>
      <c r="M19" s="865" t="s">
        <v>19</v>
      </c>
      <c r="N19" s="866" t="s">
        <v>18</v>
      </c>
      <c r="O19" s="865" t="s">
        <v>19</v>
      </c>
      <c r="P19" s="866" t="s">
        <v>18</v>
      </c>
      <c r="Q19" s="867" t="s">
        <v>19</v>
      </c>
      <c r="R19" s="2521"/>
      <c r="S19" s="2506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90" customFormat="1" ht="15" customHeight="1" x14ac:dyDescent="0.25">
      <c r="A20" s="2901" t="s">
        <v>35</v>
      </c>
      <c r="B20" s="2902"/>
      <c r="C20" s="868">
        <f t="shared" ref="C20:C29" si="1">SUM(D20+E20)</f>
        <v>0</v>
      </c>
      <c r="D20" s="869">
        <f t="shared" ref="D20:E41" si="2">SUM(F20+H20+J20+L20+N20+P20)</f>
        <v>0</v>
      </c>
      <c r="E20" s="870">
        <f t="shared" si="2"/>
        <v>0</v>
      </c>
      <c r="F20" s="871"/>
      <c r="G20" s="872"/>
      <c r="H20" s="871"/>
      <c r="I20" s="872"/>
      <c r="J20" s="871"/>
      <c r="K20" s="872"/>
      <c r="L20" s="871"/>
      <c r="M20" s="872"/>
      <c r="N20" s="871"/>
      <c r="O20" s="872"/>
      <c r="P20" s="871"/>
      <c r="Q20" s="873"/>
      <c r="R20" s="874"/>
      <c r="S20" s="875"/>
      <c r="T20" s="58" t="str">
        <f>$CA20&amp;CB20</f>
        <v/>
      </c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60" t="str">
        <f>IF(AND($C20&lt;&gt;0,R20=""),"* No olvide ingresar la variable "&amp;R$17&amp;""&amp;". Digite CERO si no tiene. ",IF(R20&gt;$C20,"* La variable Pueblos Originarios no debe ser mayor al Total Ambos Sexos. ",""))</f>
        <v/>
      </c>
      <c r="CB20" s="60" t="str">
        <f>IF(AND($C20&lt;&gt;0,S20=""),"* No olvide ingresar la variable "&amp;S$17&amp;""&amp;". Digite CERO si no tiene. ",IF(S20&gt;$C20,"* La variable Migrantes no debe ser mayor al Total Ambos Sexos. ",""))</f>
        <v/>
      </c>
      <c r="CC20" s="59"/>
      <c r="CD20" s="59"/>
      <c r="CE20" s="61"/>
      <c r="CF20" s="61"/>
      <c r="CG20" s="61"/>
      <c r="CH20" s="61"/>
      <c r="CI20" s="61"/>
      <c r="CJ20" s="2"/>
      <c r="CK20" s="62">
        <f>IF(AND($C20&lt;&gt;0,R20=""),1,IF(R20&gt;$C20,1,0))</f>
        <v>0</v>
      </c>
      <c r="CL20" s="62">
        <f>IF(AND($C20&lt;&gt;0,S20=""),1,IF(S20&gt;$C20,1,0))</f>
        <v>0</v>
      </c>
    </row>
    <row r="21" spans="1:90" customFormat="1" x14ac:dyDescent="0.25">
      <c r="A21" s="2898" t="s">
        <v>36</v>
      </c>
      <c r="B21" s="876" t="s">
        <v>22</v>
      </c>
      <c r="C21" s="877">
        <f t="shared" si="1"/>
        <v>0</v>
      </c>
      <c r="D21" s="725">
        <f t="shared" si="2"/>
        <v>0</v>
      </c>
      <c r="E21" s="878">
        <f t="shared" si="2"/>
        <v>0</v>
      </c>
      <c r="F21" s="67"/>
      <c r="G21" s="68"/>
      <c r="H21" s="67"/>
      <c r="I21" s="68"/>
      <c r="J21" s="67"/>
      <c r="K21" s="68"/>
      <c r="L21" s="67"/>
      <c r="M21" s="68"/>
      <c r="N21" s="69"/>
      <c r="O21" s="68"/>
      <c r="P21" s="69"/>
      <c r="Q21" s="70"/>
      <c r="R21" s="71"/>
      <c r="S21" s="72"/>
      <c r="T21" s="58" t="str">
        <f t="shared" ref="T21:T41" si="3">$CA21&amp;CB21</f>
        <v/>
      </c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60" t="str">
        <f t="shared" ref="CA21:CA41" si="4">IF(AND($C21&lt;&gt;0,R21=""),"* No olvide ingresar la variable "&amp;R$17&amp;""&amp;". Digite CERO si no tiene. ",IF(R21&gt;$C21,"* La variable Pueblos Originarios no debe ser mayor al Total Ambos Sexos. ",""))</f>
        <v/>
      </c>
      <c r="CB21" s="60" t="str">
        <f t="shared" ref="CB21:CB41" si="5">IF(AND($C21&lt;&gt;0,S21=""),"* No olvide ingresar la variable "&amp;S$17&amp;""&amp;". Digite CERO si no tiene. ",IF(S21&gt;$C21,"* La variable Migrantes no debe ser mayor al Total Ambos Sexos. ",""))</f>
        <v/>
      </c>
      <c r="CC21" s="59"/>
      <c r="CD21" s="59"/>
      <c r="CE21" s="61"/>
      <c r="CF21" s="61"/>
      <c r="CG21" s="61"/>
      <c r="CH21" s="61"/>
      <c r="CI21" s="61"/>
      <c r="CJ21" s="2"/>
      <c r="CK21" s="62">
        <f t="shared" ref="CK21:CL41" si="6">IF(AND($C21&lt;&gt;0,R21=""),1,IF(R21&gt;$C21,1,0))</f>
        <v>0</v>
      </c>
      <c r="CL21" s="62">
        <f t="shared" si="6"/>
        <v>0</v>
      </c>
    </row>
    <row r="22" spans="1:90" customFormat="1" x14ac:dyDescent="0.25">
      <c r="A22" s="2517"/>
      <c r="B22" s="73" t="s">
        <v>37</v>
      </c>
      <c r="C22" s="74">
        <f t="shared" si="1"/>
        <v>0</v>
      </c>
      <c r="D22" s="75">
        <f t="shared" si="2"/>
        <v>0</v>
      </c>
      <c r="E22" s="76">
        <f t="shared" si="2"/>
        <v>0</v>
      </c>
      <c r="F22" s="77"/>
      <c r="G22" s="78"/>
      <c r="H22" s="67"/>
      <c r="I22" s="68"/>
      <c r="J22" s="77"/>
      <c r="K22" s="78"/>
      <c r="L22" s="77"/>
      <c r="M22" s="78"/>
      <c r="N22" s="79"/>
      <c r="O22" s="78"/>
      <c r="P22" s="79"/>
      <c r="Q22" s="80"/>
      <c r="R22" s="81"/>
      <c r="S22" s="82"/>
      <c r="T22" s="58" t="str">
        <f t="shared" si="3"/>
        <v/>
      </c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60" t="str">
        <f t="shared" si="4"/>
        <v/>
      </c>
      <c r="CB22" s="60" t="str">
        <f t="shared" si="5"/>
        <v/>
      </c>
      <c r="CC22" s="59"/>
      <c r="CD22" s="59"/>
      <c r="CE22" s="61"/>
      <c r="CF22" s="61"/>
      <c r="CG22" s="61"/>
      <c r="CH22" s="61"/>
      <c r="CI22" s="61"/>
      <c r="CJ22" s="2"/>
      <c r="CK22" s="62">
        <f t="shared" si="6"/>
        <v>0</v>
      </c>
      <c r="CL22" s="62">
        <f t="shared" si="6"/>
        <v>0</v>
      </c>
    </row>
    <row r="23" spans="1:90" customFormat="1" x14ac:dyDescent="0.25">
      <c r="A23" s="2517"/>
      <c r="B23" s="83" t="s">
        <v>38</v>
      </c>
      <c r="C23" s="84">
        <f t="shared" si="1"/>
        <v>0</v>
      </c>
      <c r="D23" s="85">
        <f t="shared" si="2"/>
        <v>0</v>
      </c>
      <c r="E23" s="86">
        <f t="shared" si="2"/>
        <v>0</v>
      </c>
      <c r="F23" s="77"/>
      <c r="G23" s="78"/>
      <c r="H23" s="67"/>
      <c r="I23" s="68"/>
      <c r="J23" s="77"/>
      <c r="K23" s="78"/>
      <c r="L23" s="77"/>
      <c r="M23" s="78"/>
      <c r="N23" s="79"/>
      <c r="O23" s="78"/>
      <c r="P23" s="79"/>
      <c r="Q23" s="80"/>
      <c r="R23" s="81"/>
      <c r="S23" s="82"/>
      <c r="T23" s="58" t="str">
        <f t="shared" si="3"/>
        <v/>
      </c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60" t="str">
        <f t="shared" si="4"/>
        <v/>
      </c>
      <c r="CB23" s="60" t="str">
        <f t="shared" si="5"/>
        <v/>
      </c>
      <c r="CC23" s="59"/>
      <c r="CD23" s="59"/>
      <c r="CE23" s="61"/>
      <c r="CF23" s="61"/>
      <c r="CG23" s="61"/>
      <c r="CH23" s="61"/>
      <c r="CI23" s="61"/>
      <c r="CJ23" s="2"/>
      <c r="CK23" s="62">
        <f t="shared" si="6"/>
        <v>0</v>
      </c>
      <c r="CL23" s="62">
        <f t="shared" si="6"/>
        <v>0</v>
      </c>
    </row>
    <row r="24" spans="1:90" customFormat="1" x14ac:dyDescent="0.25">
      <c r="A24" s="2518"/>
      <c r="B24" s="34" t="s">
        <v>39</v>
      </c>
      <c r="C24" s="35">
        <f t="shared" si="1"/>
        <v>0</v>
      </c>
      <c r="D24" s="87">
        <f t="shared" si="2"/>
        <v>0</v>
      </c>
      <c r="E24" s="37">
        <f t="shared" si="2"/>
        <v>0</v>
      </c>
      <c r="F24" s="40"/>
      <c r="G24" s="88"/>
      <c r="H24" s="40"/>
      <c r="I24" s="88"/>
      <c r="J24" s="40"/>
      <c r="K24" s="88"/>
      <c r="L24" s="40"/>
      <c r="M24" s="88"/>
      <c r="N24" s="89"/>
      <c r="O24" s="88"/>
      <c r="P24" s="89"/>
      <c r="Q24" s="90"/>
      <c r="R24" s="91"/>
      <c r="S24" s="41"/>
      <c r="T24" s="58" t="str">
        <f t="shared" si="3"/>
        <v/>
      </c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60" t="str">
        <f t="shared" si="4"/>
        <v/>
      </c>
      <c r="CB24" s="60" t="str">
        <f t="shared" si="5"/>
        <v/>
      </c>
      <c r="CC24" s="59"/>
      <c r="CD24" s="59"/>
      <c r="CE24" s="61"/>
      <c r="CF24" s="61"/>
      <c r="CG24" s="61"/>
      <c r="CH24" s="61"/>
      <c r="CI24" s="61"/>
      <c r="CJ24" s="2"/>
      <c r="CK24" s="62">
        <f t="shared" si="6"/>
        <v>0</v>
      </c>
      <c r="CL24" s="62">
        <f t="shared" si="6"/>
        <v>0</v>
      </c>
    </row>
    <row r="25" spans="1:90" customFormat="1" ht="21" x14ac:dyDescent="0.25">
      <c r="A25" s="2898" t="s">
        <v>40</v>
      </c>
      <c r="B25" s="876" t="s">
        <v>41</v>
      </c>
      <c r="C25" s="877">
        <f t="shared" si="1"/>
        <v>0</v>
      </c>
      <c r="D25" s="725">
        <f t="shared" si="2"/>
        <v>0</v>
      </c>
      <c r="E25" s="878">
        <f t="shared" si="2"/>
        <v>0</v>
      </c>
      <c r="F25" s="879"/>
      <c r="G25" s="880"/>
      <c r="H25" s="879"/>
      <c r="I25" s="880"/>
      <c r="J25" s="879"/>
      <c r="K25" s="880"/>
      <c r="L25" s="879"/>
      <c r="M25" s="880"/>
      <c r="N25" s="881"/>
      <c r="O25" s="880"/>
      <c r="P25" s="881"/>
      <c r="Q25" s="882"/>
      <c r="R25" s="883"/>
      <c r="S25" s="884"/>
      <c r="T25" s="58" t="str">
        <f t="shared" si="3"/>
        <v/>
      </c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60" t="str">
        <f t="shared" si="4"/>
        <v/>
      </c>
      <c r="CB25" s="60" t="str">
        <f t="shared" si="5"/>
        <v/>
      </c>
      <c r="CC25" s="59"/>
      <c r="CD25" s="59"/>
      <c r="CE25" s="61"/>
      <c r="CF25" s="61"/>
      <c r="CG25" s="61"/>
      <c r="CH25" s="61"/>
      <c r="CI25" s="61"/>
      <c r="CJ25" s="2"/>
      <c r="CK25" s="62">
        <f t="shared" si="6"/>
        <v>0</v>
      </c>
      <c r="CL25" s="62">
        <f t="shared" si="6"/>
        <v>0</v>
      </c>
    </row>
    <row r="26" spans="1:90" customFormat="1" x14ac:dyDescent="0.25">
      <c r="A26" s="2517"/>
      <c r="B26" s="98" t="s">
        <v>42</v>
      </c>
      <c r="C26" s="74">
        <f t="shared" si="1"/>
        <v>0</v>
      </c>
      <c r="D26" s="75">
        <f t="shared" si="2"/>
        <v>0</v>
      </c>
      <c r="E26" s="76">
        <f t="shared" si="2"/>
        <v>0</v>
      </c>
      <c r="F26" s="67"/>
      <c r="G26" s="68"/>
      <c r="H26" s="67"/>
      <c r="I26" s="68"/>
      <c r="J26" s="67"/>
      <c r="K26" s="68"/>
      <c r="L26" s="67"/>
      <c r="M26" s="68"/>
      <c r="N26" s="69"/>
      <c r="O26" s="68"/>
      <c r="P26" s="69"/>
      <c r="Q26" s="70"/>
      <c r="R26" s="71"/>
      <c r="S26" s="72"/>
      <c r="T26" s="58" t="str">
        <f t="shared" si="3"/>
        <v/>
      </c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60" t="str">
        <f t="shared" si="4"/>
        <v/>
      </c>
      <c r="CB26" s="60" t="str">
        <f t="shared" si="5"/>
        <v/>
      </c>
      <c r="CC26" s="59"/>
      <c r="CD26" s="59"/>
      <c r="CE26" s="61"/>
      <c r="CF26" s="61"/>
      <c r="CG26" s="61"/>
      <c r="CH26" s="61"/>
      <c r="CI26" s="61"/>
      <c r="CJ26" s="2"/>
      <c r="CK26" s="62">
        <f t="shared" si="6"/>
        <v>0</v>
      </c>
      <c r="CL26" s="62">
        <f t="shared" si="6"/>
        <v>0</v>
      </c>
    </row>
    <row r="27" spans="1:90" customFormat="1" x14ac:dyDescent="0.25">
      <c r="A27" s="2517"/>
      <c r="B27" s="98" t="s">
        <v>43</v>
      </c>
      <c r="C27" s="74">
        <f t="shared" si="1"/>
        <v>0</v>
      </c>
      <c r="D27" s="75">
        <f t="shared" si="2"/>
        <v>0</v>
      </c>
      <c r="E27" s="76">
        <f t="shared" si="2"/>
        <v>0</v>
      </c>
      <c r="F27" s="67"/>
      <c r="G27" s="68"/>
      <c r="H27" s="67"/>
      <c r="I27" s="68"/>
      <c r="J27" s="67"/>
      <c r="K27" s="68"/>
      <c r="L27" s="67"/>
      <c r="M27" s="68"/>
      <c r="N27" s="69"/>
      <c r="O27" s="68"/>
      <c r="P27" s="69"/>
      <c r="Q27" s="70"/>
      <c r="R27" s="71"/>
      <c r="S27" s="72"/>
      <c r="T27" s="58" t="str">
        <f t="shared" si="3"/>
        <v/>
      </c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60" t="str">
        <f t="shared" si="4"/>
        <v/>
      </c>
      <c r="CB27" s="60" t="str">
        <f t="shared" si="5"/>
        <v/>
      </c>
      <c r="CC27" s="59"/>
      <c r="CD27" s="59"/>
      <c r="CE27" s="61"/>
      <c r="CF27" s="61"/>
      <c r="CG27" s="61"/>
      <c r="CH27" s="61"/>
      <c r="CI27" s="61"/>
      <c r="CJ27" s="2"/>
      <c r="CK27" s="62">
        <f t="shared" si="6"/>
        <v>0</v>
      </c>
      <c r="CL27" s="62">
        <f t="shared" si="6"/>
        <v>0</v>
      </c>
    </row>
    <row r="28" spans="1:90" customFormat="1" x14ac:dyDescent="0.25">
      <c r="A28" s="2517"/>
      <c r="B28" s="99" t="s">
        <v>44</v>
      </c>
      <c r="C28" s="100">
        <f t="shared" si="1"/>
        <v>0</v>
      </c>
      <c r="D28" s="101">
        <f t="shared" si="2"/>
        <v>0</v>
      </c>
      <c r="E28" s="102">
        <f t="shared" si="2"/>
        <v>0</v>
      </c>
      <c r="F28" s="67"/>
      <c r="G28" s="68"/>
      <c r="H28" s="67"/>
      <c r="I28" s="68"/>
      <c r="J28" s="67"/>
      <c r="K28" s="68"/>
      <c r="L28" s="67"/>
      <c r="M28" s="68"/>
      <c r="N28" s="69"/>
      <c r="O28" s="68"/>
      <c r="P28" s="69"/>
      <c r="Q28" s="70"/>
      <c r="R28" s="71"/>
      <c r="S28" s="72"/>
      <c r="T28" s="58" t="str">
        <f t="shared" si="3"/>
        <v/>
      </c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60" t="str">
        <f t="shared" si="4"/>
        <v/>
      </c>
      <c r="CB28" s="60" t="str">
        <f t="shared" si="5"/>
        <v/>
      </c>
      <c r="CC28" s="59"/>
      <c r="CD28" s="59"/>
      <c r="CE28" s="61"/>
      <c r="CF28" s="61"/>
      <c r="CG28" s="61"/>
      <c r="CH28" s="61"/>
      <c r="CI28" s="61"/>
      <c r="CJ28" s="2"/>
      <c r="CK28" s="62">
        <f t="shared" si="6"/>
        <v>0</v>
      </c>
      <c r="CL28" s="62">
        <f t="shared" si="6"/>
        <v>0</v>
      </c>
    </row>
    <row r="29" spans="1:90" customFormat="1" ht="21" x14ac:dyDescent="0.25">
      <c r="A29" s="2517"/>
      <c r="B29" s="99" t="s">
        <v>45</v>
      </c>
      <c r="C29" s="100">
        <f t="shared" si="1"/>
        <v>0</v>
      </c>
      <c r="D29" s="101">
        <f t="shared" si="2"/>
        <v>0</v>
      </c>
      <c r="E29" s="102">
        <f t="shared" si="2"/>
        <v>0</v>
      </c>
      <c r="F29" s="67"/>
      <c r="G29" s="68"/>
      <c r="H29" s="67"/>
      <c r="I29" s="68"/>
      <c r="J29" s="67"/>
      <c r="K29" s="68"/>
      <c r="L29" s="67"/>
      <c r="M29" s="68"/>
      <c r="N29" s="69"/>
      <c r="O29" s="68"/>
      <c r="P29" s="69"/>
      <c r="Q29" s="70"/>
      <c r="R29" s="71"/>
      <c r="S29" s="72"/>
      <c r="T29" s="58" t="str">
        <f t="shared" si="3"/>
        <v/>
      </c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60" t="str">
        <f t="shared" si="4"/>
        <v/>
      </c>
      <c r="CB29" s="60" t="str">
        <f t="shared" si="5"/>
        <v/>
      </c>
      <c r="CC29" s="59"/>
      <c r="CD29" s="59"/>
      <c r="CE29" s="61"/>
      <c r="CF29" s="61"/>
      <c r="CG29" s="61"/>
      <c r="CH29" s="61"/>
      <c r="CI29" s="61"/>
      <c r="CJ29" s="2"/>
      <c r="CK29" s="62">
        <f t="shared" si="6"/>
        <v>0</v>
      </c>
      <c r="CL29" s="62">
        <f t="shared" si="6"/>
        <v>0</v>
      </c>
    </row>
    <row r="30" spans="1:90" customFormat="1" x14ac:dyDescent="0.25">
      <c r="A30" s="2517"/>
      <c r="B30" s="99" t="s">
        <v>46</v>
      </c>
      <c r="C30" s="100">
        <f>SUM(D30:E30)</f>
        <v>0</v>
      </c>
      <c r="D30" s="101">
        <f t="shared" si="2"/>
        <v>0</v>
      </c>
      <c r="E30" s="102">
        <f t="shared" si="2"/>
        <v>0</v>
      </c>
      <c r="F30" s="67"/>
      <c r="G30" s="68"/>
      <c r="H30" s="67"/>
      <c r="I30" s="68"/>
      <c r="J30" s="67"/>
      <c r="K30" s="68"/>
      <c r="L30" s="67"/>
      <c r="M30" s="68"/>
      <c r="N30" s="69"/>
      <c r="O30" s="68"/>
      <c r="P30" s="69"/>
      <c r="Q30" s="70"/>
      <c r="R30" s="71"/>
      <c r="S30" s="72"/>
      <c r="T30" s="58" t="str">
        <f t="shared" si="3"/>
        <v/>
      </c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60" t="str">
        <f t="shared" si="4"/>
        <v/>
      </c>
      <c r="CB30" s="60" t="str">
        <f t="shared" si="5"/>
        <v/>
      </c>
      <c r="CC30" s="59"/>
      <c r="CD30" s="59"/>
      <c r="CE30" s="61"/>
      <c r="CF30" s="61"/>
      <c r="CG30" s="61"/>
      <c r="CH30" s="61"/>
      <c r="CI30" s="61"/>
      <c r="CJ30" s="2"/>
      <c r="CK30" s="62">
        <f t="shared" si="6"/>
        <v>0</v>
      </c>
      <c r="CL30" s="62">
        <f t="shared" si="6"/>
        <v>0</v>
      </c>
    </row>
    <row r="31" spans="1:90" customFormat="1" ht="21" x14ac:dyDescent="0.25">
      <c r="A31" s="2517"/>
      <c r="B31" s="99" t="s">
        <v>47</v>
      </c>
      <c r="C31" s="100">
        <f>SUM(D31:E31)</f>
        <v>0</v>
      </c>
      <c r="D31" s="75">
        <f t="shared" si="2"/>
        <v>0</v>
      </c>
      <c r="E31" s="76">
        <f t="shared" si="2"/>
        <v>0</v>
      </c>
      <c r="F31" s="67"/>
      <c r="G31" s="68"/>
      <c r="H31" s="67"/>
      <c r="I31" s="68"/>
      <c r="J31" s="67"/>
      <c r="K31" s="68"/>
      <c r="L31" s="67"/>
      <c r="M31" s="68"/>
      <c r="N31" s="69"/>
      <c r="O31" s="68"/>
      <c r="P31" s="69"/>
      <c r="Q31" s="70"/>
      <c r="R31" s="71"/>
      <c r="S31" s="72"/>
      <c r="T31" s="58" t="str">
        <f t="shared" si="3"/>
        <v/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60" t="str">
        <f t="shared" si="4"/>
        <v/>
      </c>
      <c r="CB31" s="60" t="str">
        <f t="shared" si="5"/>
        <v/>
      </c>
      <c r="CC31" s="59"/>
      <c r="CD31" s="59"/>
      <c r="CE31" s="61"/>
      <c r="CF31" s="61"/>
      <c r="CG31" s="61"/>
      <c r="CH31" s="61"/>
      <c r="CI31" s="61"/>
      <c r="CJ31" s="2"/>
      <c r="CK31" s="62">
        <f t="shared" si="6"/>
        <v>0</v>
      </c>
      <c r="CL31" s="62">
        <f t="shared" si="6"/>
        <v>0</v>
      </c>
    </row>
    <row r="32" spans="1:90" customFormat="1" x14ac:dyDescent="0.25">
      <c r="A32" s="2517"/>
      <c r="B32" s="99" t="s">
        <v>48</v>
      </c>
      <c r="C32" s="74">
        <f t="shared" ref="C32:C41" si="7">SUM(D32+E32)</f>
        <v>0</v>
      </c>
      <c r="D32" s="75">
        <f t="shared" si="2"/>
        <v>0</v>
      </c>
      <c r="E32" s="76">
        <f t="shared" si="2"/>
        <v>0</v>
      </c>
      <c r="F32" s="77"/>
      <c r="G32" s="78"/>
      <c r="H32" s="77"/>
      <c r="I32" s="78"/>
      <c r="J32" s="77"/>
      <c r="K32" s="78"/>
      <c r="L32" s="77"/>
      <c r="M32" s="78"/>
      <c r="N32" s="79"/>
      <c r="O32" s="78"/>
      <c r="P32" s="79"/>
      <c r="Q32" s="80"/>
      <c r="R32" s="81"/>
      <c r="S32" s="82"/>
      <c r="T32" s="58" t="str">
        <f t="shared" si="3"/>
        <v/>
      </c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60" t="str">
        <f t="shared" si="4"/>
        <v/>
      </c>
      <c r="CB32" s="60" t="str">
        <f t="shared" si="5"/>
        <v/>
      </c>
      <c r="CC32" s="59"/>
      <c r="CD32" s="59"/>
      <c r="CE32" s="61"/>
      <c r="CF32" s="61"/>
      <c r="CG32" s="61"/>
      <c r="CH32" s="61"/>
      <c r="CI32" s="61"/>
      <c r="CJ32" s="2"/>
      <c r="CK32" s="62">
        <f t="shared" si="6"/>
        <v>0</v>
      </c>
      <c r="CL32" s="62">
        <f t="shared" si="6"/>
        <v>0</v>
      </c>
    </row>
    <row r="33" spans="1:90" customFormat="1" x14ac:dyDescent="0.25">
      <c r="A33" s="2517"/>
      <c r="B33" s="103" t="s">
        <v>49</v>
      </c>
      <c r="C33" s="84">
        <f t="shared" si="7"/>
        <v>0</v>
      </c>
      <c r="D33" s="85">
        <f t="shared" si="2"/>
        <v>0</v>
      </c>
      <c r="E33" s="86">
        <f t="shared" si="2"/>
        <v>0</v>
      </c>
      <c r="F33" s="104"/>
      <c r="G33" s="105"/>
      <c r="H33" s="104"/>
      <c r="I33" s="105"/>
      <c r="J33" s="104"/>
      <c r="K33" s="105"/>
      <c r="L33" s="104"/>
      <c r="M33" s="105"/>
      <c r="N33" s="106"/>
      <c r="O33" s="105"/>
      <c r="P33" s="106"/>
      <c r="Q33" s="107"/>
      <c r="R33" s="108"/>
      <c r="S33" s="109"/>
      <c r="T33" s="58" t="str">
        <f t="shared" si="3"/>
        <v/>
      </c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60" t="str">
        <f t="shared" si="4"/>
        <v/>
      </c>
      <c r="CB33" s="60" t="str">
        <f t="shared" si="5"/>
        <v/>
      </c>
      <c r="CC33" s="59"/>
      <c r="CD33" s="59"/>
      <c r="CE33" s="61"/>
      <c r="CF33" s="61"/>
      <c r="CG33" s="61"/>
      <c r="CH33" s="61"/>
      <c r="CI33" s="61"/>
      <c r="CJ33" s="2"/>
      <c r="CK33" s="62">
        <f t="shared" si="6"/>
        <v>0</v>
      </c>
      <c r="CL33" s="62">
        <f t="shared" si="6"/>
        <v>0</v>
      </c>
    </row>
    <row r="34" spans="1:90" customFormat="1" x14ac:dyDescent="0.25">
      <c r="A34" s="2517"/>
      <c r="B34" s="73" t="s">
        <v>50</v>
      </c>
      <c r="C34" s="84">
        <f t="shared" si="7"/>
        <v>0</v>
      </c>
      <c r="D34" s="85">
        <f t="shared" si="2"/>
        <v>0</v>
      </c>
      <c r="E34" s="86">
        <f t="shared" si="2"/>
        <v>0</v>
      </c>
      <c r="F34" s="104"/>
      <c r="G34" s="105"/>
      <c r="H34" s="104"/>
      <c r="I34" s="105"/>
      <c r="J34" s="104"/>
      <c r="K34" s="105"/>
      <c r="L34" s="104"/>
      <c r="M34" s="105"/>
      <c r="N34" s="106"/>
      <c r="O34" s="105"/>
      <c r="P34" s="106"/>
      <c r="Q34" s="107"/>
      <c r="R34" s="108"/>
      <c r="S34" s="109"/>
      <c r="T34" s="58" t="str">
        <f t="shared" si="3"/>
        <v/>
      </c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60" t="str">
        <f t="shared" si="4"/>
        <v/>
      </c>
      <c r="CB34" s="60" t="str">
        <f t="shared" si="5"/>
        <v/>
      </c>
      <c r="CC34" s="59"/>
      <c r="CD34" s="59"/>
      <c r="CE34" s="61"/>
      <c r="CF34" s="61"/>
      <c r="CG34" s="61"/>
      <c r="CH34" s="61"/>
      <c r="CI34" s="61"/>
      <c r="CJ34" s="2"/>
      <c r="CK34" s="62">
        <f t="shared" si="6"/>
        <v>0</v>
      </c>
      <c r="CL34" s="62">
        <f t="shared" si="6"/>
        <v>0</v>
      </c>
    </row>
    <row r="35" spans="1:90" customFormat="1" x14ac:dyDescent="0.25">
      <c r="A35" s="2517"/>
      <c r="B35" s="110" t="s">
        <v>51</v>
      </c>
      <c r="C35" s="111">
        <f t="shared" si="7"/>
        <v>0</v>
      </c>
      <c r="D35" s="112">
        <f t="shared" si="2"/>
        <v>0</v>
      </c>
      <c r="E35" s="113">
        <f t="shared" si="2"/>
        <v>0</v>
      </c>
      <c r="F35" s="104"/>
      <c r="G35" s="105"/>
      <c r="H35" s="104"/>
      <c r="I35" s="105"/>
      <c r="J35" s="104"/>
      <c r="K35" s="105"/>
      <c r="L35" s="104"/>
      <c r="M35" s="105"/>
      <c r="N35" s="106"/>
      <c r="O35" s="105"/>
      <c r="P35" s="106"/>
      <c r="Q35" s="107"/>
      <c r="R35" s="108"/>
      <c r="S35" s="109"/>
      <c r="T35" s="58" t="str">
        <f t="shared" si="3"/>
        <v/>
      </c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60" t="str">
        <f t="shared" si="4"/>
        <v/>
      </c>
      <c r="CB35" s="60" t="str">
        <f t="shared" si="5"/>
        <v/>
      </c>
      <c r="CC35" s="59"/>
      <c r="CD35" s="59"/>
      <c r="CE35" s="61"/>
      <c r="CF35" s="61"/>
      <c r="CG35" s="61"/>
      <c r="CH35" s="61"/>
      <c r="CI35" s="61"/>
      <c r="CJ35" s="2"/>
      <c r="CK35" s="62">
        <f t="shared" si="6"/>
        <v>0</v>
      </c>
      <c r="CL35" s="62">
        <f t="shared" si="6"/>
        <v>0</v>
      </c>
    </row>
    <row r="36" spans="1:90" customFormat="1" x14ac:dyDescent="0.25">
      <c r="A36" s="2518"/>
      <c r="B36" s="114" t="s">
        <v>52</v>
      </c>
      <c r="C36" s="35">
        <f t="shared" si="7"/>
        <v>0</v>
      </c>
      <c r="D36" s="87">
        <f t="shared" si="2"/>
        <v>0</v>
      </c>
      <c r="E36" s="37">
        <f t="shared" si="2"/>
        <v>0</v>
      </c>
      <c r="F36" s="40"/>
      <c r="G36" s="88"/>
      <c r="H36" s="40"/>
      <c r="I36" s="88"/>
      <c r="J36" s="40"/>
      <c r="K36" s="88"/>
      <c r="L36" s="40"/>
      <c r="M36" s="88"/>
      <c r="N36" s="89"/>
      <c r="O36" s="88"/>
      <c r="P36" s="89"/>
      <c r="Q36" s="90"/>
      <c r="R36" s="91"/>
      <c r="S36" s="41"/>
      <c r="T36" s="58" t="str">
        <f t="shared" si="3"/>
        <v/>
      </c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60" t="str">
        <f t="shared" si="4"/>
        <v/>
      </c>
      <c r="CB36" s="60" t="str">
        <f t="shared" si="5"/>
        <v/>
      </c>
      <c r="CC36" s="59"/>
      <c r="CD36" s="59"/>
      <c r="CE36" s="61"/>
      <c r="CF36" s="61"/>
      <c r="CG36" s="61"/>
      <c r="CH36" s="61"/>
      <c r="CI36" s="61"/>
      <c r="CJ36" s="2"/>
      <c r="CK36" s="62">
        <f t="shared" si="6"/>
        <v>0</v>
      </c>
      <c r="CL36" s="62">
        <f t="shared" si="6"/>
        <v>0</v>
      </c>
    </row>
    <row r="37" spans="1:90" customFormat="1" x14ac:dyDescent="0.25">
      <c r="A37" s="2528" t="s">
        <v>53</v>
      </c>
      <c r="B37" s="83" t="s">
        <v>38</v>
      </c>
      <c r="C37" s="74">
        <f t="shared" si="7"/>
        <v>0</v>
      </c>
      <c r="D37" s="75">
        <f t="shared" si="2"/>
        <v>0</v>
      </c>
      <c r="E37" s="76">
        <f t="shared" si="2"/>
        <v>0</v>
      </c>
      <c r="F37" s="67"/>
      <c r="G37" s="68"/>
      <c r="H37" s="67"/>
      <c r="I37" s="68"/>
      <c r="J37" s="67"/>
      <c r="K37" s="68"/>
      <c r="L37" s="67"/>
      <c r="M37" s="68"/>
      <c r="N37" s="67"/>
      <c r="O37" s="68"/>
      <c r="P37" s="69"/>
      <c r="Q37" s="70"/>
      <c r="R37" s="71"/>
      <c r="S37" s="72"/>
      <c r="T37" s="58" t="str">
        <f t="shared" si="3"/>
        <v/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60" t="str">
        <f t="shared" si="4"/>
        <v/>
      </c>
      <c r="CB37" s="60" t="str">
        <f t="shared" si="5"/>
        <v/>
      </c>
      <c r="CC37" s="59"/>
      <c r="CD37" s="59"/>
      <c r="CE37" s="61"/>
      <c r="CF37" s="61"/>
      <c r="CG37" s="61"/>
      <c r="CH37" s="61"/>
      <c r="CI37" s="61"/>
      <c r="CJ37" s="2"/>
      <c r="CK37" s="62">
        <f t="shared" si="6"/>
        <v>0</v>
      </c>
      <c r="CL37" s="62">
        <f t="shared" si="6"/>
        <v>0</v>
      </c>
    </row>
    <row r="38" spans="1:90" customFormat="1" x14ac:dyDescent="0.25">
      <c r="A38" s="2528"/>
      <c r="B38" s="34" t="s">
        <v>39</v>
      </c>
      <c r="C38" s="115">
        <f t="shared" si="7"/>
        <v>0</v>
      </c>
      <c r="D38" s="116">
        <f t="shared" si="2"/>
        <v>0</v>
      </c>
      <c r="E38" s="117">
        <f t="shared" si="2"/>
        <v>0</v>
      </c>
      <c r="F38" s="104"/>
      <c r="G38" s="105"/>
      <c r="H38" s="104"/>
      <c r="I38" s="105"/>
      <c r="J38" s="104"/>
      <c r="K38" s="105"/>
      <c r="L38" s="104"/>
      <c r="M38" s="105"/>
      <c r="N38" s="104"/>
      <c r="O38" s="105"/>
      <c r="P38" s="106"/>
      <c r="Q38" s="107"/>
      <c r="R38" s="108"/>
      <c r="S38" s="109"/>
      <c r="T38" s="58" t="str">
        <f t="shared" si="3"/>
        <v/>
      </c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60" t="str">
        <f t="shared" si="4"/>
        <v/>
      </c>
      <c r="CB38" s="60" t="str">
        <f t="shared" si="5"/>
        <v/>
      </c>
      <c r="CC38" s="59"/>
      <c r="CD38" s="59"/>
      <c r="CE38" s="61"/>
      <c r="CF38" s="61"/>
      <c r="CG38" s="61"/>
      <c r="CH38" s="61"/>
      <c r="CI38" s="61"/>
      <c r="CJ38" s="2"/>
      <c r="CK38" s="62">
        <f t="shared" si="6"/>
        <v>0</v>
      </c>
      <c r="CL38" s="62">
        <f t="shared" si="6"/>
        <v>0</v>
      </c>
    </row>
    <row r="39" spans="1:90" customFormat="1" x14ac:dyDescent="0.25">
      <c r="A39" s="2898" t="s">
        <v>54</v>
      </c>
      <c r="B39" s="885" t="s">
        <v>37</v>
      </c>
      <c r="C39" s="868">
        <f t="shared" si="7"/>
        <v>0</v>
      </c>
      <c r="D39" s="869">
        <f t="shared" si="2"/>
        <v>0</v>
      </c>
      <c r="E39" s="878">
        <f t="shared" si="2"/>
        <v>0</v>
      </c>
      <c r="F39" s="879"/>
      <c r="G39" s="880"/>
      <c r="H39" s="879"/>
      <c r="I39" s="880"/>
      <c r="J39" s="879"/>
      <c r="K39" s="880"/>
      <c r="L39" s="879"/>
      <c r="M39" s="880"/>
      <c r="N39" s="879"/>
      <c r="O39" s="880"/>
      <c r="P39" s="881"/>
      <c r="Q39" s="882"/>
      <c r="R39" s="883"/>
      <c r="S39" s="884"/>
      <c r="T39" s="58" t="str">
        <f t="shared" si="3"/>
        <v/>
      </c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60" t="str">
        <f t="shared" si="4"/>
        <v/>
      </c>
      <c r="CB39" s="60" t="str">
        <f t="shared" si="5"/>
        <v/>
      </c>
      <c r="CC39" s="59"/>
      <c r="CD39" s="59"/>
      <c r="CE39" s="61"/>
      <c r="CF39" s="61"/>
      <c r="CG39" s="61"/>
      <c r="CH39" s="61"/>
      <c r="CI39" s="61"/>
      <c r="CJ39" s="2"/>
      <c r="CK39" s="62">
        <f t="shared" si="6"/>
        <v>0</v>
      </c>
      <c r="CL39" s="62">
        <f t="shared" si="6"/>
        <v>0</v>
      </c>
    </row>
    <row r="40" spans="1:90" customFormat="1" x14ac:dyDescent="0.25">
      <c r="A40" s="2517"/>
      <c r="B40" s="73" t="s">
        <v>38</v>
      </c>
      <c r="C40" s="84">
        <f t="shared" si="7"/>
        <v>0</v>
      </c>
      <c r="D40" s="85">
        <f t="shared" si="2"/>
        <v>0</v>
      </c>
      <c r="E40" s="86">
        <f t="shared" si="2"/>
        <v>0</v>
      </c>
      <c r="F40" s="77"/>
      <c r="G40" s="78"/>
      <c r="H40" s="77"/>
      <c r="I40" s="78"/>
      <c r="J40" s="77"/>
      <c r="K40" s="78"/>
      <c r="L40" s="77"/>
      <c r="M40" s="78"/>
      <c r="N40" s="77"/>
      <c r="O40" s="78"/>
      <c r="P40" s="79"/>
      <c r="Q40" s="80"/>
      <c r="R40" s="81"/>
      <c r="S40" s="82"/>
      <c r="T40" s="58" t="str">
        <f t="shared" si="3"/>
        <v/>
      </c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60" t="str">
        <f t="shared" si="4"/>
        <v/>
      </c>
      <c r="CB40" s="60" t="str">
        <f t="shared" si="5"/>
        <v/>
      </c>
      <c r="CC40" s="59"/>
      <c r="CD40" s="59"/>
      <c r="CE40" s="61"/>
      <c r="CF40" s="61"/>
      <c r="CG40" s="61"/>
      <c r="CH40" s="61"/>
      <c r="CI40" s="61"/>
      <c r="CJ40" s="2"/>
      <c r="CK40" s="62">
        <f t="shared" si="6"/>
        <v>0</v>
      </c>
      <c r="CL40" s="62">
        <f t="shared" si="6"/>
        <v>0</v>
      </c>
    </row>
    <row r="41" spans="1:90" customFormat="1" x14ac:dyDescent="0.25">
      <c r="A41" s="2518"/>
      <c r="B41" s="34" t="s">
        <v>39</v>
      </c>
      <c r="C41" s="35">
        <f t="shared" si="7"/>
        <v>0</v>
      </c>
      <c r="D41" s="87">
        <f t="shared" si="2"/>
        <v>0</v>
      </c>
      <c r="E41" s="37">
        <f t="shared" si="2"/>
        <v>0</v>
      </c>
      <c r="F41" s="40"/>
      <c r="G41" s="88"/>
      <c r="H41" s="40"/>
      <c r="I41" s="88"/>
      <c r="J41" s="40"/>
      <c r="K41" s="88"/>
      <c r="L41" s="40"/>
      <c r="M41" s="88"/>
      <c r="N41" s="40"/>
      <c r="O41" s="88"/>
      <c r="P41" s="89"/>
      <c r="Q41" s="90"/>
      <c r="R41" s="91"/>
      <c r="S41" s="41"/>
      <c r="T41" s="58" t="str">
        <f t="shared" si="3"/>
        <v/>
      </c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60" t="str">
        <f t="shared" si="4"/>
        <v/>
      </c>
      <c r="CB41" s="60" t="str">
        <f t="shared" si="5"/>
        <v/>
      </c>
      <c r="CC41" s="59"/>
      <c r="CD41" s="59"/>
      <c r="CE41" s="61"/>
      <c r="CF41" s="61"/>
      <c r="CG41" s="61"/>
      <c r="CH41" s="61"/>
      <c r="CI41" s="61"/>
      <c r="CJ41" s="2"/>
      <c r="CK41" s="62">
        <f t="shared" si="6"/>
        <v>0</v>
      </c>
      <c r="CL41" s="62">
        <f t="shared" si="6"/>
        <v>0</v>
      </c>
    </row>
    <row r="42" spans="1:90" customFormat="1" x14ac:dyDescent="0.25">
      <c r="A42" s="886" t="s">
        <v>55</v>
      </c>
      <c r="B42" s="887"/>
      <c r="C42" s="887"/>
      <c r="D42" s="887"/>
      <c r="E42" s="887"/>
      <c r="F42" s="887"/>
      <c r="G42" s="887"/>
      <c r="H42" s="887"/>
      <c r="I42" s="887"/>
      <c r="J42" s="887"/>
      <c r="K42" s="887"/>
      <c r="L42" s="887"/>
      <c r="M42" s="887"/>
      <c r="N42" s="887"/>
      <c r="O42" s="887"/>
      <c r="P42" s="887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</row>
    <row r="43" spans="1:90" customFormat="1" ht="15" customHeight="1" x14ac:dyDescent="0.25">
      <c r="A43" s="2892" t="s">
        <v>56</v>
      </c>
      <c r="B43" s="2777" t="s">
        <v>27</v>
      </c>
      <c r="C43" s="2778"/>
      <c r="D43" s="2779"/>
      <c r="E43" s="2896" t="s">
        <v>6</v>
      </c>
      <c r="F43" s="2897"/>
      <c r="G43" s="2897"/>
      <c r="H43" s="2897"/>
      <c r="I43" s="2897"/>
      <c r="J43" s="2897"/>
      <c r="K43" s="2897"/>
      <c r="L43" s="2897"/>
      <c r="M43" s="2897"/>
      <c r="N43" s="2897"/>
      <c r="O43" s="2897"/>
      <c r="P43" s="2897"/>
      <c r="Q43" s="2899" t="s">
        <v>28</v>
      </c>
      <c r="R43" s="2900" t="s">
        <v>29</v>
      </c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</row>
    <row r="44" spans="1:90" customFormat="1" ht="15" customHeight="1" x14ac:dyDescent="0.25">
      <c r="A44" s="2509"/>
      <c r="B44" s="2504"/>
      <c r="C44" s="2505"/>
      <c r="D44" s="2506"/>
      <c r="E44" s="2886" t="s">
        <v>30</v>
      </c>
      <c r="F44" s="2887"/>
      <c r="G44" s="2886" t="s">
        <v>31</v>
      </c>
      <c r="H44" s="2887"/>
      <c r="I44" s="2886" t="s">
        <v>15</v>
      </c>
      <c r="J44" s="2887"/>
      <c r="K44" s="2886" t="s">
        <v>32</v>
      </c>
      <c r="L44" s="2887"/>
      <c r="M44" s="2886" t="s">
        <v>33</v>
      </c>
      <c r="N44" s="2887"/>
      <c r="O44" s="2886" t="s">
        <v>34</v>
      </c>
      <c r="P44" s="2888"/>
      <c r="Q44" s="2520"/>
      <c r="R44" s="2524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</row>
    <row r="45" spans="1:90" customFormat="1" x14ac:dyDescent="0.25">
      <c r="A45" s="2510"/>
      <c r="B45" s="888" t="s">
        <v>17</v>
      </c>
      <c r="C45" s="889" t="s">
        <v>18</v>
      </c>
      <c r="D45" s="123" t="s">
        <v>19</v>
      </c>
      <c r="E45" s="866" t="s">
        <v>18</v>
      </c>
      <c r="F45" s="722" t="s">
        <v>19</v>
      </c>
      <c r="G45" s="866" t="s">
        <v>18</v>
      </c>
      <c r="H45" s="722" t="s">
        <v>19</v>
      </c>
      <c r="I45" s="866" t="s">
        <v>18</v>
      </c>
      <c r="J45" s="722" t="s">
        <v>19</v>
      </c>
      <c r="K45" s="866" t="s">
        <v>18</v>
      </c>
      <c r="L45" s="722" t="s">
        <v>19</v>
      </c>
      <c r="M45" s="866" t="s">
        <v>18</v>
      </c>
      <c r="N45" s="722" t="s">
        <v>19</v>
      </c>
      <c r="O45" s="866" t="s">
        <v>18</v>
      </c>
      <c r="P45" s="721" t="s">
        <v>19</v>
      </c>
      <c r="Q45" s="2521"/>
      <c r="R45" s="2525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</row>
    <row r="46" spans="1:90" customFormat="1" x14ac:dyDescent="0.25">
      <c r="A46" s="890" t="s">
        <v>37</v>
      </c>
      <c r="B46" s="891">
        <f>SUM(C46+D46)</f>
        <v>0</v>
      </c>
      <c r="C46" s="892">
        <f>SUM(E46+G46+I46+K46+M46+O46)</f>
        <v>0</v>
      </c>
      <c r="D46" s="893">
        <f>SUM(F46+H46+J46+L46+N46+P46)</f>
        <v>0</v>
      </c>
      <c r="E46" s="879"/>
      <c r="F46" s="884"/>
      <c r="G46" s="879"/>
      <c r="H46" s="884"/>
      <c r="I46" s="879"/>
      <c r="J46" s="880"/>
      <c r="K46" s="879"/>
      <c r="L46" s="880"/>
      <c r="M46" s="881"/>
      <c r="N46" s="880"/>
      <c r="O46" s="881"/>
      <c r="P46" s="882"/>
      <c r="Q46" s="883"/>
      <c r="R46" s="880"/>
      <c r="S46" s="58" t="str">
        <f>$CA46&amp;CB46</f>
        <v/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60" t="str">
        <f>IF(AND($B46&lt;&gt;0,Q46=""),"* No olvide ingresar la variable "&amp;Q$43&amp;""&amp;". Digite CERO si no tiene. ",IF(Q46&gt;$B46,"* La variable Pueblos Originarios no debe ser mayor al Total Ambos Sexos. ",""))</f>
        <v/>
      </c>
      <c r="CB46" s="60" t="str">
        <f>IF(AND($B46&lt;&gt;0,R46=""),"* No olvide ingresar la variable "&amp;R$43&amp;""&amp;" (Digite CERO si no tiene). ",IF(R46&gt;$B46,"* La variable Migrantes no debe ser mayor al Total Ambos Sexos. ",""))</f>
        <v/>
      </c>
      <c r="CC46" s="59"/>
      <c r="CD46" s="59"/>
      <c r="CE46" s="61"/>
      <c r="CF46" s="61"/>
      <c r="CG46" s="61"/>
      <c r="CH46" s="61"/>
      <c r="CI46" s="61"/>
      <c r="CJ46" s="2"/>
      <c r="CK46" s="62">
        <f>IF(AND($B46&lt;&gt;0,Q46=""),1,IF(Q46&gt;$B46,1,0))</f>
        <v>0</v>
      </c>
      <c r="CL46" s="62">
        <f>IF(AND($B46&lt;&gt;0,R46=""),1,IF(R46&gt;$B46,1,0))</f>
        <v>0</v>
      </c>
    </row>
    <row r="47" spans="1:90" customFormat="1" x14ac:dyDescent="0.25">
      <c r="A47" s="130" t="s">
        <v>38</v>
      </c>
      <c r="B47" s="131">
        <f>SUM(C47+D47)</f>
        <v>0</v>
      </c>
      <c r="C47" s="132">
        <f t="shared" ref="C47:D49" si="8">SUM(E47+G47+I47+K47+M47+O47)</f>
        <v>0</v>
      </c>
      <c r="D47" s="133">
        <f t="shared" si="8"/>
        <v>0</v>
      </c>
      <c r="E47" s="77"/>
      <c r="F47" s="72"/>
      <c r="G47" s="67"/>
      <c r="H47" s="72"/>
      <c r="I47" s="67"/>
      <c r="J47" s="68"/>
      <c r="K47" s="67"/>
      <c r="L47" s="68"/>
      <c r="M47" s="69"/>
      <c r="N47" s="68"/>
      <c r="O47" s="69"/>
      <c r="P47" s="70"/>
      <c r="Q47" s="81"/>
      <c r="R47" s="78"/>
      <c r="S47" s="58" t="str">
        <f>$CA47&amp;CB47</f>
        <v/>
      </c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60" t="str">
        <f t="shared" ref="CA47:CA49" si="9">IF(AND($B47&lt;&gt;0,Q47=""),"* No olvide ingresar la variable "&amp;Q$43&amp;""&amp;". Digite CERO si no tiene. ",IF(Q47&gt;$B47,"* La variable Pueblos Originarios no debe ser mayor al Total Ambos Sexos. ",""))</f>
        <v/>
      </c>
      <c r="CB47" s="60" t="str">
        <f t="shared" ref="CB47:CB49" si="10">IF(AND($B47&lt;&gt;0,R47=""),"* No olvide ingresar la variable "&amp;R$43&amp;""&amp;" (Digite CERO si no tiene). ",IF(R47&gt;$B47,"* La variable Migrantes no debe ser mayor al Total Ambos Sexos. ",""))</f>
        <v/>
      </c>
      <c r="CC47" s="59"/>
      <c r="CD47" s="59"/>
      <c r="CE47" s="61"/>
      <c r="CF47" s="61"/>
      <c r="CG47" s="61"/>
      <c r="CH47" s="61"/>
      <c r="CI47" s="61"/>
      <c r="CJ47" s="2"/>
      <c r="CK47" s="62">
        <f t="shared" ref="CK47:CL49" si="11">IF(AND($B47&lt;&gt;0,Q47=""),1,IF(Q47&gt;$B47,1,0))</f>
        <v>0</v>
      </c>
      <c r="CL47" s="62">
        <f t="shared" si="11"/>
        <v>0</v>
      </c>
    </row>
    <row r="48" spans="1:90" customFormat="1" x14ac:dyDescent="0.25">
      <c r="A48" s="130" t="s">
        <v>39</v>
      </c>
      <c r="B48" s="134">
        <f>SUM(C48+D48)</f>
        <v>0</v>
      </c>
      <c r="C48" s="135">
        <f t="shared" si="8"/>
        <v>0</v>
      </c>
      <c r="D48" s="136">
        <f t="shared" si="8"/>
        <v>0</v>
      </c>
      <c r="E48" s="77"/>
      <c r="F48" s="82"/>
      <c r="G48" s="77"/>
      <c r="H48" s="82"/>
      <c r="I48" s="77"/>
      <c r="J48" s="78"/>
      <c r="K48" s="77"/>
      <c r="L48" s="78"/>
      <c r="M48" s="79"/>
      <c r="N48" s="78"/>
      <c r="O48" s="79"/>
      <c r="P48" s="80"/>
      <c r="Q48" s="81"/>
      <c r="R48" s="78"/>
      <c r="S48" s="58" t="str">
        <f>$CA48&amp;CB48</f>
        <v/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60" t="str">
        <f t="shared" si="9"/>
        <v/>
      </c>
      <c r="CB48" s="60" t="str">
        <f t="shared" si="10"/>
        <v/>
      </c>
      <c r="CC48" s="59"/>
      <c r="CD48" s="59"/>
      <c r="CE48" s="61"/>
      <c r="CF48" s="61"/>
      <c r="CG48" s="61"/>
      <c r="CH48" s="61"/>
      <c r="CI48" s="61"/>
      <c r="CJ48" s="2"/>
      <c r="CK48" s="62">
        <f t="shared" si="11"/>
        <v>0</v>
      </c>
      <c r="CL48" s="62">
        <f t="shared" si="11"/>
        <v>0</v>
      </c>
    </row>
    <row r="49" spans="1:90" customFormat="1" x14ac:dyDescent="0.25">
      <c r="A49" s="137" t="s">
        <v>57</v>
      </c>
      <c r="B49" s="138">
        <f>SUM(C49:D49)</f>
        <v>0</v>
      </c>
      <c r="C49" s="139">
        <f t="shared" si="8"/>
        <v>0</v>
      </c>
      <c r="D49" s="140">
        <f t="shared" si="8"/>
        <v>0</v>
      </c>
      <c r="E49" s="141"/>
      <c r="F49" s="142"/>
      <c r="G49" s="141"/>
      <c r="H49" s="142"/>
      <c r="I49" s="141"/>
      <c r="J49" s="143"/>
      <c r="K49" s="141"/>
      <c r="L49" s="143"/>
      <c r="M49" s="144"/>
      <c r="N49" s="143"/>
      <c r="O49" s="144"/>
      <c r="P49" s="145"/>
      <c r="Q49" s="146"/>
      <c r="R49" s="143"/>
      <c r="S49" s="58" t="str">
        <f t="shared" ref="S49" si="12">$CA49&amp;CB49</f>
        <v/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60" t="str">
        <f t="shared" si="9"/>
        <v/>
      </c>
      <c r="CB49" s="60" t="str">
        <f t="shared" si="10"/>
        <v/>
      </c>
      <c r="CC49" s="59"/>
      <c r="CD49" s="59"/>
      <c r="CE49" s="61"/>
      <c r="CF49" s="61"/>
      <c r="CG49" s="61"/>
      <c r="CH49" s="61"/>
      <c r="CI49" s="61"/>
      <c r="CJ49" s="2"/>
      <c r="CK49" s="62">
        <f t="shared" si="11"/>
        <v>0</v>
      </c>
      <c r="CL49" s="62">
        <f t="shared" si="11"/>
        <v>0</v>
      </c>
    </row>
    <row r="50" spans="1:90" customFormat="1" x14ac:dyDescent="0.25">
      <c r="A50" s="11" t="s">
        <v>58</v>
      </c>
      <c r="B50" s="12"/>
      <c r="C50" s="12"/>
      <c r="D50" s="12"/>
      <c r="E50" s="12"/>
      <c r="F50" s="12"/>
      <c r="G50" s="12"/>
      <c r="H50" s="1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</row>
    <row r="51" spans="1:90" customFormat="1" ht="15" customHeight="1" x14ac:dyDescent="0.25">
      <c r="A51" s="2907" t="s">
        <v>59</v>
      </c>
      <c r="B51" s="2777" t="s">
        <v>5</v>
      </c>
      <c r="C51" s="2778"/>
      <c r="D51" s="2779"/>
      <c r="E51" s="2908" t="s">
        <v>6</v>
      </c>
      <c r="F51" s="2908"/>
      <c r="G51" s="2908"/>
      <c r="H51" s="2886"/>
      <c r="I51" s="2899" t="s">
        <v>28</v>
      </c>
      <c r="J51" s="2900" t="s">
        <v>29</v>
      </c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</row>
    <row r="52" spans="1:90" customFormat="1" x14ac:dyDescent="0.25">
      <c r="A52" s="2535"/>
      <c r="B52" s="2504"/>
      <c r="C52" s="2505"/>
      <c r="D52" s="2506"/>
      <c r="E52" s="2886" t="s">
        <v>8</v>
      </c>
      <c r="F52" s="2887"/>
      <c r="G52" s="2886" t="s">
        <v>9</v>
      </c>
      <c r="H52" s="2888"/>
      <c r="I52" s="2520"/>
      <c r="J52" s="2524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</row>
    <row r="53" spans="1:90" customFormat="1" x14ac:dyDescent="0.25">
      <c r="A53" s="2536"/>
      <c r="B53" s="888" t="s">
        <v>17</v>
      </c>
      <c r="C53" s="889" t="s">
        <v>18</v>
      </c>
      <c r="D53" s="123" t="s">
        <v>19</v>
      </c>
      <c r="E53" s="866" t="s">
        <v>18</v>
      </c>
      <c r="F53" s="865" t="s">
        <v>19</v>
      </c>
      <c r="G53" s="866" t="s">
        <v>18</v>
      </c>
      <c r="H53" s="867" t="s">
        <v>19</v>
      </c>
      <c r="I53" s="2521"/>
      <c r="J53" s="2525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</row>
    <row r="54" spans="1:90" customFormat="1" ht="21" x14ac:dyDescent="0.25">
      <c r="A54" s="894" t="s">
        <v>60</v>
      </c>
      <c r="B54" s="895">
        <f>SUM(C54+D54)</f>
        <v>0</v>
      </c>
      <c r="C54" s="896">
        <f t="shared" ref="C54:D57" si="13">SUM(E54+G54)</f>
        <v>0</v>
      </c>
      <c r="D54" s="870">
        <f>SUM(F54+H54)</f>
        <v>0</v>
      </c>
      <c r="E54" s="897">
        <f>SUM(E55:E57)</f>
        <v>0</v>
      </c>
      <c r="F54" s="898">
        <f t="shared" ref="F54:J54" si="14">SUM(F55:F57)</f>
        <v>0</v>
      </c>
      <c r="G54" s="899">
        <f t="shared" si="14"/>
        <v>0</v>
      </c>
      <c r="H54" s="900">
        <f t="shared" si="14"/>
        <v>0</v>
      </c>
      <c r="I54" s="901">
        <f>SUM(I55:I57)</f>
        <v>0</v>
      </c>
      <c r="J54" s="902">
        <f t="shared" si="14"/>
        <v>0</v>
      </c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</row>
    <row r="55" spans="1:90" customFormat="1" x14ac:dyDescent="0.25">
      <c r="A55" s="156" t="s">
        <v>22</v>
      </c>
      <c r="B55" s="157">
        <f>SUM(C55+D55)</f>
        <v>0</v>
      </c>
      <c r="C55" s="158">
        <f>SUM(E55+G55)</f>
        <v>0</v>
      </c>
      <c r="D55" s="76">
        <f>SUM(F55+H55)</f>
        <v>0</v>
      </c>
      <c r="E55" s="67"/>
      <c r="F55" s="72"/>
      <c r="G55" s="69"/>
      <c r="H55" s="70"/>
      <c r="I55" s="81"/>
      <c r="J55" s="78"/>
      <c r="K55" s="58" t="str">
        <f>$CA55&amp;CB55</f>
        <v/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60" t="str">
        <f>IF(AND($B55&lt;&gt;0,I55=""),"* No olvide ingresar la variable "&amp;I$51&amp;""&amp;". Digite CERO si no tiene. ",IF(I55&gt;$B55,"* La variable Pueblos Originarios no debe ser mayor al Total Ambos Sexos. ",""))</f>
        <v/>
      </c>
      <c r="CB55" s="60" t="str">
        <f>IF(AND($B55&lt;&gt;0,J55=""),"* No olvide ingresar la variable "&amp;J$51&amp;""&amp;" (Digite CERO si no tiene). ",IF(J55&gt;$B55,"* La variable Migrantes no debe ser mayor al Total Ambos Sexos. ",""))</f>
        <v/>
      </c>
      <c r="CC55" s="59"/>
      <c r="CD55" s="59"/>
      <c r="CE55" s="61"/>
      <c r="CF55" s="61"/>
      <c r="CG55" s="61"/>
      <c r="CH55" s="61"/>
      <c r="CI55" s="61"/>
      <c r="CJ55" s="2"/>
      <c r="CK55" s="62">
        <f>IF(AND($B55&lt;&gt;0,I55=""),1,IF(I55&gt;$B55,1,0))</f>
        <v>0</v>
      </c>
      <c r="CL55" s="62">
        <f>IF(AND($B55&lt;&gt;0,J55=""),1,IF(J55&gt;$B55,1,0))</f>
        <v>0</v>
      </c>
    </row>
    <row r="56" spans="1:90" customFormat="1" x14ac:dyDescent="0.25">
      <c r="A56" s="130" t="s">
        <v>61</v>
      </c>
      <c r="B56" s="159">
        <f>SUM(C56+D56)</f>
        <v>0</v>
      </c>
      <c r="C56" s="160">
        <f t="shared" si="13"/>
        <v>0</v>
      </c>
      <c r="D56" s="86">
        <f t="shared" si="13"/>
        <v>0</v>
      </c>
      <c r="E56" s="77"/>
      <c r="F56" s="82"/>
      <c r="G56" s="79"/>
      <c r="H56" s="80"/>
      <c r="I56" s="81"/>
      <c r="J56" s="78"/>
      <c r="K56" s="58" t="str">
        <f t="shared" ref="K56:K57" si="15">$CA56&amp;CB56</f>
        <v/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60" t="str">
        <f t="shared" ref="CA56:CA57" si="16">IF(AND($B56&lt;&gt;0,I56=""),"* No olvide ingresar la variable "&amp;I$51&amp;""&amp;". Digite CERO si no tiene. ",IF(I56&gt;$B56,"* La variable Pueblos Originarios no debe ser mayor al Total Ambos Sexos. ",""))</f>
        <v/>
      </c>
      <c r="CB56" s="60" t="str">
        <f t="shared" ref="CB56:CB57" si="17">IF(AND($B56&lt;&gt;0,J56=""),"* No olvide ingresar la variable "&amp;J$51&amp;""&amp;" (Digite CERO si no tiene). ",IF(J56&gt;$B56,"* La variable Migrantes no debe ser mayor al Total Ambos Sexos. ",""))</f>
        <v/>
      </c>
      <c r="CC56" s="59"/>
      <c r="CD56" s="59"/>
      <c r="CE56" s="61"/>
      <c r="CF56" s="61"/>
      <c r="CG56" s="61"/>
      <c r="CH56" s="61"/>
      <c r="CI56" s="61"/>
      <c r="CJ56" s="2"/>
      <c r="CK56" s="62">
        <f t="shared" ref="CK56:CL57" si="18">IF(AND($B56&lt;&gt;0,I56=""),1,IF(I56&gt;$B56,1,0))</f>
        <v>0</v>
      </c>
      <c r="CL56" s="62">
        <f t="shared" si="18"/>
        <v>0</v>
      </c>
    </row>
    <row r="57" spans="1:90" customFormat="1" x14ac:dyDescent="0.25">
      <c r="A57" s="161" t="s">
        <v>62</v>
      </c>
      <c r="B57" s="162">
        <f>SUM(C57+D57)</f>
        <v>0</v>
      </c>
      <c r="C57" s="163">
        <f t="shared" si="13"/>
        <v>0</v>
      </c>
      <c r="D57" s="37">
        <f t="shared" si="13"/>
        <v>0</v>
      </c>
      <c r="E57" s="40"/>
      <c r="F57" s="41"/>
      <c r="G57" s="89"/>
      <c r="H57" s="90"/>
      <c r="I57" s="91"/>
      <c r="J57" s="88"/>
      <c r="K57" s="58" t="str">
        <f t="shared" si="15"/>
        <v/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59"/>
      <c r="BL57" s="59"/>
      <c r="BM57" s="59"/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  <c r="BZ57" s="59"/>
      <c r="CA57" s="60" t="str">
        <f t="shared" si="16"/>
        <v/>
      </c>
      <c r="CB57" s="60" t="str">
        <f t="shared" si="17"/>
        <v/>
      </c>
      <c r="CC57" s="59"/>
      <c r="CD57" s="59"/>
      <c r="CE57" s="61"/>
      <c r="CF57" s="61"/>
      <c r="CG57" s="61"/>
      <c r="CH57" s="61"/>
      <c r="CI57" s="61"/>
      <c r="CJ57" s="2"/>
      <c r="CK57" s="62">
        <f>IF(AND($B57&lt;&gt;0,I57=""),1,IF(I57&gt;$B57,1,0))</f>
        <v>0</v>
      </c>
      <c r="CL57" s="62">
        <f t="shared" si="18"/>
        <v>0</v>
      </c>
    </row>
    <row r="58" spans="1:90" customFormat="1" x14ac:dyDescent="0.25">
      <c r="A58" s="11" t="s">
        <v>63</v>
      </c>
      <c r="B58" s="12"/>
      <c r="C58" s="12"/>
      <c r="D58" s="12"/>
      <c r="E58" s="12"/>
      <c r="F58" s="12"/>
      <c r="G58" s="12"/>
      <c r="H58" s="12"/>
      <c r="I58" s="12"/>
      <c r="J58" s="13"/>
      <c r="K58" s="13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</row>
    <row r="59" spans="1:90" customFormat="1" ht="15" customHeight="1" x14ac:dyDescent="0.25">
      <c r="A59" s="2777" t="s">
        <v>64</v>
      </c>
      <c r="B59" s="2779"/>
      <c r="C59" s="2892" t="s">
        <v>65</v>
      </c>
      <c r="D59" s="2886" t="s">
        <v>66</v>
      </c>
      <c r="E59" s="2888"/>
      <c r="F59" s="2888"/>
      <c r="G59" s="2888"/>
      <c r="H59" s="2888"/>
      <c r="I59" s="2888"/>
      <c r="J59" s="2903"/>
      <c r="K59" s="2904" t="s">
        <v>28</v>
      </c>
      <c r="L59" s="2779" t="s">
        <v>29</v>
      </c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</row>
    <row r="60" spans="1:90" customFormat="1" ht="21" x14ac:dyDescent="0.25">
      <c r="A60" s="2504"/>
      <c r="B60" s="2506"/>
      <c r="C60" s="2510"/>
      <c r="D60" s="866" t="s">
        <v>67</v>
      </c>
      <c r="E60" s="864" t="s">
        <v>68</v>
      </c>
      <c r="F60" s="864" t="s">
        <v>69</v>
      </c>
      <c r="G60" s="864" t="s">
        <v>70</v>
      </c>
      <c r="H60" s="864" t="s">
        <v>71</v>
      </c>
      <c r="I60" s="864" t="s">
        <v>72</v>
      </c>
      <c r="J60" s="903" t="s">
        <v>73</v>
      </c>
      <c r="K60" s="2531"/>
      <c r="L60" s="252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</row>
    <row r="61" spans="1:90" customFormat="1" x14ac:dyDescent="0.25">
      <c r="A61" s="2905" t="s">
        <v>74</v>
      </c>
      <c r="B61" s="2906"/>
      <c r="C61" s="904">
        <f>SUM(D61:H61)</f>
        <v>0</v>
      </c>
      <c r="D61" s="879"/>
      <c r="E61" s="748"/>
      <c r="F61" s="748"/>
      <c r="G61" s="748"/>
      <c r="H61" s="748"/>
      <c r="I61" s="749"/>
      <c r="J61" s="750"/>
      <c r="K61" s="905"/>
      <c r="L61" s="880"/>
      <c r="M61" s="58" t="str">
        <f>$CA61&amp;CB61</f>
        <v/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60" t="str">
        <f>IF(AND($C61&lt;&gt;0,K61=""),"* No olvide ingresar la variable "&amp;K$59&amp;""&amp;". Digite CERO si no tiene. ",IF(K61&gt;$C61,"* La variable Pueblos Originarios no debe ser mayor al Total. ",""))</f>
        <v/>
      </c>
      <c r="CB61" s="60" t="str">
        <f>IF(AND($C61&lt;&gt;0,L61=""),"* No olvide ingresar la variable "&amp;L$59&amp;""&amp;". Digite CERO si no tiene. ",IF(L61&gt;$C61,"* La variable Migrantes no debe ser mayor al Total. ",""))</f>
        <v/>
      </c>
      <c r="CC61" s="59"/>
      <c r="CD61" s="59"/>
      <c r="CE61" s="61"/>
      <c r="CF61" s="61"/>
      <c r="CG61" s="61"/>
      <c r="CH61" s="61"/>
      <c r="CI61" s="61"/>
      <c r="CJ61" s="2"/>
      <c r="CK61" s="62">
        <f>IF(AND($C61&lt;&gt;0,K61=""),1,IF(K61&gt;$C61,1,0))</f>
        <v>0</v>
      </c>
      <c r="CL61" s="62">
        <f>IF(AND($C61&lt;&gt;0,L61=""),1,IF(L61&gt;$C61,1,0))</f>
        <v>0</v>
      </c>
    </row>
    <row r="62" spans="1:90" customFormat="1" ht="15" customHeight="1" x14ac:dyDescent="0.25">
      <c r="A62" s="2538" t="s">
        <v>75</v>
      </c>
      <c r="B62" s="2538"/>
      <c r="C62" s="170">
        <f>SUM(D62:H62)</f>
        <v>0</v>
      </c>
      <c r="D62" s="67"/>
      <c r="E62" s="171"/>
      <c r="F62" s="171"/>
      <c r="G62" s="171"/>
      <c r="H62" s="171"/>
      <c r="I62" s="172"/>
      <c r="J62" s="173"/>
      <c r="K62" s="174"/>
      <c r="L62" s="78"/>
      <c r="M62" s="58" t="str">
        <f t="shared" ref="M62:M67" si="19">$CA62&amp;CB62</f>
        <v/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60" t="str">
        <f t="shared" ref="CA62:CA67" si="20">IF(AND($C62&lt;&gt;0,K62=""),"* No olvide ingresar la variable "&amp;K$59&amp;""&amp;". Digite CERO si no tiene. ",IF(K62&gt;$C62,"* La variable Pueblos Originarios no debe ser mayor al Total. ",""))</f>
        <v/>
      </c>
      <c r="CB62" s="60" t="str">
        <f t="shared" ref="CB62:CB66" si="21">IF(AND($C62&lt;&gt;0,L62=""),"* No olvide ingresar la variable "&amp;L$59&amp;""&amp;". Digite CERO si no tiene. ",IF(L62&gt;$C62,"* La variable Migrantes no debe ser mayor al Total. ",""))</f>
        <v/>
      </c>
      <c r="CC62" s="59"/>
      <c r="CD62" s="59"/>
      <c r="CE62" s="61"/>
      <c r="CF62" s="61"/>
      <c r="CG62" s="61"/>
      <c r="CH62" s="61"/>
      <c r="CI62" s="61"/>
      <c r="CJ62" s="2"/>
      <c r="CK62" s="62">
        <f t="shared" ref="CK62:CL67" si="22">IF(AND($C62&lt;&gt;0,K62=""),1,IF(K62&gt;$C62,1,0))</f>
        <v>0</v>
      </c>
      <c r="CL62" s="62">
        <f t="shared" si="22"/>
        <v>0</v>
      </c>
    </row>
    <row r="63" spans="1:90" customFormat="1" x14ac:dyDescent="0.25">
      <c r="A63" s="2538" t="s">
        <v>76</v>
      </c>
      <c r="B63" s="2538"/>
      <c r="C63" s="170">
        <f>SUM(D63:H63)</f>
        <v>0</v>
      </c>
      <c r="D63" s="77"/>
      <c r="E63" s="175"/>
      <c r="F63" s="175"/>
      <c r="G63" s="175"/>
      <c r="H63" s="175"/>
      <c r="I63" s="176"/>
      <c r="J63" s="177"/>
      <c r="K63" s="174"/>
      <c r="L63" s="78"/>
      <c r="M63" s="58" t="str">
        <f t="shared" si="19"/>
        <v/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60" t="str">
        <f t="shared" si="20"/>
        <v/>
      </c>
      <c r="CB63" s="60" t="str">
        <f t="shared" si="21"/>
        <v/>
      </c>
      <c r="CC63" s="59"/>
      <c r="CD63" s="59"/>
      <c r="CE63" s="61"/>
      <c r="CF63" s="61"/>
      <c r="CG63" s="61"/>
      <c r="CH63" s="61"/>
      <c r="CI63" s="61"/>
      <c r="CJ63" s="2"/>
      <c r="CK63" s="62">
        <f t="shared" si="22"/>
        <v>0</v>
      </c>
      <c r="CL63" s="62">
        <f t="shared" si="22"/>
        <v>0</v>
      </c>
    </row>
    <row r="64" spans="1:90" customFormat="1" ht="15" customHeight="1" x14ac:dyDescent="0.25">
      <c r="A64" s="2538" t="s">
        <v>77</v>
      </c>
      <c r="B64" s="2538"/>
      <c r="C64" s="84">
        <f>SUM(H64:J64)</f>
        <v>0</v>
      </c>
      <c r="D64" s="178"/>
      <c r="E64" s="179"/>
      <c r="F64" s="179"/>
      <c r="G64" s="179"/>
      <c r="H64" s="180"/>
      <c r="I64" s="175"/>
      <c r="J64" s="181"/>
      <c r="K64" s="174"/>
      <c r="L64" s="78"/>
      <c r="M64" s="58" t="str">
        <f t="shared" si="19"/>
        <v/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60" t="str">
        <f t="shared" si="20"/>
        <v/>
      </c>
      <c r="CB64" s="60" t="str">
        <f t="shared" si="21"/>
        <v/>
      </c>
      <c r="CC64" s="59"/>
      <c r="CD64" s="59"/>
      <c r="CE64" s="61"/>
      <c r="CF64" s="61"/>
      <c r="CG64" s="61"/>
      <c r="CH64" s="61"/>
      <c r="CI64" s="61"/>
      <c r="CJ64" s="2"/>
      <c r="CK64" s="62">
        <f t="shared" si="22"/>
        <v>0</v>
      </c>
      <c r="CL64" s="62">
        <f t="shared" si="22"/>
        <v>0</v>
      </c>
    </row>
    <row r="65" spans="1:90" customFormat="1" ht="15" customHeight="1" x14ac:dyDescent="0.25">
      <c r="A65" s="2538" t="s">
        <v>78</v>
      </c>
      <c r="B65" s="2538"/>
      <c r="C65" s="84">
        <f>SUM(H65:J65)</f>
        <v>0</v>
      </c>
      <c r="D65" s="178"/>
      <c r="E65" s="179"/>
      <c r="F65" s="179"/>
      <c r="G65" s="179"/>
      <c r="H65" s="180"/>
      <c r="I65" s="175"/>
      <c r="J65" s="181"/>
      <c r="K65" s="174"/>
      <c r="L65" s="78"/>
      <c r="M65" s="58" t="str">
        <f t="shared" si="19"/>
        <v/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60" t="str">
        <f t="shared" si="20"/>
        <v/>
      </c>
      <c r="CB65" s="60" t="str">
        <f t="shared" si="21"/>
        <v/>
      </c>
      <c r="CC65" s="59"/>
      <c r="CD65" s="59"/>
      <c r="CE65" s="61"/>
      <c r="CF65" s="61"/>
      <c r="CG65" s="61"/>
      <c r="CH65" s="61"/>
      <c r="CI65" s="61"/>
      <c r="CJ65" s="2"/>
      <c r="CK65" s="62">
        <f t="shared" si="22"/>
        <v>0</v>
      </c>
      <c r="CL65" s="62">
        <f t="shared" si="22"/>
        <v>0</v>
      </c>
    </row>
    <row r="66" spans="1:90" customFormat="1" ht="15" customHeight="1" x14ac:dyDescent="0.25">
      <c r="A66" s="2539" t="s">
        <v>79</v>
      </c>
      <c r="B66" s="2539"/>
      <c r="C66" s="182">
        <f>SUM(H66:J66)</f>
        <v>0</v>
      </c>
      <c r="D66" s="183"/>
      <c r="E66" s="184"/>
      <c r="F66" s="184"/>
      <c r="G66" s="184"/>
      <c r="H66" s="185"/>
      <c r="I66" s="186"/>
      <c r="J66" s="187"/>
      <c r="K66" s="188"/>
      <c r="L66" s="88"/>
      <c r="M66" s="58" t="str">
        <f>$CA66&amp;CB66</f>
        <v/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60" t="str">
        <f t="shared" si="20"/>
        <v/>
      </c>
      <c r="CB66" s="60" t="str">
        <f t="shared" si="21"/>
        <v/>
      </c>
      <c r="CC66" s="59"/>
      <c r="CD66" s="59"/>
      <c r="CE66" s="61"/>
      <c r="CF66" s="61"/>
      <c r="CG66" s="61"/>
      <c r="CH66" s="61"/>
      <c r="CI66" s="61"/>
      <c r="CJ66" s="2"/>
      <c r="CK66" s="62">
        <f t="shared" si="22"/>
        <v>0</v>
      </c>
      <c r="CL66" s="62">
        <f t="shared" si="22"/>
        <v>0</v>
      </c>
    </row>
    <row r="67" spans="1:90" customFormat="1" x14ac:dyDescent="0.25">
      <c r="A67" s="2909" t="s">
        <v>80</v>
      </c>
      <c r="B67" s="2909"/>
      <c r="C67" s="189">
        <f>SUM(D67:J67)</f>
        <v>0</v>
      </c>
      <c r="D67" s="190"/>
      <c r="E67" s="191"/>
      <c r="F67" s="191"/>
      <c r="G67" s="191"/>
      <c r="H67" s="192"/>
      <c r="I67" s="193"/>
      <c r="J67" s="194"/>
      <c r="K67" s="195"/>
      <c r="L67" s="143"/>
      <c r="M67" s="58" t="str">
        <f t="shared" si="19"/>
        <v/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9"/>
      <c r="BF67" s="59"/>
      <c r="BG67" s="59"/>
      <c r="BH67" s="59"/>
      <c r="BI67" s="59"/>
      <c r="BJ67" s="59"/>
      <c r="BK67" s="59"/>
      <c r="BL67" s="59"/>
      <c r="BM67" s="59"/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59"/>
      <c r="BY67" s="59"/>
      <c r="BZ67" s="59"/>
      <c r="CA67" s="60" t="str">
        <f t="shared" si="20"/>
        <v/>
      </c>
      <c r="CB67" s="60" t="str">
        <f>IF(AND($C67&lt;&gt;0,L67=""),"* No olvide ingresar la variable "&amp;L$59&amp;""&amp;". Digite CERO si no tiene. ",IF(L67&gt;$C67,"* La variable Migrantes no debe ser mayor al Total. ",""))</f>
        <v/>
      </c>
      <c r="CC67" s="59"/>
      <c r="CD67" s="59"/>
      <c r="CE67" s="61"/>
      <c r="CF67" s="61"/>
      <c r="CG67" s="61"/>
      <c r="CH67" s="61"/>
      <c r="CI67" s="61"/>
      <c r="CJ67" s="2"/>
      <c r="CK67" s="62">
        <f t="shared" si="22"/>
        <v>0</v>
      </c>
      <c r="CL67" s="62">
        <f t="shared" si="22"/>
        <v>0</v>
      </c>
    </row>
    <row r="68" spans="1:90" customFormat="1" x14ac:dyDescent="0.25">
      <c r="A68" s="11" t="s">
        <v>81</v>
      </c>
      <c r="B68" s="12"/>
      <c r="C68" s="12"/>
      <c r="D68" s="12"/>
      <c r="E68" s="12"/>
      <c r="F68" s="12"/>
      <c r="G68" s="12"/>
      <c r="H68" s="12"/>
      <c r="I68" s="12"/>
      <c r="J68" s="13"/>
      <c r="K68" s="13"/>
      <c r="L68" s="196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</row>
    <row r="69" spans="1:90" customFormat="1" ht="15" customHeight="1" x14ac:dyDescent="0.25">
      <c r="A69" s="2779" t="s">
        <v>26</v>
      </c>
      <c r="B69" s="2777" t="s">
        <v>5</v>
      </c>
      <c r="C69" s="2778"/>
      <c r="D69" s="2779"/>
      <c r="E69" s="2908" t="s">
        <v>6</v>
      </c>
      <c r="F69" s="2908"/>
      <c r="G69" s="2908"/>
      <c r="H69" s="2910"/>
      <c r="I69" s="2899" t="s">
        <v>28</v>
      </c>
      <c r="J69" s="2900" t="s">
        <v>29</v>
      </c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</row>
    <row r="70" spans="1:90" customFormat="1" x14ac:dyDescent="0.25">
      <c r="A70" s="2522"/>
      <c r="B70" s="2504"/>
      <c r="C70" s="2505"/>
      <c r="D70" s="2506"/>
      <c r="E70" s="2886" t="s">
        <v>10</v>
      </c>
      <c r="F70" s="2887"/>
      <c r="G70" s="2888" t="s">
        <v>11</v>
      </c>
      <c r="H70" s="2903"/>
      <c r="I70" s="2520"/>
      <c r="J70" s="2524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</row>
    <row r="71" spans="1:90" customFormat="1" x14ac:dyDescent="0.25">
      <c r="A71" s="2506"/>
      <c r="B71" s="906" t="s">
        <v>17</v>
      </c>
      <c r="C71" s="889" t="s">
        <v>18</v>
      </c>
      <c r="D71" s="123" t="s">
        <v>19</v>
      </c>
      <c r="E71" s="866" t="s">
        <v>18</v>
      </c>
      <c r="F71" s="865" t="s">
        <v>19</v>
      </c>
      <c r="G71" s="866" t="s">
        <v>18</v>
      </c>
      <c r="H71" s="907" t="s">
        <v>19</v>
      </c>
      <c r="I71" s="2521"/>
      <c r="J71" s="2525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</row>
    <row r="72" spans="1:90" customFormat="1" x14ac:dyDescent="0.25">
      <c r="A72" s="199" t="s">
        <v>22</v>
      </c>
      <c r="B72" s="200">
        <f>SUM(C72:D72)</f>
        <v>0</v>
      </c>
      <c r="C72" s="201">
        <f t="shared" ref="C72:D74" si="23">+E72+G72</f>
        <v>0</v>
      </c>
      <c r="D72" s="202">
        <f t="shared" si="23"/>
        <v>0</v>
      </c>
      <c r="E72" s="879"/>
      <c r="F72" s="72"/>
      <c r="G72" s="67"/>
      <c r="H72" s="203"/>
      <c r="I72" s="204"/>
      <c r="J72" s="68"/>
      <c r="K72" s="58" t="str">
        <f>$CA72&amp;CB72</f>
        <v/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  <c r="BB72" s="59"/>
      <c r="BC72" s="59"/>
      <c r="BD72" s="59"/>
      <c r="BE72" s="59"/>
      <c r="BF72" s="59"/>
      <c r="BG72" s="59"/>
      <c r="BH72" s="59"/>
      <c r="BI72" s="59"/>
      <c r="BJ72" s="59"/>
      <c r="BK72" s="59"/>
      <c r="BL72" s="59"/>
      <c r="BM72" s="59"/>
      <c r="BN72" s="59"/>
      <c r="BO72" s="59"/>
      <c r="BP72" s="59"/>
      <c r="BQ72" s="59"/>
      <c r="BR72" s="59"/>
      <c r="BS72" s="59"/>
      <c r="BT72" s="59"/>
      <c r="BU72" s="59"/>
      <c r="BV72" s="59"/>
      <c r="BW72" s="59"/>
      <c r="BX72" s="59"/>
      <c r="BY72" s="59"/>
      <c r="BZ72" s="59"/>
      <c r="CA72" s="60" t="str">
        <f>IF(AND($B72&lt;&gt;0,I72=""),"* No olvide ingresar la variable "&amp;I$51&amp;""&amp;". Digite CERO si no tiene. ",IF(I72&gt;$B72,"* La variable Pueblos Originarios no debe ser mayor al Total Ambos Sexos. ",""))</f>
        <v/>
      </c>
      <c r="CB72" s="60" t="str">
        <f>IF(AND($B72&lt;&gt;0,J72=""),"* No olvide ingresar la variable "&amp;J$51&amp;""&amp;" (Digite CERO si no tiene). ",IF(J72&gt;$B72,"* La variable Migrantes no debe ser mayor al Total Ambos Sexos. ",""))</f>
        <v/>
      </c>
      <c r="CC72" s="59"/>
      <c r="CD72" s="59"/>
      <c r="CE72" s="61"/>
      <c r="CF72" s="61"/>
      <c r="CG72" s="61"/>
      <c r="CH72" s="61"/>
      <c r="CI72" s="61"/>
      <c r="CJ72" s="2"/>
      <c r="CK72" s="62">
        <f>IF(AND($B72&lt;&gt;0,I72=""),1,IF(I72&gt;$B72,1,0))</f>
        <v>0</v>
      </c>
      <c r="CL72" s="62">
        <f>IF(AND($B72&lt;&gt;0,J72=""),1,IF(J72&gt;$B72,1,0))</f>
        <v>0</v>
      </c>
    </row>
    <row r="73" spans="1:90" customFormat="1" x14ac:dyDescent="0.25">
      <c r="A73" s="205" t="s">
        <v>61</v>
      </c>
      <c r="B73" s="159">
        <f>SUM(C73:D73)</f>
        <v>0</v>
      </c>
      <c r="C73" s="206">
        <f t="shared" si="23"/>
        <v>0</v>
      </c>
      <c r="D73" s="207">
        <f t="shared" si="23"/>
        <v>0</v>
      </c>
      <c r="E73" s="77"/>
      <c r="F73" s="82"/>
      <c r="G73" s="77"/>
      <c r="H73" s="208"/>
      <c r="I73" s="174"/>
      <c r="J73" s="78"/>
      <c r="K73" s="58" t="str">
        <f t="shared" ref="K73:K74" si="24">$CA73&amp;CB73</f>
        <v/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  <c r="BE73" s="59"/>
      <c r="BF73" s="59"/>
      <c r="BG73" s="59"/>
      <c r="BH73" s="59"/>
      <c r="BI73" s="59"/>
      <c r="BJ73" s="59"/>
      <c r="BK73" s="59"/>
      <c r="BL73" s="59"/>
      <c r="BM73" s="59"/>
      <c r="BN73" s="59"/>
      <c r="BO73" s="59"/>
      <c r="BP73" s="59"/>
      <c r="BQ73" s="59"/>
      <c r="BR73" s="59"/>
      <c r="BS73" s="59"/>
      <c r="BT73" s="59"/>
      <c r="BU73" s="59"/>
      <c r="BV73" s="59"/>
      <c r="BW73" s="59"/>
      <c r="BX73" s="59"/>
      <c r="BY73" s="59"/>
      <c r="BZ73" s="59"/>
      <c r="CA73" s="60" t="str">
        <f t="shared" ref="CA73:CA74" si="25">IF(AND($B73&lt;&gt;0,I73=""),"* No olvide ingresar la variable "&amp;I$51&amp;""&amp;". Digite CERO si no tiene. ",IF(I73&gt;$B73,"* La variable Pueblos Originarios no debe ser mayor al Total Ambos Sexos. ",""))</f>
        <v/>
      </c>
      <c r="CB73" s="60" t="str">
        <f t="shared" ref="CB73" si="26">IF(AND($B73&lt;&gt;0,J73=""),"* No olvide ingresar la variable "&amp;J$51&amp;""&amp;" (Digite CERO si no tiene). ",IF(J73&gt;$B73,"* La variable Migrantes no debe ser mayor al Total Ambos Sexos. ",""))</f>
        <v/>
      </c>
      <c r="CC73" s="59"/>
      <c r="CD73" s="59"/>
      <c r="CE73" s="61"/>
      <c r="CF73" s="61"/>
      <c r="CG73" s="61"/>
      <c r="CH73" s="61"/>
      <c r="CI73" s="61"/>
      <c r="CJ73" s="2"/>
      <c r="CK73" s="62">
        <f t="shared" ref="CK73:CL74" si="27">IF(AND($B73&lt;&gt;0,I73=""),1,IF(I73&gt;$B73,1,0))</f>
        <v>0</v>
      </c>
      <c r="CL73" s="62">
        <f t="shared" si="27"/>
        <v>0</v>
      </c>
    </row>
    <row r="74" spans="1:90" customFormat="1" x14ac:dyDescent="0.25">
      <c r="A74" s="161" t="s">
        <v>82</v>
      </c>
      <c r="B74" s="162">
        <f>SUM(C74:D74)</f>
        <v>0</v>
      </c>
      <c r="C74" s="209">
        <f t="shared" si="23"/>
        <v>0</v>
      </c>
      <c r="D74" s="210">
        <f t="shared" si="23"/>
        <v>0</v>
      </c>
      <c r="E74" s="40"/>
      <c r="F74" s="41"/>
      <c r="G74" s="40"/>
      <c r="H74" s="211"/>
      <c r="I74" s="188"/>
      <c r="J74" s="88"/>
      <c r="K74" s="58" t="str">
        <f t="shared" si="24"/>
        <v/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60" t="str">
        <f t="shared" si="25"/>
        <v/>
      </c>
      <c r="CB74" s="60" t="str">
        <f>IF(AND($B74&lt;&gt;0,J74=""),"* No olvide ingresar la variable "&amp;J$51&amp;""&amp;" (Digite CERO si no tiene). ",IF(J74&gt;$B74,"* La variable Migrantes no debe ser mayor al Total Ambos Sexos. ",""))</f>
        <v/>
      </c>
      <c r="CC74" s="59"/>
      <c r="CD74" s="59"/>
      <c r="CE74" s="61"/>
      <c r="CF74" s="61"/>
      <c r="CG74" s="61"/>
      <c r="CH74" s="61"/>
      <c r="CI74" s="61"/>
      <c r="CJ74" s="2"/>
      <c r="CK74" s="62">
        <f t="shared" si="27"/>
        <v>0</v>
      </c>
      <c r="CL74" s="62">
        <f t="shared" si="27"/>
        <v>0</v>
      </c>
    </row>
    <row r="75" spans="1:90" customFormat="1" x14ac:dyDescent="0.25">
      <c r="A75" s="212" t="s">
        <v>83</v>
      </c>
      <c r="B75" s="213"/>
      <c r="C75" s="213"/>
      <c r="D75" s="213"/>
      <c r="E75" s="213"/>
      <c r="F75" s="213"/>
      <c r="G75" s="213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</row>
    <row r="76" spans="1:90" customFormat="1" x14ac:dyDescent="0.25">
      <c r="A76" s="212" t="s">
        <v>84</v>
      </c>
      <c r="B76" s="214"/>
      <c r="C76" s="214"/>
      <c r="D76" s="214"/>
      <c r="E76" s="214"/>
      <c r="F76" s="214"/>
      <c r="G76" s="214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</row>
    <row r="77" spans="1:90" customFormat="1" x14ac:dyDescent="0.25">
      <c r="A77" s="2892" t="s">
        <v>85</v>
      </c>
      <c r="B77" s="2892" t="s">
        <v>65</v>
      </c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</row>
    <row r="78" spans="1:90" customFormat="1" x14ac:dyDescent="0.25">
      <c r="A78" s="2509"/>
      <c r="B78" s="2510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</row>
    <row r="79" spans="1:90" customFormat="1" x14ac:dyDescent="0.25">
      <c r="A79" s="2510"/>
      <c r="B79" s="908">
        <f>SUM(B80:B83)</f>
        <v>0</v>
      </c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</row>
    <row r="80" spans="1:90" customFormat="1" x14ac:dyDescent="0.25">
      <c r="A80" s="216" t="s">
        <v>86</v>
      </c>
      <c r="B80" s="217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</row>
    <row r="81" spans="1:93" customFormat="1" x14ac:dyDescent="0.25">
      <c r="A81" s="218" t="s">
        <v>87</v>
      </c>
      <c r="B81" s="219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customFormat="1" x14ac:dyDescent="0.25">
      <c r="A82" s="218" t="s">
        <v>22</v>
      </c>
      <c r="B82" s="219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customFormat="1" x14ac:dyDescent="0.25">
      <c r="A83" s="220" t="s">
        <v>88</v>
      </c>
      <c r="B83" s="221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customFormat="1" x14ac:dyDescent="0.25">
      <c r="A84" s="7" t="s">
        <v>89</v>
      </c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customFormat="1" ht="52.5" x14ac:dyDescent="0.25">
      <c r="A85" s="909" t="s">
        <v>90</v>
      </c>
      <c r="B85" s="910" t="s">
        <v>91</v>
      </c>
      <c r="C85" s="866" t="s">
        <v>92</v>
      </c>
      <c r="D85" s="864" t="s">
        <v>93</v>
      </c>
      <c r="E85" s="864" t="s">
        <v>94</v>
      </c>
      <c r="F85" s="865" t="s">
        <v>95</v>
      </c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customFormat="1" x14ac:dyDescent="0.25">
      <c r="A86" s="911" t="s">
        <v>96</v>
      </c>
      <c r="B86" s="912"/>
      <c r="C86" s="879"/>
      <c r="D86" s="748"/>
      <c r="E86" s="748"/>
      <c r="F86" s="880"/>
      <c r="G86" s="58" t="str">
        <f>$CA86&amp;CB86&amp;CC86&amp;CD86&amp;CE86</f>
        <v/>
      </c>
      <c r="CA86" s="60" t="str">
        <f>IF(CK86=1,"* Las Aplicaciones de EPSA con resultado de Riesgo psicosocial NO DEBE ser MAYOR que el Total de las Aplicaciones. ","")</f>
        <v/>
      </c>
      <c r="CB86" s="226" t="str">
        <f>IF(CL86=1,"* Las Aplicaciones de EPSA con resultado de Riesgo psicosocial NO DEBE ser MENOR que la variable Plan de equipo de cabecera en gestantes con 3 o más riesgos psicosociales. ","")</f>
        <v/>
      </c>
      <c r="CC86" s="226" t="str">
        <f>IF(CM86=1,"* Las Aplicaciones de EPSA asociadas a Violencia de Género NO DEBEN ser MAYOR al Total de Aplicaciones. ","")</f>
        <v/>
      </c>
      <c r="CD86" s="226" t="str">
        <f>IF(CN86=1,"* Las Aplicaciones de EPSA asociadas a 3 o más riesgos psicosociales NO DEBEN ser MAYOR al Total de Aplicaciones. ","")</f>
        <v/>
      </c>
      <c r="CE86" s="226" t="str">
        <f>IF(CO86=1,"* La variable Plan de equipo de cabecera en gestantes con 3 o más riesgos psicosociales NO DEBE ser MAYOR al Total de Aplicaciones. ","")</f>
        <v/>
      </c>
      <c r="CF86" s="227"/>
      <c r="CG86" s="227"/>
      <c r="CH86" s="227"/>
      <c r="CI86" s="227"/>
      <c r="CJ86" s="227"/>
      <c r="CK86" s="228">
        <f>IF(B86&lt;C86,1,0)</f>
        <v>0</v>
      </c>
      <c r="CL86" s="228">
        <f>IF(C86&lt;F86,1,0)</f>
        <v>0</v>
      </c>
      <c r="CM86" s="228">
        <f t="shared" ref="CM86:CO87" si="28">IF(D86&gt;$B86,1,0)</f>
        <v>0</v>
      </c>
      <c r="CN86" s="228">
        <f t="shared" si="28"/>
        <v>0</v>
      </c>
      <c r="CO86" s="228">
        <f t="shared" si="28"/>
        <v>0</v>
      </c>
    </row>
    <row r="87" spans="1:93" customFormat="1" x14ac:dyDescent="0.25">
      <c r="A87" s="229" t="s">
        <v>97</v>
      </c>
      <c r="B87" s="230"/>
      <c r="C87" s="141"/>
      <c r="D87" s="193"/>
      <c r="E87" s="193"/>
      <c r="F87" s="143"/>
      <c r="G87" s="58" t="str">
        <f>$CA87&amp;CB87&amp;CC87&amp;CD87&amp;CE87</f>
        <v/>
      </c>
      <c r="CA87" s="60" t="str">
        <f>IF(CK87=1,"* Las Aplicaciones de EPSA con resultado de Riesgo psicosocial NO DEBE ser MAYOR que el Total de las Aplicaciones. ","")</f>
        <v/>
      </c>
      <c r="CB87" s="226" t="str">
        <f>IF(CL87=1,"* Las Aplicaciones de EPSA con resultado de Riesgo psicosocial NO DEBE ser MENOR que la variable Plan de equipo de cabecera en gestantes con 3 o más riesgos psicosociales. ","")</f>
        <v/>
      </c>
      <c r="CC87" s="226" t="str">
        <f>IF(CM87=1,"* Las Aplicaciones de EPSA asociadas a Violencia de Género NO DEBEN ser MAYOR al Total de Aplicaciones. ","")</f>
        <v/>
      </c>
      <c r="CD87" s="226" t="str">
        <f>IF(CN87=1,"* Las Aplicaciones de EPSA asociadas a 3 o más riesgos psicosociales NO DEBEN ser MAYOR al Total de Aplicaciones. ","")</f>
        <v/>
      </c>
      <c r="CE87" s="226" t="str">
        <f>IF(CO87=1,"* La variable Plan de equipo de cabecera en gestantes con 3 o más riesgos psicosociales NO DEBE ser MAYOR al Total de Aplicaciones. ","")</f>
        <v/>
      </c>
      <c r="CF87" s="227"/>
      <c r="CG87" s="227"/>
      <c r="CH87" s="227"/>
      <c r="CI87" s="227"/>
      <c r="CJ87" s="227"/>
      <c r="CK87" s="228">
        <f>IF(B87&lt;C87,1,0)</f>
        <v>0</v>
      </c>
      <c r="CL87" s="228">
        <f>IF(C87&lt;F87,1,0)</f>
        <v>0</v>
      </c>
      <c r="CM87" s="228">
        <f t="shared" si="28"/>
        <v>0</v>
      </c>
      <c r="CN87" s="228">
        <f t="shared" si="28"/>
        <v>0</v>
      </c>
      <c r="CO87" s="228">
        <f t="shared" si="28"/>
        <v>0</v>
      </c>
    </row>
    <row r="88" spans="1:93" customFormat="1" x14ac:dyDescent="0.25">
      <c r="A88" s="7" t="s">
        <v>98</v>
      </c>
      <c r="B88" s="13"/>
      <c r="C88" s="13"/>
      <c r="D88" s="13"/>
      <c r="E88" s="13"/>
      <c r="F88" s="214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customFormat="1" ht="31.5" x14ac:dyDescent="0.25">
      <c r="A89" s="2777" t="s">
        <v>99</v>
      </c>
      <c r="B89" s="2779"/>
      <c r="C89" s="866" t="s">
        <v>100</v>
      </c>
      <c r="D89" s="864" t="s">
        <v>101</v>
      </c>
      <c r="E89" s="864" t="s">
        <v>102</v>
      </c>
      <c r="F89" s="864" t="s">
        <v>103</v>
      </c>
      <c r="G89" s="907" t="s">
        <v>104</v>
      </c>
      <c r="H89" s="865" t="s">
        <v>105</v>
      </c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customFormat="1" ht="21" x14ac:dyDescent="0.25">
      <c r="A90" s="2890" t="s">
        <v>106</v>
      </c>
      <c r="B90" s="913" t="s">
        <v>107</v>
      </c>
      <c r="C90" s="905"/>
      <c r="D90" s="749"/>
      <c r="E90" s="749"/>
      <c r="F90" s="748"/>
      <c r="G90" s="759"/>
      <c r="H90" s="884"/>
      <c r="I90" s="58" t="str">
        <f>$CA90</f>
        <v/>
      </c>
      <c r="CA90" s="60" t="str">
        <f>IF(AND($C90&lt;&gt;0,H90=""),"* No olvide ingresar la variable "&amp;H$89&amp;""&amp;". Digite CERO si no tiene. ",IF(H90&gt;$C90,"* La variable Casos alterados derivados a Salud Mental no debe ser mayor al Total de Aplicaciones. ",""))</f>
        <v/>
      </c>
      <c r="CB90" s="59"/>
      <c r="CC90" s="59"/>
      <c r="CD90" s="59"/>
      <c r="CE90" s="61"/>
      <c r="CF90" s="61"/>
      <c r="CG90" s="61"/>
      <c r="CH90" s="61"/>
      <c r="CI90" s="61"/>
      <c r="CJ90" s="2"/>
      <c r="CK90" s="62">
        <f>IF(AND($C90&lt;&gt;0,H90=""),1,IF(H90&gt;$C90,1,0))</f>
        <v>0</v>
      </c>
      <c r="CL90" s="2"/>
      <c r="CM90" s="2"/>
      <c r="CN90" s="2"/>
      <c r="CO90" s="2"/>
    </row>
    <row r="91" spans="1:93" customFormat="1" ht="31.5" x14ac:dyDescent="0.25">
      <c r="A91" s="2497"/>
      <c r="B91" s="233" t="s">
        <v>108</v>
      </c>
      <c r="C91" s="188"/>
      <c r="D91" s="234"/>
      <c r="E91" s="234"/>
      <c r="F91" s="186"/>
      <c r="G91" s="187"/>
      <c r="H91" s="41"/>
      <c r="I91" s="58" t="str">
        <f t="shared" ref="I91:I92" si="29">$CA91</f>
        <v/>
      </c>
      <c r="CA91" s="60" t="str">
        <f t="shared" ref="CA91:CA93" si="30">IF(AND($C91&lt;&gt;0,H91=""),"* No olvide ingresar la variable "&amp;H$89&amp;""&amp;". Digite CERO si no tiene. ",IF(H91&gt;$C91,"* La variable Casos alterados derivados a Salud Mental no debe ser mayor al Total de Aplicaciones. ",""))</f>
        <v/>
      </c>
      <c r="CB91" s="59"/>
      <c r="CC91" s="59"/>
      <c r="CD91" s="59"/>
      <c r="CE91" s="61"/>
      <c r="CF91" s="61"/>
      <c r="CG91" s="61"/>
      <c r="CH91" s="61"/>
      <c r="CI91" s="61"/>
      <c r="CJ91" s="2"/>
      <c r="CK91" s="62">
        <f t="shared" ref="CK91:CK92" si="31">IF(AND($C91&lt;&gt;0,H91=""),1,IF(H91&gt;$C91,1,0))</f>
        <v>0</v>
      </c>
      <c r="CL91" s="2"/>
      <c r="CM91" s="2"/>
      <c r="CN91" s="2"/>
      <c r="CO91" s="2"/>
    </row>
    <row r="92" spans="1:93" customFormat="1" ht="15" customHeight="1" x14ac:dyDescent="0.25">
      <c r="A92" s="2517" t="s">
        <v>109</v>
      </c>
      <c r="B92" s="235" t="s">
        <v>110</v>
      </c>
      <c r="C92" s="879"/>
      <c r="D92" s="748"/>
      <c r="E92" s="748"/>
      <c r="F92" s="760"/>
      <c r="G92" s="761"/>
      <c r="H92" s="914"/>
      <c r="I92" s="58" t="str">
        <f t="shared" si="29"/>
        <v/>
      </c>
      <c r="CA92" s="60" t="str">
        <f t="shared" si="30"/>
        <v/>
      </c>
      <c r="CB92" s="59"/>
      <c r="CC92" s="59"/>
      <c r="CD92" s="59"/>
      <c r="CE92" s="61"/>
      <c r="CF92" s="61"/>
      <c r="CG92" s="61"/>
      <c r="CH92" s="61"/>
      <c r="CI92" s="61"/>
      <c r="CJ92" s="2"/>
      <c r="CK92" s="62">
        <f t="shared" si="31"/>
        <v>0</v>
      </c>
      <c r="CL92" s="2"/>
      <c r="CM92" s="2"/>
      <c r="CN92" s="2"/>
      <c r="CO92" s="2"/>
    </row>
    <row r="93" spans="1:93" customFormat="1" x14ac:dyDescent="0.25">
      <c r="A93" s="2518"/>
      <c r="B93" s="233" t="s">
        <v>111</v>
      </c>
      <c r="C93" s="40"/>
      <c r="D93" s="186"/>
      <c r="E93" s="186"/>
      <c r="F93" s="184"/>
      <c r="G93" s="239"/>
      <c r="H93" s="240"/>
      <c r="I93" s="58" t="str">
        <f>$CA93</f>
        <v/>
      </c>
      <c r="CA93" s="60" t="str">
        <f t="shared" si="30"/>
        <v/>
      </c>
      <c r="CB93" s="59"/>
      <c r="CC93" s="59"/>
      <c r="CD93" s="59"/>
      <c r="CE93" s="61"/>
      <c r="CF93" s="61"/>
      <c r="CG93" s="61"/>
      <c r="CH93" s="61"/>
      <c r="CI93" s="61"/>
      <c r="CJ93" s="2"/>
      <c r="CK93" s="62">
        <f>IF(AND($C93&lt;&gt;0,H93=""),1,IF(H93&gt;$C93,1,0))</f>
        <v>0</v>
      </c>
      <c r="CL93" s="2"/>
      <c r="CM93" s="2"/>
      <c r="CN93" s="2"/>
      <c r="CO93" s="2"/>
    </row>
    <row r="94" spans="1:93" customFormat="1" x14ac:dyDescent="0.25">
      <c r="A94" s="7" t="s">
        <v>112</v>
      </c>
      <c r="B94" s="241"/>
      <c r="C94" s="242"/>
      <c r="D94" s="242"/>
      <c r="E94" s="242"/>
      <c r="F94" s="3"/>
      <c r="G94" s="213"/>
      <c r="H94" s="243"/>
      <c r="I94" s="3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customFormat="1" x14ac:dyDescent="0.25">
      <c r="A95" s="2778" t="s">
        <v>85</v>
      </c>
      <c r="B95" s="2779"/>
      <c r="C95" s="2886" t="s">
        <v>65</v>
      </c>
      <c r="D95" s="2888"/>
      <c r="E95" s="2887"/>
      <c r="F95" s="2886" t="s">
        <v>113</v>
      </c>
      <c r="G95" s="2887"/>
      <c r="H95" s="2886" t="s">
        <v>114</v>
      </c>
      <c r="I95" s="2887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customFormat="1" x14ac:dyDescent="0.25">
      <c r="A96" s="2505"/>
      <c r="B96" s="2506"/>
      <c r="C96" s="866" t="s">
        <v>17</v>
      </c>
      <c r="D96" s="889" t="s">
        <v>18</v>
      </c>
      <c r="E96" s="865" t="s">
        <v>19</v>
      </c>
      <c r="F96" s="866" t="s">
        <v>18</v>
      </c>
      <c r="G96" s="865" t="s">
        <v>19</v>
      </c>
      <c r="H96" s="866" t="s">
        <v>18</v>
      </c>
      <c r="I96" s="865" t="s">
        <v>19</v>
      </c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0" customFormat="1" x14ac:dyDescent="0.25">
      <c r="A97" s="2886" t="s">
        <v>65</v>
      </c>
      <c r="B97" s="2887"/>
      <c r="C97" s="897">
        <f t="shared" ref="C97:I97" si="32">SUM(C98:C102)</f>
        <v>0</v>
      </c>
      <c r="D97" s="915">
        <f t="shared" si="32"/>
        <v>0</v>
      </c>
      <c r="E97" s="898">
        <f t="shared" si="32"/>
        <v>0</v>
      </c>
      <c r="F97" s="897">
        <f>SUM(F98:F102)</f>
        <v>0</v>
      </c>
      <c r="G97" s="898">
        <f t="shared" si="32"/>
        <v>0</v>
      </c>
      <c r="H97" s="897">
        <f t="shared" si="32"/>
        <v>0</v>
      </c>
      <c r="I97" s="898">
        <f t="shared" si="32"/>
        <v>0</v>
      </c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</row>
    <row r="98" spans="1:90" customFormat="1" x14ac:dyDescent="0.25">
      <c r="A98" s="2911" t="s">
        <v>22</v>
      </c>
      <c r="B98" s="2912"/>
      <c r="C98" s="916">
        <f>SUM(D98+E98)</f>
        <v>0</v>
      </c>
      <c r="D98" s="917">
        <f>SUM(F98+H98)</f>
        <v>0</v>
      </c>
      <c r="E98" s="893">
        <f>SUM(G98+I98)</f>
        <v>0</v>
      </c>
      <c r="F98" s="879"/>
      <c r="G98" s="884"/>
      <c r="H98" s="879"/>
      <c r="I98" s="880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</row>
    <row r="99" spans="1:90" customFormat="1" x14ac:dyDescent="0.25">
      <c r="A99" s="2542" t="s">
        <v>88</v>
      </c>
      <c r="B99" s="2543"/>
      <c r="C99" s="247">
        <f>SUM(D99+E99)</f>
        <v>0</v>
      </c>
      <c r="D99" s="248">
        <f t="shared" ref="D99:E102" si="33">SUM(F99+H99)</f>
        <v>0</v>
      </c>
      <c r="E99" s="133">
        <f t="shared" si="33"/>
        <v>0</v>
      </c>
      <c r="F99" s="67"/>
      <c r="G99" s="72"/>
      <c r="H99" s="67"/>
      <c r="I99" s="68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</row>
    <row r="100" spans="1:90" customFormat="1" x14ac:dyDescent="0.25">
      <c r="A100" s="2542" t="s">
        <v>87</v>
      </c>
      <c r="B100" s="2543"/>
      <c r="C100" s="247">
        <f>SUM(D100+E100)</f>
        <v>0</v>
      </c>
      <c r="D100" s="248">
        <f t="shared" si="33"/>
        <v>0</v>
      </c>
      <c r="E100" s="133">
        <f t="shared" si="33"/>
        <v>0</v>
      </c>
      <c r="F100" s="77"/>
      <c r="G100" s="82"/>
      <c r="H100" s="77"/>
      <c r="I100" s="78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</row>
    <row r="101" spans="1:90" customFormat="1" x14ac:dyDescent="0.25">
      <c r="A101" s="2544" t="s">
        <v>115</v>
      </c>
      <c r="B101" s="2545"/>
      <c r="C101" s="249">
        <f>SUM(D101+E101)</f>
        <v>0</v>
      </c>
      <c r="D101" s="250">
        <f>SUM(F101+H101)</f>
        <v>0</v>
      </c>
      <c r="E101" s="251">
        <f>SUM(G101+I101)</f>
        <v>0</v>
      </c>
      <c r="F101" s="104"/>
      <c r="G101" s="109"/>
      <c r="H101" s="104"/>
      <c r="I101" s="105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</row>
    <row r="102" spans="1:90" customFormat="1" x14ac:dyDescent="0.25">
      <c r="A102" s="2546" t="s">
        <v>116</v>
      </c>
      <c r="B102" s="2547"/>
      <c r="C102" s="252">
        <f>SUM(D102+E102)</f>
        <v>0</v>
      </c>
      <c r="D102" s="253">
        <f t="shared" si="33"/>
        <v>0</v>
      </c>
      <c r="E102" s="254">
        <f t="shared" si="33"/>
        <v>0</v>
      </c>
      <c r="F102" s="40"/>
      <c r="G102" s="41"/>
      <c r="H102" s="40"/>
      <c r="I102" s="88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</row>
    <row r="103" spans="1:90" customFormat="1" ht="15" customHeight="1" x14ac:dyDescent="0.25">
      <c r="A103" s="2548" t="s">
        <v>117</v>
      </c>
      <c r="B103" s="2548"/>
      <c r="C103" s="2548"/>
      <c r="D103" s="2548"/>
      <c r="E103" s="2548"/>
      <c r="F103" s="2548"/>
      <c r="G103" s="2548"/>
      <c r="H103" s="2548"/>
      <c r="I103" s="2548"/>
      <c r="J103" s="2548"/>
      <c r="K103" s="2548"/>
      <c r="L103" s="2548"/>
      <c r="M103" s="2548"/>
      <c r="N103" s="2548"/>
      <c r="O103" s="2548"/>
      <c r="P103" s="2548"/>
      <c r="Q103" s="255"/>
      <c r="R103" s="3"/>
      <c r="S103" s="3"/>
      <c r="T103" s="3"/>
      <c r="U103" s="3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</row>
    <row r="104" spans="1:90" customFormat="1" ht="15" customHeight="1" x14ac:dyDescent="0.25">
      <c r="A104" s="2549" t="s">
        <v>118</v>
      </c>
      <c r="B104" s="2549"/>
      <c r="C104" s="2549"/>
      <c r="D104" s="2549"/>
      <c r="E104" s="2549"/>
      <c r="F104" s="2549"/>
      <c r="G104" s="2549"/>
      <c r="H104" s="2549"/>
      <c r="I104" s="2549"/>
      <c r="J104" s="2549"/>
      <c r="K104" s="2549"/>
      <c r="L104" s="2549"/>
      <c r="M104" s="2549"/>
      <c r="N104" s="2549"/>
      <c r="O104" s="2549"/>
      <c r="P104" s="2549"/>
      <c r="Q104" s="2549"/>
      <c r="R104" s="3"/>
      <c r="S104" s="3"/>
      <c r="T104" s="3"/>
      <c r="U104" s="3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</row>
    <row r="105" spans="1:90" customFormat="1" ht="15" customHeight="1" x14ac:dyDescent="0.25">
      <c r="A105" s="2550" t="s">
        <v>119</v>
      </c>
      <c r="B105" s="2551"/>
      <c r="C105" s="2556" t="s">
        <v>120</v>
      </c>
      <c r="D105" s="2557"/>
      <c r="E105" s="2558"/>
      <c r="F105" s="2559" t="s">
        <v>6</v>
      </c>
      <c r="G105" s="2560"/>
      <c r="H105" s="2560"/>
      <c r="I105" s="2560"/>
      <c r="J105" s="2560"/>
      <c r="K105" s="2560"/>
      <c r="L105" s="2560"/>
      <c r="M105" s="2560"/>
      <c r="N105" s="2560"/>
      <c r="O105" s="2560"/>
      <c r="P105" s="2560"/>
      <c r="Q105" s="2560"/>
      <c r="R105" s="2560"/>
      <c r="S105" s="2560"/>
      <c r="T105" s="2560"/>
      <c r="U105" s="2561"/>
      <c r="V105" s="2570" t="s">
        <v>121</v>
      </c>
      <c r="W105" s="2571" t="s">
        <v>122</v>
      </c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</row>
    <row r="106" spans="1:90" customFormat="1" ht="15" customHeight="1" x14ac:dyDescent="0.25">
      <c r="A106" s="2552"/>
      <c r="B106" s="2553"/>
      <c r="C106" s="2504"/>
      <c r="D106" s="2505"/>
      <c r="E106" s="2506"/>
      <c r="F106" s="2572" t="s">
        <v>123</v>
      </c>
      <c r="G106" s="2573"/>
      <c r="H106" s="2573" t="s">
        <v>124</v>
      </c>
      <c r="I106" s="2573"/>
      <c r="J106" s="2573" t="s">
        <v>125</v>
      </c>
      <c r="K106" s="2573"/>
      <c r="L106" s="2573" t="s">
        <v>126</v>
      </c>
      <c r="M106" s="2573"/>
      <c r="N106" s="2573" t="s">
        <v>127</v>
      </c>
      <c r="O106" s="2573"/>
      <c r="P106" s="2573" t="s">
        <v>128</v>
      </c>
      <c r="Q106" s="2573"/>
      <c r="R106" s="2573" t="s">
        <v>129</v>
      </c>
      <c r="S106" s="2573"/>
      <c r="T106" s="2573" t="s">
        <v>130</v>
      </c>
      <c r="U106" s="2574"/>
      <c r="V106" s="2570"/>
      <c r="W106" s="2571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</row>
    <row r="107" spans="1:90" customFormat="1" x14ac:dyDescent="0.25">
      <c r="A107" s="2554"/>
      <c r="B107" s="2555"/>
      <c r="C107" s="888" t="s">
        <v>17</v>
      </c>
      <c r="D107" s="889" t="s">
        <v>18</v>
      </c>
      <c r="E107" s="123" t="s">
        <v>19</v>
      </c>
      <c r="F107" s="256" t="s">
        <v>18</v>
      </c>
      <c r="G107" s="257" t="s">
        <v>19</v>
      </c>
      <c r="H107" s="258" t="s">
        <v>18</v>
      </c>
      <c r="I107" s="257" t="s">
        <v>19</v>
      </c>
      <c r="J107" s="258" t="s">
        <v>18</v>
      </c>
      <c r="K107" s="257" t="s">
        <v>19</v>
      </c>
      <c r="L107" s="258" t="s">
        <v>18</v>
      </c>
      <c r="M107" s="257" t="s">
        <v>19</v>
      </c>
      <c r="N107" s="258" t="s">
        <v>18</v>
      </c>
      <c r="O107" s="257" t="s">
        <v>19</v>
      </c>
      <c r="P107" s="258" t="s">
        <v>18</v>
      </c>
      <c r="Q107" s="257" t="s">
        <v>19</v>
      </c>
      <c r="R107" s="258" t="s">
        <v>18</v>
      </c>
      <c r="S107" s="257" t="s">
        <v>19</v>
      </c>
      <c r="T107" s="258" t="s">
        <v>18</v>
      </c>
      <c r="U107" s="259" t="s">
        <v>19</v>
      </c>
      <c r="V107" s="2570"/>
      <c r="W107" s="2571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</row>
    <row r="108" spans="1:90" customFormat="1" x14ac:dyDescent="0.25">
      <c r="A108" s="2913" t="s">
        <v>131</v>
      </c>
      <c r="B108" s="2914"/>
      <c r="C108" s="919">
        <f t="shared" ref="C108:C117" si="34">SUM(D108+E108)</f>
        <v>0</v>
      </c>
      <c r="D108" s="920">
        <f>+J108+L108+N108+P108+R108+T108</f>
        <v>0</v>
      </c>
      <c r="E108" s="878">
        <f>+K108+M108+O108+Q108+S108+U108</f>
        <v>0</v>
      </c>
      <c r="F108" s="921"/>
      <c r="G108" s="922"/>
      <c r="H108" s="921"/>
      <c r="I108" s="922"/>
      <c r="J108" s="879"/>
      <c r="K108" s="880"/>
      <c r="L108" s="879"/>
      <c r="M108" s="880"/>
      <c r="N108" s="879"/>
      <c r="O108" s="880"/>
      <c r="P108" s="881"/>
      <c r="Q108" s="880"/>
      <c r="R108" s="881"/>
      <c r="S108" s="880"/>
      <c r="T108" s="881"/>
      <c r="U108" s="882"/>
      <c r="V108" s="264"/>
      <c r="W108" s="265"/>
      <c r="X108" s="14"/>
      <c r="CA108" s="59"/>
      <c r="CB108" s="59"/>
      <c r="CC108" s="59"/>
      <c r="CD108" s="59"/>
      <c r="CE108" s="61"/>
      <c r="CF108" s="61"/>
      <c r="CG108" s="61"/>
      <c r="CH108" s="61"/>
      <c r="CI108" s="61"/>
      <c r="CJ108" s="2"/>
      <c r="CK108" s="2"/>
      <c r="CL108" s="2"/>
    </row>
    <row r="109" spans="1:90" customFormat="1" x14ac:dyDescent="0.25">
      <c r="A109" s="2566" t="s">
        <v>132</v>
      </c>
      <c r="B109" s="2567"/>
      <c r="C109" s="266">
        <f t="shared" si="34"/>
        <v>0</v>
      </c>
      <c r="D109" s="267">
        <f t="shared" ref="D109:E111" si="35">SUM(J109+L109+N109+P109+R109+T109)</f>
        <v>0</v>
      </c>
      <c r="E109" s="86">
        <f t="shared" si="35"/>
        <v>0</v>
      </c>
      <c r="F109" s="268"/>
      <c r="G109" s="269"/>
      <c r="H109" s="268"/>
      <c r="I109" s="270"/>
      <c r="J109" s="77"/>
      <c r="K109" s="78"/>
      <c r="L109" s="77"/>
      <c r="M109" s="78"/>
      <c r="N109" s="77"/>
      <c r="O109" s="78"/>
      <c r="P109" s="79"/>
      <c r="Q109" s="78"/>
      <c r="R109" s="79"/>
      <c r="S109" s="78"/>
      <c r="T109" s="79"/>
      <c r="U109" s="80"/>
      <c r="V109" s="271"/>
      <c r="W109" s="272"/>
      <c r="X109" s="14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</row>
    <row r="110" spans="1:90" customFormat="1" x14ac:dyDescent="0.25">
      <c r="A110" s="2566" t="s">
        <v>133</v>
      </c>
      <c r="B110" s="2567"/>
      <c r="C110" s="266">
        <f t="shared" si="34"/>
        <v>0</v>
      </c>
      <c r="D110" s="267">
        <f t="shared" si="35"/>
        <v>0</v>
      </c>
      <c r="E110" s="86">
        <f t="shared" si="35"/>
        <v>0</v>
      </c>
      <c r="F110" s="273"/>
      <c r="G110" s="274"/>
      <c r="H110" s="273"/>
      <c r="I110" s="275"/>
      <c r="J110" s="104"/>
      <c r="K110" s="105"/>
      <c r="L110" s="104"/>
      <c r="M110" s="105"/>
      <c r="N110" s="104"/>
      <c r="O110" s="105"/>
      <c r="P110" s="106"/>
      <c r="Q110" s="105"/>
      <c r="R110" s="106"/>
      <c r="S110" s="105"/>
      <c r="T110" s="106"/>
      <c r="U110" s="107"/>
      <c r="V110" s="271"/>
      <c r="W110" s="272"/>
      <c r="X110" s="14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</row>
    <row r="111" spans="1:90" customFormat="1" x14ac:dyDescent="0.25">
      <c r="A111" s="2568" t="s">
        <v>134</v>
      </c>
      <c r="B111" s="2569"/>
      <c r="C111" s="266">
        <f t="shared" si="34"/>
        <v>0</v>
      </c>
      <c r="D111" s="267">
        <f t="shared" si="35"/>
        <v>0</v>
      </c>
      <c r="E111" s="86">
        <f t="shared" si="35"/>
        <v>0</v>
      </c>
      <c r="F111" s="273"/>
      <c r="G111" s="274"/>
      <c r="H111" s="273"/>
      <c r="I111" s="275"/>
      <c r="J111" s="104"/>
      <c r="K111" s="105"/>
      <c r="L111" s="104"/>
      <c r="M111" s="105"/>
      <c r="N111" s="104"/>
      <c r="O111" s="105"/>
      <c r="P111" s="106"/>
      <c r="Q111" s="105"/>
      <c r="R111" s="106"/>
      <c r="S111" s="105"/>
      <c r="T111" s="106"/>
      <c r="U111" s="107"/>
      <c r="V111" s="271"/>
      <c r="W111" s="272"/>
      <c r="X111" s="14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</row>
    <row r="112" spans="1:90" customFormat="1" x14ac:dyDescent="0.25">
      <c r="A112" s="2568" t="s">
        <v>135</v>
      </c>
      <c r="B112" s="2569"/>
      <c r="C112" s="266">
        <f t="shared" si="34"/>
        <v>0</v>
      </c>
      <c r="D112" s="267">
        <f>+F112+H112</f>
        <v>0</v>
      </c>
      <c r="E112" s="86">
        <f>+G112+I112</f>
        <v>0</v>
      </c>
      <c r="F112" s="104"/>
      <c r="G112" s="276"/>
      <c r="H112" s="104"/>
      <c r="I112" s="109"/>
      <c r="J112" s="268"/>
      <c r="K112" s="270"/>
      <c r="L112" s="268"/>
      <c r="M112" s="270"/>
      <c r="N112" s="268"/>
      <c r="O112" s="270"/>
      <c r="P112" s="277"/>
      <c r="Q112" s="270"/>
      <c r="R112" s="277"/>
      <c r="S112" s="270"/>
      <c r="T112" s="277"/>
      <c r="U112" s="278"/>
      <c r="V112" s="81"/>
      <c r="W112" s="279"/>
      <c r="X112" t="str">
        <f>CA112&amp;CB112</f>
        <v/>
      </c>
      <c r="CA112" s="60" t="str">
        <f>IF(AND($C112&lt;&gt;0,V112=""),"* No olvide ingresar la variable "&amp;V$105&amp;""&amp;". Digite CERO si no tiene. ",IF(V112&gt;$C112,"* La variable Niños, Niñas, Adolescentes y Jóvenes SENAME no debe ser mayor al Total Ambos Sexos. ",""))</f>
        <v/>
      </c>
      <c r="CB112" s="60" t="str">
        <f>IF(AND($C112&lt;&gt;0,W112=""),"* No olvide ingresar la variable "&amp;W$105&amp;""&amp;". Digite CERO si no tiene. ",IF(W112&gt;$C112,"* La variable Niños, Niñas, Adolescentes y Jóvenes Mejor Niñez no debe ser mayor al Total Ambos Sexos. ",""))</f>
        <v/>
      </c>
      <c r="CC112" s="59"/>
      <c r="CD112" s="59"/>
      <c r="CE112" s="61"/>
      <c r="CF112" s="61"/>
      <c r="CG112" s="61"/>
      <c r="CH112" s="61"/>
      <c r="CI112" s="61"/>
      <c r="CJ112" s="2"/>
      <c r="CK112" s="62">
        <f>IF(AND($C112&lt;&gt;0,V112=""),1,IF(V112&gt;$C112,1,0))</f>
        <v>0</v>
      </c>
      <c r="CL112" s="62">
        <f>IF(AND($C112&lt;&gt;0,W112=""),1,IF(W112&gt;$C112,1,0))</f>
        <v>0</v>
      </c>
    </row>
    <row r="113" spans="1:90" customFormat="1" x14ac:dyDescent="0.25">
      <c r="A113" s="2568" t="s">
        <v>136</v>
      </c>
      <c r="B113" s="2569"/>
      <c r="C113" s="280">
        <f>SUM(D113+E113)</f>
        <v>0</v>
      </c>
      <c r="D113" s="267">
        <f>+H113</f>
        <v>0</v>
      </c>
      <c r="E113" s="86">
        <f>+I113</f>
        <v>0</v>
      </c>
      <c r="F113" s="273"/>
      <c r="G113" s="274"/>
      <c r="H113" s="104"/>
      <c r="I113" s="109"/>
      <c r="J113" s="268"/>
      <c r="K113" s="281"/>
      <c r="L113" s="268"/>
      <c r="M113" s="281"/>
      <c r="N113" s="268"/>
      <c r="O113" s="281"/>
      <c r="P113" s="268"/>
      <c r="Q113" s="281"/>
      <c r="R113" s="268"/>
      <c r="S113" s="281"/>
      <c r="T113" s="268"/>
      <c r="U113" s="282"/>
      <c r="V113" s="81"/>
      <c r="W113" s="283"/>
      <c r="X113" s="14" t="str">
        <f t="shared" ref="X113:X117" si="36">CA113&amp;CB113</f>
        <v/>
      </c>
      <c r="CA113" s="60" t="str">
        <f t="shared" ref="CA113:CA116" si="37">IF(AND($C113&lt;&gt;0,V113=""),"* No olvide ingresar la variable "&amp;V$105&amp;""&amp;". Digite CERO si no tiene. ",IF(V113&gt;$C113,"* La variable Niños, Niñas, Adolescentes y Jóvenes SENAME no debe ser mayor al Total Ambos Sexos. ",""))</f>
        <v/>
      </c>
      <c r="CB113" s="60" t="str">
        <f t="shared" ref="CB113:CB116" si="38">IF(AND($C113&lt;&gt;0,W113=""),"* No olvide ingresar la variable "&amp;W$105&amp;""&amp;". Digite CERO si no tiene. ",IF(W113&gt;$C113,"* La variable Niños, Niñas, Adolescentes y Jóvenes Mejor Niñez no debe ser mayor al Total Ambos Sexos. ",""))</f>
        <v/>
      </c>
      <c r="CC113" s="59"/>
      <c r="CD113" s="59"/>
      <c r="CE113" s="61"/>
      <c r="CF113" s="61"/>
      <c r="CG113" s="61"/>
      <c r="CH113" s="61"/>
      <c r="CI113" s="61"/>
      <c r="CJ113" s="2"/>
      <c r="CK113" s="62">
        <f t="shared" ref="CK113:CL116" si="39">IF(AND($C113&lt;&gt;0,V113=""),1,IF(V113&gt;$C113,1,0))</f>
        <v>0</v>
      </c>
      <c r="CL113" s="62">
        <f t="shared" si="39"/>
        <v>0</v>
      </c>
    </row>
    <row r="114" spans="1:90" customFormat="1" x14ac:dyDescent="0.25">
      <c r="A114" s="2568" t="s">
        <v>137</v>
      </c>
      <c r="B114" s="2569"/>
      <c r="C114" s="280">
        <f>SUM(D114+E114)</f>
        <v>0</v>
      </c>
      <c r="D114" s="267">
        <f>(F114+H114)</f>
        <v>0</v>
      </c>
      <c r="E114" s="86">
        <f>(G114+I114)</f>
        <v>0</v>
      </c>
      <c r="F114" s="104"/>
      <c r="G114" s="109"/>
      <c r="H114" s="104"/>
      <c r="I114" s="109"/>
      <c r="J114" s="284"/>
      <c r="K114" s="285"/>
      <c r="L114" s="284"/>
      <c r="M114" s="285"/>
      <c r="N114" s="284"/>
      <c r="O114" s="285"/>
      <c r="P114" s="286"/>
      <c r="Q114" s="285"/>
      <c r="R114" s="286"/>
      <c r="S114" s="285"/>
      <c r="T114" s="286"/>
      <c r="U114" s="287"/>
      <c r="V114" s="91"/>
      <c r="W114" s="279"/>
      <c r="X114" s="14" t="str">
        <f t="shared" si="36"/>
        <v/>
      </c>
      <c r="CA114" s="60" t="str">
        <f t="shared" si="37"/>
        <v/>
      </c>
      <c r="CB114" s="60" t="str">
        <f t="shared" si="38"/>
        <v/>
      </c>
      <c r="CC114" s="59"/>
      <c r="CD114" s="59"/>
      <c r="CE114" s="61"/>
      <c r="CF114" s="61"/>
      <c r="CG114" s="61"/>
      <c r="CH114" s="61"/>
      <c r="CI114" s="61"/>
      <c r="CJ114" s="2"/>
      <c r="CK114" s="62">
        <f t="shared" si="39"/>
        <v>0</v>
      </c>
      <c r="CL114" s="62">
        <f t="shared" si="39"/>
        <v>0</v>
      </c>
    </row>
    <row r="115" spans="1:90" customFormat="1" x14ac:dyDescent="0.25">
      <c r="A115" s="2915" t="s">
        <v>138</v>
      </c>
      <c r="B115" s="923" t="s">
        <v>139</v>
      </c>
      <c r="C115" s="924">
        <f t="shared" si="34"/>
        <v>0</v>
      </c>
      <c r="D115" s="925">
        <f t="shared" ref="D115:E117" si="40">SUM(F115+H115+J115+L115+N115+P115+R115+T115)</f>
        <v>0</v>
      </c>
      <c r="E115" s="878">
        <f t="shared" si="40"/>
        <v>0</v>
      </c>
      <c r="F115" s="879"/>
      <c r="G115" s="926"/>
      <c r="H115" s="879"/>
      <c r="I115" s="884"/>
      <c r="J115" s="879"/>
      <c r="K115" s="880"/>
      <c r="L115" s="879"/>
      <c r="M115" s="880"/>
      <c r="N115" s="879"/>
      <c r="O115" s="884"/>
      <c r="P115" s="879"/>
      <c r="Q115" s="884"/>
      <c r="R115" s="879"/>
      <c r="S115" s="884"/>
      <c r="T115" s="879"/>
      <c r="U115" s="759"/>
      <c r="V115" s="883"/>
      <c r="W115" s="927"/>
      <c r="X115" s="14" t="str">
        <f t="shared" si="36"/>
        <v/>
      </c>
      <c r="CA115" s="60" t="str">
        <f t="shared" si="37"/>
        <v/>
      </c>
      <c r="CB115" s="60" t="str">
        <f t="shared" si="38"/>
        <v/>
      </c>
      <c r="CC115" s="59"/>
      <c r="CD115" s="59"/>
      <c r="CE115" s="61"/>
      <c r="CF115" s="61"/>
      <c r="CG115" s="61"/>
      <c r="CH115" s="61"/>
      <c r="CI115" s="61"/>
      <c r="CJ115" s="2"/>
      <c r="CK115" s="62">
        <f t="shared" si="39"/>
        <v>0</v>
      </c>
      <c r="CL115" s="62">
        <f t="shared" si="39"/>
        <v>0</v>
      </c>
    </row>
    <row r="116" spans="1:90" customFormat="1" x14ac:dyDescent="0.25">
      <c r="A116" s="2576"/>
      <c r="B116" s="293" t="s">
        <v>140</v>
      </c>
      <c r="C116" s="294">
        <f t="shared" si="34"/>
        <v>0</v>
      </c>
      <c r="D116" s="295">
        <f t="shared" si="40"/>
        <v>0</v>
      </c>
      <c r="E116" s="296">
        <f t="shared" si="40"/>
        <v>0</v>
      </c>
      <c r="F116" s="104"/>
      <c r="G116" s="276"/>
      <c r="H116" s="104"/>
      <c r="I116" s="109"/>
      <c r="J116" s="104"/>
      <c r="K116" s="105"/>
      <c r="L116" s="104"/>
      <c r="M116" s="105"/>
      <c r="N116" s="104"/>
      <c r="O116" s="109"/>
      <c r="P116" s="104"/>
      <c r="Q116" s="109"/>
      <c r="R116" s="104"/>
      <c r="S116" s="109"/>
      <c r="T116" s="104"/>
      <c r="U116" s="181"/>
      <c r="V116" s="297"/>
      <c r="W116" s="283"/>
      <c r="X116" s="14" t="str">
        <f t="shared" si="36"/>
        <v/>
      </c>
      <c r="CA116" s="60" t="str">
        <f t="shared" si="37"/>
        <v/>
      </c>
      <c r="CB116" s="60" t="str">
        <f t="shared" si="38"/>
        <v/>
      </c>
      <c r="CC116" s="59"/>
      <c r="CD116" s="59"/>
      <c r="CE116" s="61"/>
      <c r="CF116" s="61"/>
      <c r="CG116" s="61"/>
      <c r="CH116" s="61"/>
      <c r="CI116" s="61"/>
      <c r="CJ116" s="2"/>
      <c r="CK116" s="62">
        <f t="shared" si="39"/>
        <v>0</v>
      </c>
      <c r="CL116" s="62">
        <f t="shared" si="39"/>
        <v>0</v>
      </c>
    </row>
    <row r="117" spans="1:90" customFormat="1" ht="21" x14ac:dyDescent="0.25">
      <c r="A117" s="2577"/>
      <c r="B117" s="298" t="s">
        <v>141</v>
      </c>
      <c r="C117" s="299">
        <f t="shared" si="34"/>
        <v>0</v>
      </c>
      <c r="D117" s="300">
        <f t="shared" si="40"/>
        <v>0</v>
      </c>
      <c r="E117" s="301">
        <f t="shared" si="40"/>
        <v>0</v>
      </c>
      <c r="F117" s="302"/>
      <c r="G117" s="303"/>
      <c r="H117" s="302"/>
      <c r="I117" s="304"/>
      <c r="J117" s="302"/>
      <c r="K117" s="305"/>
      <c r="L117" s="302"/>
      <c r="M117" s="305"/>
      <c r="N117" s="302"/>
      <c r="O117" s="304"/>
      <c r="P117" s="302"/>
      <c r="Q117" s="304"/>
      <c r="R117" s="302"/>
      <c r="S117" s="304"/>
      <c r="T117" s="302"/>
      <c r="U117" s="303"/>
      <c r="V117" s="306"/>
      <c r="W117" s="307"/>
      <c r="X117" s="14" t="str">
        <f t="shared" si="36"/>
        <v/>
      </c>
      <c r="CA117" s="60" t="str">
        <f>IF(AND($C117&lt;&gt;0,V117=""),"* No olvide ingresar la variable "&amp;V$105&amp;""&amp;". Digite CERO si no tiene. ",IF(V117&gt;$C117,"* La variable Niños, Niñas, Adolescentes y Jóvenes SENAME no debe ser mayor al Total Ambos Sexos. ",""))</f>
        <v/>
      </c>
      <c r="CB117" s="60" t="str">
        <f>IF(AND($C117&lt;&gt;0,W117=""),"* No olvide ingresar la variable "&amp;W$105&amp;""&amp;". Digite CERO si no tiene. ",IF(W117&gt;$C117,"* La variable Niños, Niñas, Adolescentes y Jóvenes Mejor Niñez no debe ser mayor al Total Ambos Sexos. ",""))</f>
        <v/>
      </c>
      <c r="CC117" s="59"/>
      <c r="CD117" s="59"/>
      <c r="CE117" s="61"/>
      <c r="CF117" s="61"/>
      <c r="CG117" s="61"/>
      <c r="CH117" s="61"/>
      <c r="CI117" s="61"/>
      <c r="CJ117" s="2"/>
      <c r="CK117" s="62">
        <f>IF(AND($C117&lt;&gt;0,V117=""),1,IF(V117&gt;$C117,1,0))</f>
        <v>0</v>
      </c>
      <c r="CL117" s="62">
        <f>IF(AND($C117&lt;&gt;0,W117=""),1,IF(W117&gt;$C117,1,0))</f>
        <v>0</v>
      </c>
    </row>
    <row r="118" spans="1:90" customFormat="1" x14ac:dyDescent="0.25">
      <c r="A118" s="11" t="s">
        <v>142</v>
      </c>
      <c r="B118" s="308"/>
      <c r="C118" s="308"/>
      <c r="D118" s="308"/>
      <c r="E118" s="308"/>
      <c r="F118" s="309"/>
      <c r="G118" s="309"/>
      <c r="H118" s="309"/>
      <c r="I118" s="310"/>
      <c r="J118" s="311"/>
      <c r="K118" s="311"/>
      <c r="L118" s="312"/>
      <c r="M118" s="313"/>
      <c r="N118" s="314"/>
      <c r="O118" s="309"/>
      <c r="P118" s="314"/>
      <c r="Q118" s="315"/>
      <c r="R118" s="316"/>
      <c r="S118" s="316"/>
      <c r="T118" s="314"/>
      <c r="U118" s="314"/>
      <c r="V118" s="314"/>
      <c r="W118" s="309"/>
      <c r="X118" s="314"/>
      <c r="Y118" s="309"/>
      <c r="Z118" s="317"/>
      <c r="AA118" s="318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</row>
    <row r="119" spans="1:90" customFormat="1" ht="15" customHeight="1" x14ac:dyDescent="0.25">
      <c r="A119" s="2509" t="s">
        <v>25</v>
      </c>
      <c r="B119" s="2509" t="s">
        <v>26</v>
      </c>
      <c r="C119" s="2578" t="s">
        <v>27</v>
      </c>
      <c r="D119" s="2579"/>
      <c r="E119" s="2522"/>
      <c r="F119" s="2896" t="s">
        <v>6</v>
      </c>
      <c r="G119" s="2897"/>
      <c r="H119" s="2897"/>
      <c r="I119" s="2897"/>
      <c r="J119" s="2897"/>
      <c r="K119" s="2897"/>
      <c r="L119" s="2897"/>
      <c r="M119" s="2897"/>
      <c r="N119" s="2897"/>
      <c r="O119" s="2897"/>
      <c r="P119" s="2897"/>
      <c r="Q119" s="2897"/>
      <c r="R119" s="2897"/>
      <c r="S119" s="2897"/>
      <c r="T119" s="2916"/>
      <c r="U119" s="2916"/>
      <c r="V119" s="2897"/>
      <c r="W119" s="2897"/>
      <c r="X119" s="2897"/>
      <c r="Y119" s="2897"/>
      <c r="Z119" s="2897"/>
      <c r="AA119" s="2917"/>
      <c r="AB119" s="2921" t="s">
        <v>143</v>
      </c>
      <c r="AC119" s="2922" t="s">
        <v>29</v>
      </c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</row>
    <row r="120" spans="1:90" customFormat="1" ht="15" customHeight="1" x14ac:dyDescent="0.25">
      <c r="A120" s="2509"/>
      <c r="B120" s="2509"/>
      <c r="C120" s="2580"/>
      <c r="D120" s="2505"/>
      <c r="E120" s="2506"/>
      <c r="F120" s="2886" t="s">
        <v>144</v>
      </c>
      <c r="G120" s="2887"/>
      <c r="H120" s="2886" t="s">
        <v>145</v>
      </c>
      <c r="I120" s="2887"/>
      <c r="J120" s="2886" t="s">
        <v>146</v>
      </c>
      <c r="K120" s="2887"/>
      <c r="L120" s="2888" t="s">
        <v>147</v>
      </c>
      <c r="M120" s="2887"/>
      <c r="N120" s="2886" t="s">
        <v>113</v>
      </c>
      <c r="O120" s="2887"/>
      <c r="P120" s="2886" t="s">
        <v>114</v>
      </c>
      <c r="Q120" s="2887"/>
      <c r="R120" s="2886" t="s">
        <v>148</v>
      </c>
      <c r="S120" s="2887"/>
      <c r="T120" s="2886" t="s">
        <v>149</v>
      </c>
      <c r="U120" s="2887"/>
      <c r="V120" s="2886" t="s">
        <v>150</v>
      </c>
      <c r="W120" s="2887"/>
      <c r="X120" s="2886" t="s">
        <v>151</v>
      </c>
      <c r="Y120" s="2887"/>
      <c r="Z120" s="2918" t="s">
        <v>130</v>
      </c>
      <c r="AA120" s="2919"/>
      <c r="AB120" s="2590"/>
      <c r="AC120" s="2593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</row>
    <row r="121" spans="1:90" customFormat="1" x14ac:dyDescent="0.25">
      <c r="A121" s="2510"/>
      <c r="B121" s="2510"/>
      <c r="C121" s="910" t="s">
        <v>17</v>
      </c>
      <c r="D121" s="889" t="s">
        <v>18</v>
      </c>
      <c r="E121" s="928" t="s">
        <v>19</v>
      </c>
      <c r="F121" s="866" t="s">
        <v>18</v>
      </c>
      <c r="G121" s="123" t="s">
        <v>19</v>
      </c>
      <c r="H121" s="866" t="s">
        <v>18</v>
      </c>
      <c r="I121" s="123" t="s">
        <v>19</v>
      </c>
      <c r="J121" s="866" t="s">
        <v>18</v>
      </c>
      <c r="K121" s="123" t="s">
        <v>19</v>
      </c>
      <c r="L121" s="889" t="s">
        <v>18</v>
      </c>
      <c r="M121" s="123" t="s">
        <v>19</v>
      </c>
      <c r="N121" s="866" t="s">
        <v>18</v>
      </c>
      <c r="O121" s="123" t="s">
        <v>19</v>
      </c>
      <c r="P121" s="866" t="s">
        <v>18</v>
      </c>
      <c r="Q121" s="123" t="s">
        <v>19</v>
      </c>
      <c r="R121" s="866" t="s">
        <v>18</v>
      </c>
      <c r="S121" s="910" t="s">
        <v>19</v>
      </c>
      <c r="T121" s="866" t="s">
        <v>18</v>
      </c>
      <c r="U121" s="123" t="s">
        <v>19</v>
      </c>
      <c r="V121" s="866" t="s">
        <v>18</v>
      </c>
      <c r="W121" s="123" t="s">
        <v>19</v>
      </c>
      <c r="X121" s="866" t="s">
        <v>18</v>
      </c>
      <c r="Y121" s="123" t="s">
        <v>19</v>
      </c>
      <c r="Z121" s="929" t="s">
        <v>18</v>
      </c>
      <c r="AA121" s="930" t="s">
        <v>19</v>
      </c>
      <c r="AB121" s="2591"/>
      <c r="AC121" s="2594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</row>
    <row r="122" spans="1:90" customFormat="1" x14ac:dyDescent="0.25">
      <c r="A122" s="2920" t="s">
        <v>152</v>
      </c>
      <c r="B122" s="876" t="s">
        <v>153</v>
      </c>
      <c r="C122" s="931">
        <f>SUM(D122+E122)</f>
        <v>0</v>
      </c>
      <c r="D122" s="917">
        <f>SUM(F122+H122+J122+L122+N122+P122+R122+T122+V122+X122+Z122)</f>
        <v>0</v>
      </c>
      <c r="E122" s="932">
        <f>SUM(G122+I122+K122+M122+O122+Q122+S122+U122+W122+Y122+AA122)</f>
        <v>0</v>
      </c>
      <c r="F122" s="879"/>
      <c r="G122" s="884"/>
      <c r="H122" s="879"/>
      <c r="I122" s="880"/>
      <c r="J122" s="879"/>
      <c r="K122" s="880"/>
      <c r="L122" s="933"/>
      <c r="M122" s="880"/>
      <c r="N122" s="879"/>
      <c r="O122" s="880"/>
      <c r="P122" s="879"/>
      <c r="Q122" s="880"/>
      <c r="R122" s="879"/>
      <c r="S122" s="880"/>
      <c r="T122" s="879"/>
      <c r="U122" s="880"/>
      <c r="V122" s="881"/>
      <c r="W122" s="880"/>
      <c r="X122" s="881"/>
      <c r="Y122" s="880"/>
      <c r="Z122" s="926"/>
      <c r="AA122" s="777"/>
      <c r="AB122" s="926"/>
      <c r="AC122" s="934"/>
      <c r="AD122" s="14" t="str">
        <f>CA122&amp;CB122</f>
        <v/>
      </c>
      <c r="CA122" s="60" t="str">
        <f>IF(AND($C122&lt;&gt;0,AB122=""),"* No olvide ingresar la variable "&amp;AB$119&amp;""&amp;". Digite CERO si no tiene. ",IF(AB122&gt;$C122,"* La variable Pueblos Originarios no debe ser mayor al Total Ambos Sexos. ",""))</f>
        <v/>
      </c>
      <c r="CB122" s="60" t="str">
        <f>IF(AND($C122&lt;&gt;0,AC122=""),"* No olvide ingresar la variable "&amp;AC$119&amp;""&amp;". Digite CERO si no tiene. ",IF(AC122&gt;$C122,"* La variable Migrantes no debe ser mayor al Total Ambos Sexos. ",""))</f>
        <v/>
      </c>
      <c r="CC122" s="2"/>
      <c r="CD122" s="2"/>
      <c r="CE122" s="2"/>
      <c r="CF122" s="2"/>
      <c r="CG122" s="2"/>
      <c r="CH122" s="2"/>
      <c r="CI122" s="2"/>
      <c r="CJ122" s="2"/>
      <c r="CK122" s="327">
        <f>IF(AND($C122&lt;&gt;0,AB122=""),1,IF(AB122&gt;$C122,1,0))</f>
        <v>0</v>
      </c>
      <c r="CL122" s="327">
        <f>IF(AND($C122&lt;&gt;0,AC122=""),1,IF(AC122&gt;$C122,1,0))</f>
        <v>0</v>
      </c>
    </row>
    <row r="123" spans="1:90" customFormat="1" x14ac:dyDescent="0.25">
      <c r="A123" s="2586"/>
      <c r="B123" s="83" t="s">
        <v>154</v>
      </c>
      <c r="C123" s="216">
        <f t="shared" ref="C123:C151" si="41">SUM(D123+E123)</f>
        <v>0</v>
      </c>
      <c r="D123" s="248">
        <f t="shared" ref="D123:E151" si="42">SUM(F123+H123+J123+L123+N123+P123+R123+T123+V123+X123+Z123)</f>
        <v>0</v>
      </c>
      <c r="E123" s="328">
        <f t="shared" si="42"/>
        <v>0</v>
      </c>
      <c r="F123" s="77"/>
      <c r="G123" s="82"/>
      <c r="H123" s="77"/>
      <c r="I123" s="78"/>
      <c r="J123" s="77"/>
      <c r="K123" s="78"/>
      <c r="L123" s="329"/>
      <c r="M123" s="78"/>
      <c r="N123" s="77"/>
      <c r="O123" s="78"/>
      <c r="P123" s="77"/>
      <c r="Q123" s="78"/>
      <c r="R123" s="77"/>
      <c r="S123" s="78"/>
      <c r="T123" s="77"/>
      <c r="U123" s="78"/>
      <c r="V123" s="79"/>
      <c r="W123" s="78"/>
      <c r="X123" s="79"/>
      <c r="Y123" s="78"/>
      <c r="Z123" s="330"/>
      <c r="AA123" s="331"/>
      <c r="AB123" s="330"/>
      <c r="AC123" s="332"/>
      <c r="AD123" s="14" t="str">
        <f t="shared" ref="AD123:AD157" si="43">CA123&amp;CB123</f>
        <v/>
      </c>
      <c r="CA123" s="60" t="str">
        <f t="shared" ref="CA123:CA151" si="44">IF(AND($C123&lt;&gt;0,AB123=""),"* No olvide ingresar la variable "&amp;AB$119&amp;""&amp;". Digite CERO si no tiene. ",IF(AB123&gt;$C123,"* La variable Pueblos Originarios no debe ser mayor al Total Ambos Sexos. ",""))</f>
        <v/>
      </c>
      <c r="CB123" s="60" t="str">
        <f t="shared" ref="CB123:CB151" si="45">IF(AND($C123&lt;&gt;0,AC123=""),"* No olvide ingresar la variable "&amp;AC$119&amp;""&amp;". Digite CERO si no tiene. ",IF(AC123&gt;$C123,"* La variable Migrantes no debe ser mayor al Total Ambos Sexos. ",""))</f>
        <v/>
      </c>
      <c r="CC123" s="2"/>
      <c r="CD123" s="2"/>
      <c r="CE123" s="2"/>
      <c r="CF123" s="2"/>
      <c r="CG123" s="2"/>
      <c r="CH123" s="2"/>
      <c r="CI123" s="2"/>
      <c r="CJ123" s="2"/>
      <c r="CK123" s="327">
        <f t="shared" ref="CK123:CL151" si="46">IF(AND($C123&lt;&gt;0,AB123=""),1,IF(AB123&gt;$C123,1,0))</f>
        <v>0</v>
      </c>
      <c r="CL123" s="327">
        <f t="shared" si="46"/>
        <v>0</v>
      </c>
    </row>
    <row r="124" spans="1:90" customFormat="1" x14ac:dyDescent="0.25">
      <c r="A124" s="2586"/>
      <c r="B124" s="73" t="s">
        <v>155</v>
      </c>
      <c r="C124" s="216">
        <f t="shared" si="41"/>
        <v>0</v>
      </c>
      <c r="D124" s="248">
        <f t="shared" si="42"/>
        <v>0</v>
      </c>
      <c r="E124" s="328">
        <f t="shared" si="42"/>
        <v>0</v>
      </c>
      <c r="F124" s="77"/>
      <c r="G124" s="82"/>
      <c r="H124" s="77"/>
      <c r="I124" s="78"/>
      <c r="J124" s="77"/>
      <c r="K124" s="78"/>
      <c r="L124" s="329"/>
      <c r="M124" s="78"/>
      <c r="N124" s="77"/>
      <c r="O124" s="78"/>
      <c r="P124" s="77"/>
      <c r="Q124" s="78"/>
      <c r="R124" s="77"/>
      <c r="S124" s="78"/>
      <c r="T124" s="77"/>
      <c r="U124" s="78"/>
      <c r="V124" s="79"/>
      <c r="W124" s="78"/>
      <c r="X124" s="79"/>
      <c r="Y124" s="78"/>
      <c r="Z124" s="330"/>
      <c r="AA124" s="331"/>
      <c r="AB124" s="330"/>
      <c r="AC124" s="332"/>
      <c r="AD124" s="14" t="str">
        <f t="shared" si="43"/>
        <v/>
      </c>
      <c r="CA124" s="60" t="str">
        <f t="shared" si="44"/>
        <v/>
      </c>
      <c r="CB124" s="60" t="str">
        <f t="shared" si="45"/>
        <v/>
      </c>
      <c r="CC124" s="2"/>
      <c r="CD124" s="2"/>
      <c r="CE124" s="2"/>
      <c r="CF124" s="2"/>
      <c r="CG124" s="2"/>
      <c r="CH124" s="2"/>
      <c r="CI124" s="2"/>
      <c r="CJ124" s="2"/>
      <c r="CK124" s="327">
        <f t="shared" si="46"/>
        <v>0</v>
      </c>
      <c r="CL124" s="327">
        <f t="shared" si="46"/>
        <v>0</v>
      </c>
    </row>
    <row r="125" spans="1:90" customFormat="1" x14ac:dyDescent="0.25">
      <c r="A125" s="2587"/>
      <c r="B125" s="73" t="s">
        <v>156</v>
      </c>
      <c r="C125" s="218">
        <f t="shared" si="41"/>
        <v>0</v>
      </c>
      <c r="D125" s="333">
        <f t="shared" si="42"/>
        <v>0</v>
      </c>
      <c r="E125" s="334">
        <f t="shared" si="42"/>
        <v>0</v>
      </c>
      <c r="F125" s="77"/>
      <c r="G125" s="82"/>
      <c r="H125" s="77"/>
      <c r="I125" s="78"/>
      <c r="J125" s="77"/>
      <c r="K125" s="78"/>
      <c r="L125" s="329"/>
      <c r="M125" s="78"/>
      <c r="N125" s="77"/>
      <c r="O125" s="78"/>
      <c r="P125" s="77"/>
      <c r="Q125" s="78"/>
      <c r="R125" s="77"/>
      <c r="S125" s="78"/>
      <c r="T125" s="77"/>
      <c r="U125" s="78"/>
      <c r="V125" s="79"/>
      <c r="W125" s="78"/>
      <c r="X125" s="79"/>
      <c r="Y125" s="78"/>
      <c r="Z125" s="330"/>
      <c r="AA125" s="331"/>
      <c r="AB125" s="330"/>
      <c r="AC125" s="332"/>
      <c r="AD125" s="14" t="str">
        <f t="shared" si="43"/>
        <v/>
      </c>
      <c r="CA125" s="60" t="str">
        <f t="shared" si="44"/>
        <v/>
      </c>
      <c r="CB125" s="60" t="str">
        <f t="shared" si="45"/>
        <v/>
      </c>
      <c r="CC125" s="2"/>
      <c r="CD125" s="2"/>
      <c r="CE125" s="2"/>
      <c r="CF125" s="2"/>
      <c r="CG125" s="2"/>
      <c r="CH125" s="2"/>
      <c r="CI125" s="2"/>
      <c r="CJ125" s="2"/>
      <c r="CK125" s="327">
        <f t="shared" si="46"/>
        <v>0</v>
      </c>
      <c r="CL125" s="327">
        <f t="shared" si="46"/>
        <v>0</v>
      </c>
    </row>
    <row r="126" spans="1:90" customFormat="1" x14ac:dyDescent="0.25">
      <c r="A126" s="2588"/>
      <c r="B126" s="34" t="s">
        <v>157</v>
      </c>
      <c r="C126" s="220">
        <f t="shared" si="41"/>
        <v>0</v>
      </c>
      <c r="D126" s="253">
        <f t="shared" si="42"/>
        <v>0</v>
      </c>
      <c r="E126" s="335">
        <f t="shared" si="42"/>
        <v>0</v>
      </c>
      <c r="F126" s="40"/>
      <c r="G126" s="41"/>
      <c r="H126" s="40"/>
      <c r="I126" s="88"/>
      <c r="J126" s="40"/>
      <c r="K126" s="88"/>
      <c r="L126" s="336"/>
      <c r="M126" s="88"/>
      <c r="N126" s="40"/>
      <c r="O126" s="88"/>
      <c r="P126" s="40"/>
      <c r="Q126" s="88"/>
      <c r="R126" s="40"/>
      <c r="S126" s="88"/>
      <c r="T126" s="40"/>
      <c r="U126" s="88"/>
      <c r="V126" s="89"/>
      <c r="W126" s="88"/>
      <c r="X126" s="89"/>
      <c r="Y126" s="88"/>
      <c r="Z126" s="337"/>
      <c r="AA126" s="338"/>
      <c r="AB126" s="337"/>
      <c r="AC126" s="339"/>
      <c r="AD126" s="14" t="str">
        <f t="shared" si="43"/>
        <v/>
      </c>
      <c r="CA126" s="60" t="str">
        <f t="shared" si="44"/>
        <v/>
      </c>
      <c r="CB126" s="60" t="str">
        <f t="shared" si="45"/>
        <v/>
      </c>
      <c r="CC126" s="2"/>
      <c r="CD126" s="2"/>
      <c r="CE126" s="2"/>
      <c r="CF126" s="2"/>
      <c r="CG126" s="2"/>
      <c r="CH126" s="2"/>
      <c r="CI126" s="2"/>
      <c r="CJ126" s="2"/>
      <c r="CK126" s="327">
        <f t="shared" si="46"/>
        <v>0</v>
      </c>
      <c r="CL126" s="327">
        <f t="shared" si="46"/>
        <v>0</v>
      </c>
    </row>
    <row r="127" spans="1:90" customFormat="1" x14ac:dyDescent="0.25">
      <c r="A127" s="2920" t="s">
        <v>158</v>
      </c>
      <c r="B127" s="876" t="s">
        <v>153</v>
      </c>
      <c r="C127" s="931">
        <f t="shared" si="41"/>
        <v>0</v>
      </c>
      <c r="D127" s="917">
        <f t="shared" si="42"/>
        <v>0</v>
      </c>
      <c r="E127" s="932">
        <f t="shared" si="42"/>
        <v>0</v>
      </c>
      <c r="F127" s="879"/>
      <c r="G127" s="884"/>
      <c r="H127" s="879"/>
      <c r="I127" s="880"/>
      <c r="J127" s="879"/>
      <c r="K127" s="880"/>
      <c r="L127" s="933"/>
      <c r="M127" s="880"/>
      <c r="N127" s="879"/>
      <c r="O127" s="880"/>
      <c r="P127" s="879"/>
      <c r="Q127" s="880"/>
      <c r="R127" s="879"/>
      <c r="S127" s="880"/>
      <c r="T127" s="879"/>
      <c r="U127" s="880"/>
      <c r="V127" s="881"/>
      <c r="W127" s="880"/>
      <c r="X127" s="881"/>
      <c r="Y127" s="880"/>
      <c r="Z127" s="926"/>
      <c r="AA127" s="777"/>
      <c r="AB127" s="926"/>
      <c r="AC127" s="934"/>
      <c r="AD127" s="14" t="str">
        <f t="shared" si="43"/>
        <v/>
      </c>
      <c r="CA127" s="60" t="str">
        <f t="shared" si="44"/>
        <v/>
      </c>
      <c r="CB127" s="60" t="str">
        <f t="shared" si="45"/>
        <v/>
      </c>
      <c r="CC127" s="2"/>
      <c r="CD127" s="2"/>
      <c r="CE127" s="2"/>
      <c r="CF127" s="2"/>
      <c r="CG127" s="2"/>
      <c r="CH127" s="2"/>
      <c r="CI127" s="2"/>
      <c r="CJ127" s="2"/>
      <c r="CK127" s="327">
        <f t="shared" si="46"/>
        <v>0</v>
      </c>
      <c r="CL127" s="327">
        <f t="shared" si="46"/>
        <v>0</v>
      </c>
    </row>
    <row r="128" spans="1:90" customFormat="1" x14ac:dyDescent="0.25">
      <c r="A128" s="2586"/>
      <c r="B128" s="83" t="s">
        <v>154</v>
      </c>
      <c r="C128" s="216">
        <f t="shared" si="41"/>
        <v>0</v>
      </c>
      <c r="D128" s="248">
        <f t="shared" si="42"/>
        <v>0</v>
      </c>
      <c r="E128" s="328">
        <f t="shared" si="42"/>
        <v>0</v>
      </c>
      <c r="F128" s="77"/>
      <c r="G128" s="82"/>
      <c r="H128" s="77"/>
      <c r="I128" s="78"/>
      <c r="J128" s="77"/>
      <c r="K128" s="78"/>
      <c r="L128" s="329"/>
      <c r="M128" s="78"/>
      <c r="N128" s="77"/>
      <c r="O128" s="78"/>
      <c r="P128" s="77"/>
      <c r="Q128" s="78"/>
      <c r="R128" s="77"/>
      <c r="S128" s="78"/>
      <c r="T128" s="77"/>
      <c r="U128" s="78"/>
      <c r="V128" s="79"/>
      <c r="W128" s="78"/>
      <c r="X128" s="79"/>
      <c r="Y128" s="78"/>
      <c r="Z128" s="330"/>
      <c r="AA128" s="331"/>
      <c r="AB128" s="330"/>
      <c r="AC128" s="332"/>
      <c r="AD128" s="14" t="str">
        <f t="shared" si="43"/>
        <v/>
      </c>
      <c r="CA128" s="60" t="str">
        <f t="shared" si="44"/>
        <v/>
      </c>
      <c r="CB128" s="60" t="str">
        <f t="shared" si="45"/>
        <v/>
      </c>
      <c r="CC128" s="2"/>
      <c r="CD128" s="2"/>
      <c r="CE128" s="2"/>
      <c r="CF128" s="2"/>
      <c r="CG128" s="2"/>
      <c r="CH128" s="2"/>
      <c r="CI128" s="2"/>
      <c r="CJ128" s="2"/>
      <c r="CK128" s="327">
        <f t="shared" si="46"/>
        <v>0</v>
      </c>
      <c r="CL128" s="327">
        <f t="shared" si="46"/>
        <v>0</v>
      </c>
    </row>
    <row r="129" spans="1:90" customFormat="1" x14ac:dyDescent="0.25">
      <c r="A129" s="2586"/>
      <c r="B129" s="73" t="s">
        <v>155</v>
      </c>
      <c r="C129" s="216">
        <f t="shared" si="41"/>
        <v>0</v>
      </c>
      <c r="D129" s="248">
        <f t="shared" si="42"/>
        <v>0</v>
      </c>
      <c r="E129" s="328">
        <f t="shared" si="42"/>
        <v>0</v>
      </c>
      <c r="F129" s="77"/>
      <c r="G129" s="82"/>
      <c r="H129" s="77"/>
      <c r="I129" s="78"/>
      <c r="J129" s="77"/>
      <c r="K129" s="78"/>
      <c r="L129" s="329"/>
      <c r="M129" s="78"/>
      <c r="N129" s="77"/>
      <c r="O129" s="78"/>
      <c r="P129" s="77"/>
      <c r="Q129" s="78"/>
      <c r="R129" s="77"/>
      <c r="S129" s="78"/>
      <c r="T129" s="77"/>
      <c r="U129" s="78"/>
      <c r="V129" s="79"/>
      <c r="W129" s="78"/>
      <c r="X129" s="79"/>
      <c r="Y129" s="78"/>
      <c r="Z129" s="330"/>
      <c r="AA129" s="331"/>
      <c r="AB129" s="330"/>
      <c r="AC129" s="332"/>
      <c r="AD129" s="14" t="str">
        <f t="shared" si="43"/>
        <v/>
      </c>
      <c r="CA129" s="60" t="str">
        <f t="shared" si="44"/>
        <v/>
      </c>
      <c r="CB129" s="60" t="str">
        <f t="shared" si="45"/>
        <v/>
      </c>
      <c r="CC129" s="2"/>
      <c r="CD129" s="2"/>
      <c r="CE129" s="2"/>
      <c r="CF129" s="2"/>
      <c r="CG129" s="2"/>
      <c r="CH129" s="2"/>
      <c r="CI129" s="2"/>
      <c r="CJ129" s="2"/>
      <c r="CK129" s="327">
        <f t="shared" si="46"/>
        <v>0</v>
      </c>
      <c r="CL129" s="327">
        <f t="shared" si="46"/>
        <v>0</v>
      </c>
    </row>
    <row r="130" spans="1:90" customFormat="1" x14ac:dyDescent="0.25">
      <c r="A130" s="2587"/>
      <c r="B130" s="73" t="s">
        <v>156</v>
      </c>
      <c r="C130" s="218">
        <f t="shared" si="41"/>
        <v>0</v>
      </c>
      <c r="D130" s="333">
        <f t="shared" si="42"/>
        <v>0</v>
      </c>
      <c r="E130" s="334">
        <f t="shared" si="42"/>
        <v>0</v>
      </c>
      <c r="F130" s="77"/>
      <c r="G130" s="82"/>
      <c r="H130" s="77"/>
      <c r="I130" s="78"/>
      <c r="J130" s="77"/>
      <c r="K130" s="78"/>
      <c r="L130" s="329"/>
      <c r="M130" s="78"/>
      <c r="N130" s="77"/>
      <c r="O130" s="78"/>
      <c r="P130" s="77"/>
      <c r="Q130" s="78"/>
      <c r="R130" s="77"/>
      <c r="S130" s="78"/>
      <c r="T130" s="77"/>
      <c r="U130" s="78"/>
      <c r="V130" s="79"/>
      <c r="W130" s="78"/>
      <c r="X130" s="79"/>
      <c r="Y130" s="78"/>
      <c r="Z130" s="330"/>
      <c r="AA130" s="331"/>
      <c r="AB130" s="330"/>
      <c r="AC130" s="332"/>
      <c r="AD130" s="14" t="str">
        <f t="shared" si="43"/>
        <v/>
      </c>
      <c r="CA130" s="60" t="str">
        <f t="shared" si="44"/>
        <v/>
      </c>
      <c r="CB130" s="60" t="str">
        <f t="shared" si="45"/>
        <v/>
      </c>
      <c r="CC130" s="2"/>
      <c r="CD130" s="2"/>
      <c r="CE130" s="2"/>
      <c r="CF130" s="2"/>
      <c r="CG130" s="2"/>
      <c r="CH130" s="2"/>
      <c r="CI130" s="2"/>
      <c r="CJ130" s="2"/>
      <c r="CK130" s="327">
        <f t="shared" si="46"/>
        <v>0</v>
      </c>
      <c r="CL130" s="327">
        <f t="shared" si="46"/>
        <v>0</v>
      </c>
    </row>
    <row r="131" spans="1:90" customFormat="1" x14ac:dyDescent="0.25">
      <c r="A131" s="2588"/>
      <c r="B131" s="34" t="s">
        <v>157</v>
      </c>
      <c r="C131" s="220">
        <f t="shared" si="41"/>
        <v>0</v>
      </c>
      <c r="D131" s="253">
        <f t="shared" si="42"/>
        <v>0</v>
      </c>
      <c r="E131" s="335">
        <f t="shared" si="42"/>
        <v>0</v>
      </c>
      <c r="F131" s="40"/>
      <c r="G131" s="41"/>
      <c r="H131" s="40"/>
      <c r="I131" s="88"/>
      <c r="J131" s="40"/>
      <c r="K131" s="88"/>
      <c r="L131" s="336"/>
      <c r="M131" s="88"/>
      <c r="N131" s="40"/>
      <c r="O131" s="88"/>
      <c r="P131" s="40"/>
      <c r="Q131" s="88"/>
      <c r="R131" s="40"/>
      <c r="S131" s="88"/>
      <c r="T131" s="40"/>
      <c r="U131" s="88"/>
      <c r="V131" s="89"/>
      <c r="W131" s="88"/>
      <c r="X131" s="89"/>
      <c r="Y131" s="88"/>
      <c r="Z131" s="337"/>
      <c r="AA131" s="338"/>
      <c r="AB131" s="337"/>
      <c r="AC131" s="339"/>
      <c r="AD131" s="14" t="str">
        <f t="shared" si="43"/>
        <v/>
      </c>
      <c r="CA131" s="60" t="str">
        <f t="shared" si="44"/>
        <v/>
      </c>
      <c r="CB131" s="60" t="str">
        <f t="shared" si="45"/>
        <v/>
      </c>
      <c r="CC131" s="2"/>
      <c r="CD131" s="2"/>
      <c r="CE131" s="2"/>
      <c r="CF131" s="2"/>
      <c r="CG131" s="2"/>
      <c r="CH131" s="2"/>
      <c r="CI131" s="2"/>
      <c r="CJ131" s="2"/>
      <c r="CK131" s="327">
        <f t="shared" si="46"/>
        <v>0</v>
      </c>
      <c r="CL131" s="327">
        <f t="shared" si="46"/>
        <v>0</v>
      </c>
    </row>
    <row r="132" spans="1:90" customFormat="1" x14ac:dyDescent="0.25">
      <c r="A132" s="2898" t="s">
        <v>159</v>
      </c>
      <c r="B132" s="876" t="s">
        <v>153</v>
      </c>
      <c r="C132" s="931">
        <f t="shared" si="41"/>
        <v>0</v>
      </c>
      <c r="D132" s="917">
        <f t="shared" si="42"/>
        <v>0</v>
      </c>
      <c r="E132" s="932">
        <f t="shared" si="42"/>
        <v>0</v>
      </c>
      <c r="F132" s="879"/>
      <c r="G132" s="884"/>
      <c r="H132" s="879"/>
      <c r="I132" s="880"/>
      <c r="J132" s="879"/>
      <c r="K132" s="880"/>
      <c r="L132" s="933"/>
      <c r="M132" s="880"/>
      <c r="N132" s="879"/>
      <c r="O132" s="880"/>
      <c r="P132" s="879"/>
      <c r="Q132" s="880"/>
      <c r="R132" s="879"/>
      <c r="S132" s="880"/>
      <c r="T132" s="879"/>
      <c r="U132" s="880"/>
      <c r="V132" s="881"/>
      <c r="W132" s="880"/>
      <c r="X132" s="881"/>
      <c r="Y132" s="880"/>
      <c r="Z132" s="926"/>
      <c r="AA132" s="777"/>
      <c r="AB132" s="926"/>
      <c r="AC132" s="934"/>
      <c r="AD132" s="14" t="str">
        <f t="shared" si="43"/>
        <v/>
      </c>
      <c r="CA132" s="60" t="str">
        <f t="shared" si="44"/>
        <v/>
      </c>
      <c r="CB132" s="60" t="str">
        <f t="shared" si="45"/>
        <v/>
      </c>
      <c r="CC132" s="2"/>
      <c r="CD132" s="2"/>
      <c r="CE132" s="2"/>
      <c r="CF132" s="2"/>
      <c r="CG132" s="2"/>
      <c r="CH132" s="2"/>
      <c r="CI132" s="2"/>
      <c r="CJ132" s="2"/>
      <c r="CK132" s="327">
        <f t="shared" si="46"/>
        <v>0</v>
      </c>
      <c r="CL132" s="327">
        <f t="shared" si="46"/>
        <v>0</v>
      </c>
    </row>
    <row r="133" spans="1:90" customFormat="1" x14ac:dyDescent="0.25">
      <c r="A133" s="2517"/>
      <c r="B133" s="83" t="s">
        <v>154</v>
      </c>
      <c r="C133" s="216">
        <f t="shared" si="41"/>
        <v>0</v>
      </c>
      <c r="D133" s="248">
        <f t="shared" si="42"/>
        <v>0</v>
      </c>
      <c r="E133" s="328">
        <f t="shared" si="42"/>
        <v>0</v>
      </c>
      <c r="F133" s="77"/>
      <c r="G133" s="82"/>
      <c r="H133" s="77"/>
      <c r="I133" s="78"/>
      <c r="J133" s="77"/>
      <c r="K133" s="78"/>
      <c r="L133" s="329"/>
      <c r="M133" s="78"/>
      <c r="N133" s="77"/>
      <c r="O133" s="78"/>
      <c r="P133" s="77"/>
      <c r="Q133" s="78"/>
      <c r="R133" s="77"/>
      <c r="S133" s="78"/>
      <c r="T133" s="77"/>
      <c r="U133" s="78"/>
      <c r="V133" s="79"/>
      <c r="W133" s="78"/>
      <c r="X133" s="79"/>
      <c r="Y133" s="78"/>
      <c r="Z133" s="330"/>
      <c r="AA133" s="331"/>
      <c r="AB133" s="330"/>
      <c r="AC133" s="332"/>
      <c r="AD133" s="14" t="str">
        <f t="shared" si="43"/>
        <v/>
      </c>
      <c r="CA133" s="60" t="str">
        <f t="shared" si="44"/>
        <v/>
      </c>
      <c r="CB133" s="60" t="str">
        <f t="shared" si="45"/>
        <v/>
      </c>
      <c r="CC133" s="2"/>
      <c r="CD133" s="2"/>
      <c r="CE133" s="2"/>
      <c r="CF133" s="2"/>
      <c r="CG133" s="2"/>
      <c r="CH133" s="2"/>
      <c r="CI133" s="2"/>
      <c r="CJ133" s="2"/>
      <c r="CK133" s="327">
        <f t="shared" si="46"/>
        <v>0</v>
      </c>
      <c r="CL133" s="327">
        <f t="shared" si="46"/>
        <v>0</v>
      </c>
    </row>
    <row r="134" spans="1:90" customFormat="1" x14ac:dyDescent="0.25">
      <c r="A134" s="2517"/>
      <c r="B134" s="73" t="s">
        <v>155</v>
      </c>
      <c r="C134" s="216">
        <f t="shared" si="41"/>
        <v>0</v>
      </c>
      <c r="D134" s="248">
        <f t="shared" si="42"/>
        <v>0</v>
      </c>
      <c r="E134" s="328">
        <f t="shared" si="42"/>
        <v>0</v>
      </c>
      <c r="F134" s="77"/>
      <c r="G134" s="82"/>
      <c r="H134" s="77"/>
      <c r="I134" s="78"/>
      <c r="J134" s="77"/>
      <c r="K134" s="78"/>
      <c r="L134" s="329"/>
      <c r="M134" s="78"/>
      <c r="N134" s="77"/>
      <c r="O134" s="78"/>
      <c r="P134" s="77"/>
      <c r="Q134" s="78"/>
      <c r="R134" s="77"/>
      <c r="S134" s="78"/>
      <c r="T134" s="77"/>
      <c r="U134" s="78"/>
      <c r="V134" s="79"/>
      <c r="W134" s="78"/>
      <c r="X134" s="79"/>
      <c r="Y134" s="78"/>
      <c r="Z134" s="330"/>
      <c r="AA134" s="331"/>
      <c r="AB134" s="330"/>
      <c r="AC134" s="332"/>
      <c r="AD134" s="14" t="str">
        <f t="shared" si="43"/>
        <v/>
      </c>
      <c r="CA134" s="60" t="str">
        <f t="shared" si="44"/>
        <v/>
      </c>
      <c r="CB134" s="60" t="str">
        <f t="shared" si="45"/>
        <v/>
      </c>
      <c r="CC134" s="2"/>
      <c r="CD134" s="2"/>
      <c r="CE134" s="2"/>
      <c r="CF134" s="2"/>
      <c r="CG134" s="2"/>
      <c r="CH134" s="2"/>
      <c r="CI134" s="2"/>
      <c r="CJ134" s="2"/>
      <c r="CK134" s="327">
        <f t="shared" si="46"/>
        <v>0</v>
      </c>
      <c r="CL134" s="327">
        <f t="shared" si="46"/>
        <v>0</v>
      </c>
    </row>
    <row r="135" spans="1:90" customFormat="1" x14ac:dyDescent="0.25">
      <c r="A135" s="2517"/>
      <c r="B135" s="73" t="s">
        <v>156</v>
      </c>
      <c r="C135" s="218">
        <f t="shared" si="41"/>
        <v>0</v>
      </c>
      <c r="D135" s="333">
        <f t="shared" si="42"/>
        <v>0</v>
      </c>
      <c r="E135" s="334">
        <f t="shared" si="42"/>
        <v>0</v>
      </c>
      <c r="F135" s="77"/>
      <c r="G135" s="82"/>
      <c r="H135" s="77"/>
      <c r="I135" s="78"/>
      <c r="J135" s="77"/>
      <c r="K135" s="78"/>
      <c r="L135" s="329"/>
      <c r="M135" s="78"/>
      <c r="N135" s="77"/>
      <c r="O135" s="78"/>
      <c r="P135" s="77"/>
      <c r="Q135" s="78"/>
      <c r="R135" s="77"/>
      <c r="S135" s="78"/>
      <c r="T135" s="77"/>
      <c r="U135" s="78"/>
      <c r="V135" s="79"/>
      <c r="W135" s="78"/>
      <c r="X135" s="79"/>
      <c r="Y135" s="78"/>
      <c r="Z135" s="330"/>
      <c r="AA135" s="331"/>
      <c r="AB135" s="330"/>
      <c r="AC135" s="332"/>
      <c r="AD135" s="14" t="str">
        <f t="shared" si="43"/>
        <v/>
      </c>
      <c r="CA135" s="60" t="str">
        <f t="shared" si="44"/>
        <v/>
      </c>
      <c r="CB135" s="60" t="str">
        <f t="shared" si="45"/>
        <v/>
      </c>
      <c r="CC135" s="2"/>
      <c r="CD135" s="2"/>
      <c r="CE135" s="2"/>
      <c r="CF135" s="2"/>
      <c r="CG135" s="2"/>
      <c r="CH135" s="2"/>
      <c r="CI135" s="2"/>
      <c r="CJ135" s="2"/>
      <c r="CK135" s="327">
        <f t="shared" si="46"/>
        <v>0</v>
      </c>
      <c r="CL135" s="327">
        <f t="shared" si="46"/>
        <v>0</v>
      </c>
    </row>
    <row r="136" spans="1:90" customFormat="1" x14ac:dyDescent="0.25">
      <c r="A136" s="2518"/>
      <c r="B136" s="34" t="s">
        <v>157</v>
      </c>
      <c r="C136" s="220">
        <f t="shared" si="41"/>
        <v>0</v>
      </c>
      <c r="D136" s="253">
        <f t="shared" si="42"/>
        <v>0</v>
      </c>
      <c r="E136" s="335">
        <f t="shared" si="42"/>
        <v>0</v>
      </c>
      <c r="F136" s="40"/>
      <c r="G136" s="41"/>
      <c r="H136" s="40"/>
      <c r="I136" s="88"/>
      <c r="J136" s="40"/>
      <c r="K136" s="88"/>
      <c r="L136" s="336"/>
      <c r="M136" s="88"/>
      <c r="N136" s="40"/>
      <c r="O136" s="88"/>
      <c r="P136" s="40"/>
      <c r="Q136" s="88"/>
      <c r="R136" s="40"/>
      <c r="S136" s="88"/>
      <c r="T136" s="40"/>
      <c r="U136" s="88"/>
      <c r="V136" s="89"/>
      <c r="W136" s="88"/>
      <c r="X136" s="89"/>
      <c r="Y136" s="88"/>
      <c r="Z136" s="337"/>
      <c r="AA136" s="338"/>
      <c r="AB136" s="337"/>
      <c r="AC136" s="339"/>
      <c r="AD136" s="14" t="str">
        <f t="shared" si="43"/>
        <v/>
      </c>
      <c r="CA136" s="60" t="str">
        <f t="shared" si="44"/>
        <v/>
      </c>
      <c r="CB136" s="60" t="str">
        <f t="shared" si="45"/>
        <v/>
      </c>
      <c r="CC136" s="2"/>
      <c r="CD136" s="2"/>
      <c r="CE136" s="2"/>
      <c r="CF136" s="2"/>
      <c r="CG136" s="2"/>
      <c r="CH136" s="2"/>
      <c r="CI136" s="2"/>
      <c r="CJ136" s="2"/>
      <c r="CK136" s="327">
        <f t="shared" si="46"/>
        <v>0</v>
      </c>
      <c r="CL136" s="327">
        <f t="shared" si="46"/>
        <v>0</v>
      </c>
    </row>
    <row r="137" spans="1:90" customFormat="1" x14ac:dyDescent="0.25">
      <c r="A137" s="2920" t="s">
        <v>160</v>
      </c>
      <c r="B137" s="876" t="s">
        <v>153</v>
      </c>
      <c r="C137" s="931">
        <f t="shared" si="41"/>
        <v>0</v>
      </c>
      <c r="D137" s="917">
        <f t="shared" si="42"/>
        <v>0</v>
      </c>
      <c r="E137" s="932">
        <f t="shared" si="42"/>
        <v>0</v>
      </c>
      <c r="F137" s="879"/>
      <c r="G137" s="884"/>
      <c r="H137" s="879"/>
      <c r="I137" s="880"/>
      <c r="J137" s="879"/>
      <c r="K137" s="880"/>
      <c r="L137" s="933"/>
      <c r="M137" s="880"/>
      <c r="N137" s="879"/>
      <c r="O137" s="880"/>
      <c r="P137" s="879"/>
      <c r="Q137" s="880"/>
      <c r="R137" s="879"/>
      <c r="S137" s="880"/>
      <c r="T137" s="879"/>
      <c r="U137" s="880"/>
      <c r="V137" s="881"/>
      <c r="W137" s="880"/>
      <c r="X137" s="881"/>
      <c r="Y137" s="880"/>
      <c r="Z137" s="926"/>
      <c r="AA137" s="777"/>
      <c r="AB137" s="926"/>
      <c r="AC137" s="934"/>
      <c r="AD137" s="14" t="str">
        <f t="shared" si="43"/>
        <v/>
      </c>
      <c r="CA137" s="60" t="str">
        <f t="shared" si="44"/>
        <v/>
      </c>
      <c r="CB137" s="60" t="str">
        <f t="shared" si="45"/>
        <v/>
      </c>
      <c r="CC137" s="2"/>
      <c r="CD137" s="2"/>
      <c r="CE137" s="2"/>
      <c r="CF137" s="2"/>
      <c r="CG137" s="2"/>
      <c r="CH137" s="2"/>
      <c r="CI137" s="2"/>
      <c r="CJ137" s="2"/>
      <c r="CK137" s="327">
        <f t="shared" si="46"/>
        <v>0</v>
      </c>
      <c r="CL137" s="327">
        <f t="shared" si="46"/>
        <v>0</v>
      </c>
    </row>
    <row r="138" spans="1:90" customFormat="1" x14ac:dyDescent="0.25">
      <c r="A138" s="2586"/>
      <c r="B138" s="83" t="s">
        <v>154</v>
      </c>
      <c r="C138" s="216">
        <f t="shared" si="41"/>
        <v>0</v>
      </c>
      <c r="D138" s="248">
        <f t="shared" si="42"/>
        <v>0</v>
      </c>
      <c r="E138" s="328">
        <f t="shared" si="42"/>
        <v>0</v>
      </c>
      <c r="F138" s="77"/>
      <c r="G138" s="82"/>
      <c r="H138" s="77"/>
      <c r="I138" s="78"/>
      <c r="J138" s="77"/>
      <c r="K138" s="78"/>
      <c r="L138" s="329"/>
      <c r="M138" s="78"/>
      <c r="N138" s="77"/>
      <c r="O138" s="78"/>
      <c r="P138" s="77"/>
      <c r="Q138" s="78"/>
      <c r="R138" s="77"/>
      <c r="S138" s="78"/>
      <c r="T138" s="77"/>
      <c r="U138" s="78"/>
      <c r="V138" s="79"/>
      <c r="W138" s="78"/>
      <c r="X138" s="79"/>
      <c r="Y138" s="78"/>
      <c r="Z138" s="330"/>
      <c r="AA138" s="331"/>
      <c r="AB138" s="330"/>
      <c r="AC138" s="332"/>
      <c r="AD138" s="14" t="str">
        <f t="shared" si="43"/>
        <v/>
      </c>
      <c r="CA138" s="60" t="str">
        <f t="shared" si="44"/>
        <v/>
      </c>
      <c r="CB138" s="60" t="str">
        <f t="shared" si="45"/>
        <v/>
      </c>
      <c r="CC138" s="2"/>
      <c r="CD138" s="2"/>
      <c r="CE138" s="2"/>
      <c r="CF138" s="2"/>
      <c r="CG138" s="2"/>
      <c r="CH138" s="2"/>
      <c r="CI138" s="2"/>
      <c r="CJ138" s="2"/>
      <c r="CK138" s="327">
        <f t="shared" si="46"/>
        <v>0</v>
      </c>
      <c r="CL138" s="327">
        <f t="shared" si="46"/>
        <v>0</v>
      </c>
    </row>
    <row r="139" spans="1:90" customFormat="1" x14ac:dyDescent="0.25">
      <c r="A139" s="2586"/>
      <c r="B139" s="73" t="s">
        <v>155</v>
      </c>
      <c r="C139" s="216">
        <f t="shared" si="41"/>
        <v>0</v>
      </c>
      <c r="D139" s="248">
        <f t="shared" si="42"/>
        <v>0</v>
      </c>
      <c r="E139" s="328">
        <f t="shared" si="42"/>
        <v>0</v>
      </c>
      <c r="F139" s="77"/>
      <c r="G139" s="82"/>
      <c r="H139" s="77"/>
      <c r="I139" s="78"/>
      <c r="J139" s="77"/>
      <c r="K139" s="78"/>
      <c r="L139" s="329"/>
      <c r="M139" s="78"/>
      <c r="N139" s="77"/>
      <c r="O139" s="78"/>
      <c r="P139" s="77"/>
      <c r="Q139" s="78"/>
      <c r="R139" s="77"/>
      <c r="S139" s="78"/>
      <c r="T139" s="77"/>
      <c r="U139" s="78"/>
      <c r="V139" s="79"/>
      <c r="W139" s="78"/>
      <c r="X139" s="79"/>
      <c r="Y139" s="78"/>
      <c r="Z139" s="330"/>
      <c r="AA139" s="331"/>
      <c r="AB139" s="330"/>
      <c r="AC139" s="332"/>
      <c r="AD139" s="14" t="str">
        <f t="shared" si="43"/>
        <v/>
      </c>
      <c r="CA139" s="60" t="str">
        <f t="shared" si="44"/>
        <v/>
      </c>
      <c r="CB139" s="60" t="str">
        <f t="shared" si="45"/>
        <v/>
      </c>
      <c r="CC139" s="2"/>
      <c r="CD139" s="2"/>
      <c r="CE139" s="2"/>
      <c r="CF139" s="2"/>
      <c r="CG139" s="2"/>
      <c r="CH139" s="2"/>
      <c r="CI139" s="2"/>
      <c r="CJ139" s="2"/>
      <c r="CK139" s="327">
        <f t="shared" si="46"/>
        <v>0</v>
      </c>
      <c r="CL139" s="327">
        <f t="shared" si="46"/>
        <v>0</v>
      </c>
    </row>
    <row r="140" spans="1:90" customFormat="1" x14ac:dyDescent="0.25">
      <c r="A140" s="2587"/>
      <c r="B140" s="73" t="s">
        <v>156</v>
      </c>
      <c r="C140" s="218">
        <f t="shared" si="41"/>
        <v>0</v>
      </c>
      <c r="D140" s="333">
        <f t="shared" si="42"/>
        <v>0</v>
      </c>
      <c r="E140" s="334">
        <f t="shared" si="42"/>
        <v>0</v>
      </c>
      <c r="F140" s="77"/>
      <c r="G140" s="82"/>
      <c r="H140" s="77"/>
      <c r="I140" s="78"/>
      <c r="J140" s="77"/>
      <c r="K140" s="78"/>
      <c r="L140" s="329"/>
      <c r="M140" s="78"/>
      <c r="N140" s="77"/>
      <c r="O140" s="78"/>
      <c r="P140" s="77"/>
      <c r="Q140" s="78"/>
      <c r="R140" s="77"/>
      <c r="S140" s="78"/>
      <c r="T140" s="77"/>
      <c r="U140" s="78"/>
      <c r="V140" s="79"/>
      <c r="W140" s="78"/>
      <c r="X140" s="79"/>
      <c r="Y140" s="78"/>
      <c r="Z140" s="330"/>
      <c r="AA140" s="331"/>
      <c r="AB140" s="330"/>
      <c r="AC140" s="332"/>
      <c r="AD140" s="14" t="str">
        <f t="shared" si="43"/>
        <v/>
      </c>
      <c r="CA140" s="60" t="str">
        <f t="shared" si="44"/>
        <v/>
      </c>
      <c r="CB140" s="60" t="str">
        <f t="shared" si="45"/>
        <v/>
      </c>
      <c r="CC140" s="2"/>
      <c r="CD140" s="2"/>
      <c r="CE140" s="2"/>
      <c r="CF140" s="2"/>
      <c r="CG140" s="2"/>
      <c r="CH140" s="2"/>
      <c r="CI140" s="2"/>
      <c r="CJ140" s="2"/>
      <c r="CK140" s="327">
        <f t="shared" si="46"/>
        <v>0</v>
      </c>
      <c r="CL140" s="327">
        <f t="shared" si="46"/>
        <v>0</v>
      </c>
    </row>
    <row r="141" spans="1:90" customFormat="1" x14ac:dyDescent="0.25">
      <c r="A141" s="2588"/>
      <c r="B141" s="34" t="s">
        <v>157</v>
      </c>
      <c r="C141" s="220">
        <f t="shared" si="41"/>
        <v>0</v>
      </c>
      <c r="D141" s="253">
        <f t="shared" si="42"/>
        <v>0</v>
      </c>
      <c r="E141" s="335">
        <f t="shared" si="42"/>
        <v>0</v>
      </c>
      <c r="F141" s="40"/>
      <c r="G141" s="41"/>
      <c r="H141" s="40"/>
      <c r="I141" s="88"/>
      <c r="J141" s="40"/>
      <c r="K141" s="88"/>
      <c r="L141" s="336"/>
      <c r="M141" s="88"/>
      <c r="N141" s="40"/>
      <c r="O141" s="88"/>
      <c r="P141" s="40"/>
      <c r="Q141" s="88"/>
      <c r="R141" s="40"/>
      <c r="S141" s="88"/>
      <c r="T141" s="40"/>
      <c r="U141" s="88"/>
      <c r="V141" s="89"/>
      <c r="W141" s="88"/>
      <c r="X141" s="89"/>
      <c r="Y141" s="88"/>
      <c r="Z141" s="337"/>
      <c r="AA141" s="338"/>
      <c r="AB141" s="337"/>
      <c r="AC141" s="339"/>
      <c r="AD141" s="14" t="str">
        <f t="shared" si="43"/>
        <v/>
      </c>
      <c r="CA141" s="60" t="str">
        <f t="shared" si="44"/>
        <v/>
      </c>
      <c r="CB141" s="60" t="str">
        <f t="shared" si="45"/>
        <v/>
      </c>
      <c r="CC141" s="2"/>
      <c r="CD141" s="2"/>
      <c r="CE141" s="2"/>
      <c r="CF141" s="2"/>
      <c r="CG141" s="2"/>
      <c r="CH141" s="2"/>
      <c r="CI141" s="2"/>
      <c r="CJ141" s="2"/>
      <c r="CK141" s="327">
        <f t="shared" si="46"/>
        <v>0</v>
      </c>
      <c r="CL141" s="327">
        <f t="shared" si="46"/>
        <v>0</v>
      </c>
    </row>
    <row r="142" spans="1:90" customFormat="1" x14ac:dyDescent="0.25">
      <c r="A142" s="2920" t="s">
        <v>161</v>
      </c>
      <c r="B142" s="876" t="s">
        <v>153</v>
      </c>
      <c r="C142" s="931">
        <f t="shared" si="41"/>
        <v>0</v>
      </c>
      <c r="D142" s="917">
        <f t="shared" si="42"/>
        <v>0</v>
      </c>
      <c r="E142" s="932">
        <f t="shared" si="42"/>
        <v>0</v>
      </c>
      <c r="F142" s="879"/>
      <c r="G142" s="884"/>
      <c r="H142" s="879"/>
      <c r="I142" s="880"/>
      <c r="J142" s="879"/>
      <c r="K142" s="880"/>
      <c r="L142" s="933"/>
      <c r="M142" s="880"/>
      <c r="N142" s="879"/>
      <c r="O142" s="880"/>
      <c r="P142" s="879"/>
      <c r="Q142" s="880"/>
      <c r="R142" s="879"/>
      <c r="S142" s="880"/>
      <c r="T142" s="879"/>
      <c r="U142" s="880"/>
      <c r="V142" s="881"/>
      <c r="W142" s="880"/>
      <c r="X142" s="881"/>
      <c r="Y142" s="880"/>
      <c r="Z142" s="926"/>
      <c r="AA142" s="777"/>
      <c r="AB142" s="926"/>
      <c r="AC142" s="934"/>
      <c r="AD142" s="14" t="str">
        <f t="shared" si="43"/>
        <v/>
      </c>
      <c r="CA142" s="60" t="str">
        <f t="shared" si="44"/>
        <v/>
      </c>
      <c r="CB142" s="60" t="str">
        <f t="shared" si="45"/>
        <v/>
      </c>
      <c r="CC142" s="2"/>
      <c r="CD142" s="2"/>
      <c r="CE142" s="2"/>
      <c r="CF142" s="2"/>
      <c r="CG142" s="2"/>
      <c r="CH142" s="2"/>
      <c r="CI142" s="2"/>
      <c r="CJ142" s="2"/>
      <c r="CK142" s="327">
        <f t="shared" si="46"/>
        <v>0</v>
      </c>
      <c r="CL142" s="327">
        <f t="shared" si="46"/>
        <v>0</v>
      </c>
    </row>
    <row r="143" spans="1:90" customFormat="1" x14ac:dyDescent="0.25">
      <c r="A143" s="2586"/>
      <c r="B143" s="83" t="s">
        <v>154</v>
      </c>
      <c r="C143" s="216">
        <f t="shared" si="41"/>
        <v>0</v>
      </c>
      <c r="D143" s="248">
        <f t="shared" si="42"/>
        <v>0</v>
      </c>
      <c r="E143" s="328">
        <f t="shared" si="42"/>
        <v>0</v>
      </c>
      <c r="F143" s="77"/>
      <c r="G143" s="82"/>
      <c r="H143" s="77"/>
      <c r="I143" s="78"/>
      <c r="J143" s="77"/>
      <c r="K143" s="78"/>
      <c r="L143" s="329"/>
      <c r="M143" s="78"/>
      <c r="N143" s="77"/>
      <c r="O143" s="78"/>
      <c r="P143" s="77"/>
      <c r="Q143" s="78"/>
      <c r="R143" s="77"/>
      <c r="S143" s="78"/>
      <c r="T143" s="77"/>
      <c r="U143" s="78"/>
      <c r="V143" s="79"/>
      <c r="W143" s="78"/>
      <c r="X143" s="79"/>
      <c r="Y143" s="78"/>
      <c r="Z143" s="330"/>
      <c r="AA143" s="331"/>
      <c r="AB143" s="330"/>
      <c r="AC143" s="332"/>
      <c r="AD143" s="14" t="str">
        <f t="shared" si="43"/>
        <v/>
      </c>
      <c r="CA143" s="60" t="str">
        <f t="shared" si="44"/>
        <v/>
      </c>
      <c r="CB143" s="60" t="str">
        <f t="shared" si="45"/>
        <v/>
      </c>
      <c r="CC143" s="2"/>
      <c r="CD143" s="2"/>
      <c r="CE143" s="2"/>
      <c r="CF143" s="2"/>
      <c r="CG143" s="2"/>
      <c r="CH143" s="2"/>
      <c r="CI143" s="2"/>
      <c r="CJ143" s="2"/>
      <c r="CK143" s="327">
        <f t="shared" si="46"/>
        <v>0</v>
      </c>
      <c r="CL143" s="327">
        <f t="shared" si="46"/>
        <v>0</v>
      </c>
    </row>
    <row r="144" spans="1:90" customFormat="1" x14ac:dyDescent="0.25">
      <c r="A144" s="2586"/>
      <c r="B144" s="73" t="s">
        <v>155</v>
      </c>
      <c r="C144" s="216">
        <f t="shared" si="41"/>
        <v>0</v>
      </c>
      <c r="D144" s="248">
        <f t="shared" si="42"/>
        <v>0</v>
      </c>
      <c r="E144" s="328">
        <f t="shared" si="42"/>
        <v>0</v>
      </c>
      <c r="F144" s="77"/>
      <c r="G144" s="82"/>
      <c r="H144" s="77"/>
      <c r="I144" s="78"/>
      <c r="J144" s="77"/>
      <c r="K144" s="78"/>
      <c r="L144" s="329"/>
      <c r="M144" s="78"/>
      <c r="N144" s="77"/>
      <c r="O144" s="78"/>
      <c r="P144" s="77"/>
      <c r="Q144" s="78"/>
      <c r="R144" s="77"/>
      <c r="S144" s="78"/>
      <c r="T144" s="77"/>
      <c r="U144" s="78"/>
      <c r="V144" s="79"/>
      <c r="W144" s="78"/>
      <c r="X144" s="79"/>
      <c r="Y144" s="78"/>
      <c r="Z144" s="330"/>
      <c r="AA144" s="331"/>
      <c r="AB144" s="330"/>
      <c r="AC144" s="332"/>
      <c r="AD144" s="14" t="str">
        <f t="shared" si="43"/>
        <v/>
      </c>
      <c r="CA144" s="60" t="str">
        <f t="shared" si="44"/>
        <v/>
      </c>
      <c r="CB144" s="60" t="str">
        <f t="shared" si="45"/>
        <v/>
      </c>
      <c r="CC144" s="2"/>
      <c r="CD144" s="2"/>
      <c r="CE144" s="2"/>
      <c r="CF144" s="2"/>
      <c r="CG144" s="2"/>
      <c r="CH144" s="2"/>
      <c r="CI144" s="2"/>
      <c r="CJ144" s="2"/>
      <c r="CK144" s="327">
        <f t="shared" si="46"/>
        <v>0</v>
      </c>
      <c r="CL144" s="327">
        <f t="shared" si="46"/>
        <v>0</v>
      </c>
    </row>
    <row r="145" spans="1:90" customFormat="1" x14ac:dyDescent="0.25">
      <c r="A145" s="2587"/>
      <c r="B145" s="73" t="s">
        <v>156</v>
      </c>
      <c r="C145" s="218">
        <f t="shared" si="41"/>
        <v>0</v>
      </c>
      <c r="D145" s="333">
        <f t="shared" si="42"/>
        <v>0</v>
      </c>
      <c r="E145" s="334">
        <f t="shared" si="42"/>
        <v>0</v>
      </c>
      <c r="F145" s="77"/>
      <c r="G145" s="82"/>
      <c r="H145" s="77"/>
      <c r="I145" s="78"/>
      <c r="J145" s="77"/>
      <c r="K145" s="78"/>
      <c r="L145" s="329"/>
      <c r="M145" s="78"/>
      <c r="N145" s="77"/>
      <c r="O145" s="78"/>
      <c r="P145" s="77"/>
      <c r="Q145" s="78"/>
      <c r="R145" s="77"/>
      <c r="S145" s="78"/>
      <c r="T145" s="77"/>
      <c r="U145" s="78"/>
      <c r="V145" s="79"/>
      <c r="W145" s="78"/>
      <c r="X145" s="79"/>
      <c r="Y145" s="78"/>
      <c r="Z145" s="330"/>
      <c r="AA145" s="331"/>
      <c r="AB145" s="330"/>
      <c r="AC145" s="332"/>
      <c r="AD145" s="14" t="str">
        <f t="shared" si="43"/>
        <v/>
      </c>
      <c r="CA145" s="60" t="str">
        <f t="shared" si="44"/>
        <v/>
      </c>
      <c r="CB145" s="60" t="str">
        <f t="shared" si="45"/>
        <v/>
      </c>
      <c r="CC145" s="2"/>
      <c r="CD145" s="2"/>
      <c r="CE145" s="2"/>
      <c r="CF145" s="2"/>
      <c r="CG145" s="2"/>
      <c r="CH145" s="2"/>
      <c r="CI145" s="2"/>
      <c r="CJ145" s="2"/>
      <c r="CK145" s="327">
        <f t="shared" si="46"/>
        <v>0</v>
      </c>
      <c r="CL145" s="327">
        <f t="shared" si="46"/>
        <v>0</v>
      </c>
    </row>
    <row r="146" spans="1:90" customFormat="1" x14ac:dyDescent="0.25">
      <c r="A146" s="2588"/>
      <c r="B146" s="34" t="s">
        <v>157</v>
      </c>
      <c r="C146" s="220">
        <f t="shared" si="41"/>
        <v>0</v>
      </c>
      <c r="D146" s="253">
        <f t="shared" si="42"/>
        <v>0</v>
      </c>
      <c r="E146" s="335">
        <f t="shared" si="42"/>
        <v>0</v>
      </c>
      <c r="F146" s="40"/>
      <c r="G146" s="41"/>
      <c r="H146" s="40"/>
      <c r="I146" s="88"/>
      <c r="J146" s="40"/>
      <c r="K146" s="88"/>
      <c r="L146" s="336"/>
      <c r="M146" s="88"/>
      <c r="N146" s="40"/>
      <c r="O146" s="88"/>
      <c r="P146" s="40"/>
      <c r="Q146" s="88"/>
      <c r="R146" s="40"/>
      <c r="S146" s="88"/>
      <c r="T146" s="40"/>
      <c r="U146" s="88"/>
      <c r="V146" s="89"/>
      <c r="W146" s="88"/>
      <c r="X146" s="89"/>
      <c r="Y146" s="88"/>
      <c r="Z146" s="337"/>
      <c r="AA146" s="338"/>
      <c r="AB146" s="337"/>
      <c r="AC146" s="339"/>
      <c r="AD146" s="14" t="str">
        <f t="shared" si="43"/>
        <v/>
      </c>
      <c r="CA146" s="60" t="str">
        <f t="shared" si="44"/>
        <v/>
      </c>
      <c r="CB146" s="60" t="str">
        <f t="shared" si="45"/>
        <v/>
      </c>
      <c r="CC146" s="2"/>
      <c r="CD146" s="2"/>
      <c r="CE146" s="2"/>
      <c r="CF146" s="2"/>
      <c r="CG146" s="2"/>
      <c r="CH146" s="2"/>
      <c r="CI146" s="2"/>
      <c r="CJ146" s="2"/>
      <c r="CK146" s="327">
        <f t="shared" si="46"/>
        <v>0</v>
      </c>
      <c r="CL146" s="327">
        <f t="shared" si="46"/>
        <v>0</v>
      </c>
    </row>
    <row r="147" spans="1:90" customFormat="1" x14ac:dyDescent="0.25">
      <c r="A147" s="2898" t="s">
        <v>162</v>
      </c>
      <c r="B147" s="876" t="s">
        <v>153</v>
      </c>
      <c r="C147" s="931">
        <f t="shared" si="41"/>
        <v>0</v>
      </c>
      <c r="D147" s="917">
        <f t="shared" si="42"/>
        <v>0</v>
      </c>
      <c r="E147" s="932">
        <f t="shared" si="42"/>
        <v>0</v>
      </c>
      <c r="F147" s="879"/>
      <c r="G147" s="884"/>
      <c r="H147" s="879"/>
      <c r="I147" s="880"/>
      <c r="J147" s="879"/>
      <c r="K147" s="880"/>
      <c r="L147" s="933"/>
      <c r="M147" s="880"/>
      <c r="N147" s="879"/>
      <c r="O147" s="880"/>
      <c r="P147" s="879"/>
      <c r="Q147" s="880"/>
      <c r="R147" s="879"/>
      <c r="S147" s="880"/>
      <c r="T147" s="879"/>
      <c r="U147" s="880"/>
      <c r="V147" s="881"/>
      <c r="W147" s="880"/>
      <c r="X147" s="881"/>
      <c r="Y147" s="880"/>
      <c r="Z147" s="926"/>
      <c r="AA147" s="777"/>
      <c r="AB147" s="926"/>
      <c r="AC147" s="934"/>
      <c r="AD147" s="14" t="str">
        <f t="shared" si="43"/>
        <v/>
      </c>
      <c r="CA147" s="60" t="str">
        <f t="shared" si="44"/>
        <v/>
      </c>
      <c r="CB147" s="60" t="str">
        <f t="shared" si="45"/>
        <v/>
      </c>
      <c r="CC147" s="2"/>
      <c r="CD147" s="2"/>
      <c r="CE147" s="2"/>
      <c r="CF147" s="2"/>
      <c r="CG147" s="2"/>
      <c r="CH147" s="2"/>
      <c r="CI147" s="2"/>
      <c r="CJ147" s="2"/>
      <c r="CK147" s="327">
        <f t="shared" si="46"/>
        <v>0</v>
      </c>
      <c r="CL147" s="327">
        <f t="shared" si="46"/>
        <v>0</v>
      </c>
    </row>
    <row r="148" spans="1:90" customFormat="1" x14ac:dyDescent="0.25">
      <c r="A148" s="2517"/>
      <c r="B148" s="83" t="s">
        <v>154</v>
      </c>
      <c r="C148" s="216">
        <f t="shared" si="41"/>
        <v>0</v>
      </c>
      <c r="D148" s="248">
        <f t="shared" si="42"/>
        <v>0</v>
      </c>
      <c r="E148" s="328">
        <f t="shared" si="42"/>
        <v>0</v>
      </c>
      <c r="F148" s="77"/>
      <c r="G148" s="82"/>
      <c r="H148" s="77"/>
      <c r="I148" s="78"/>
      <c r="J148" s="77"/>
      <c r="K148" s="78"/>
      <c r="L148" s="329"/>
      <c r="M148" s="78"/>
      <c r="N148" s="77"/>
      <c r="O148" s="78"/>
      <c r="P148" s="77"/>
      <c r="Q148" s="78"/>
      <c r="R148" s="77"/>
      <c r="S148" s="78"/>
      <c r="T148" s="77"/>
      <c r="U148" s="78"/>
      <c r="V148" s="79"/>
      <c r="W148" s="78"/>
      <c r="X148" s="79"/>
      <c r="Y148" s="78"/>
      <c r="Z148" s="330"/>
      <c r="AA148" s="331"/>
      <c r="AB148" s="330"/>
      <c r="AC148" s="332"/>
      <c r="AD148" s="14" t="str">
        <f t="shared" si="43"/>
        <v/>
      </c>
      <c r="CA148" s="60" t="str">
        <f t="shared" si="44"/>
        <v/>
      </c>
      <c r="CB148" s="60" t="str">
        <f t="shared" si="45"/>
        <v/>
      </c>
      <c r="CC148" s="2"/>
      <c r="CD148" s="2"/>
      <c r="CE148" s="2"/>
      <c r="CF148" s="2"/>
      <c r="CG148" s="2"/>
      <c r="CH148" s="2"/>
      <c r="CI148" s="2"/>
      <c r="CJ148" s="2"/>
      <c r="CK148" s="327">
        <f t="shared" si="46"/>
        <v>0</v>
      </c>
      <c r="CL148" s="327">
        <f t="shared" si="46"/>
        <v>0</v>
      </c>
    </row>
    <row r="149" spans="1:90" customFormat="1" x14ac:dyDescent="0.25">
      <c r="A149" s="2517"/>
      <c r="B149" s="73" t="s">
        <v>155</v>
      </c>
      <c r="C149" s="216">
        <f t="shared" si="41"/>
        <v>0</v>
      </c>
      <c r="D149" s="248">
        <f t="shared" si="42"/>
        <v>0</v>
      </c>
      <c r="E149" s="328">
        <f t="shared" si="42"/>
        <v>0</v>
      </c>
      <c r="F149" s="77"/>
      <c r="G149" s="82"/>
      <c r="H149" s="77"/>
      <c r="I149" s="78"/>
      <c r="J149" s="77"/>
      <c r="K149" s="78"/>
      <c r="L149" s="329"/>
      <c r="M149" s="78"/>
      <c r="N149" s="77"/>
      <c r="O149" s="78"/>
      <c r="P149" s="77"/>
      <c r="Q149" s="78"/>
      <c r="R149" s="77"/>
      <c r="S149" s="78"/>
      <c r="T149" s="77"/>
      <c r="U149" s="78"/>
      <c r="V149" s="79"/>
      <c r="W149" s="78"/>
      <c r="X149" s="79"/>
      <c r="Y149" s="78"/>
      <c r="Z149" s="330"/>
      <c r="AA149" s="331"/>
      <c r="AB149" s="330"/>
      <c r="AC149" s="332"/>
      <c r="AD149" s="14" t="str">
        <f t="shared" si="43"/>
        <v/>
      </c>
      <c r="CA149" s="60" t="str">
        <f t="shared" si="44"/>
        <v/>
      </c>
      <c r="CB149" s="60" t="str">
        <f t="shared" si="45"/>
        <v/>
      </c>
      <c r="CC149" s="2"/>
      <c r="CD149" s="2"/>
      <c r="CE149" s="2"/>
      <c r="CF149" s="2"/>
      <c r="CG149" s="2"/>
      <c r="CH149" s="2"/>
      <c r="CI149" s="2"/>
      <c r="CJ149" s="2"/>
      <c r="CK149" s="327">
        <f t="shared" si="46"/>
        <v>0</v>
      </c>
      <c r="CL149" s="327">
        <f t="shared" si="46"/>
        <v>0</v>
      </c>
    </row>
    <row r="150" spans="1:90" customFormat="1" x14ac:dyDescent="0.25">
      <c r="A150" s="2517"/>
      <c r="B150" s="73" t="s">
        <v>156</v>
      </c>
      <c r="C150" s="218">
        <f t="shared" si="41"/>
        <v>0</v>
      </c>
      <c r="D150" s="333">
        <f t="shared" si="42"/>
        <v>0</v>
      </c>
      <c r="E150" s="334">
        <f t="shared" si="42"/>
        <v>0</v>
      </c>
      <c r="F150" s="77"/>
      <c r="G150" s="82"/>
      <c r="H150" s="77"/>
      <c r="I150" s="78"/>
      <c r="J150" s="77"/>
      <c r="K150" s="78"/>
      <c r="L150" s="329"/>
      <c r="M150" s="78"/>
      <c r="N150" s="77"/>
      <c r="O150" s="78"/>
      <c r="P150" s="77"/>
      <c r="Q150" s="78"/>
      <c r="R150" s="77"/>
      <c r="S150" s="78"/>
      <c r="T150" s="77"/>
      <c r="U150" s="78"/>
      <c r="V150" s="79"/>
      <c r="W150" s="78"/>
      <c r="X150" s="79"/>
      <c r="Y150" s="78"/>
      <c r="Z150" s="330"/>
      <c r="AA150" s="331"/>
      <c r="AB150" s="330"/>
      <c r="AC150" s="332"/>
      <c r="AD150" s="14" t="str">
        <f t="shared" si="43"/>
        <v/>
      </c>
      <c r="CA150" s="60" t="str">
        <f t="shared" si="44"/>
        <v/>
      </c>
      <c r="CB150" s="60" t="str">
        <f t="shared" si="45"/>
        <v/>
      </c>
      <c r="CC150" s="2"/>
      <c r="CD150" s="2"/>
      <c r="CE150" s="2"/>
      <c r="CF150" s="2"/>
      <c r="CG150" s="2"/>
      <c r="CH150" s="2"/>
      <c r="CI150" s="2"/>
      <c r="CJ150" s="2"/>
      <c r="CK150" s="327">
        <f t="shared" si="46"/>
        <v>0</v>
      </c>
      <c r="CL150" s="327">
        <f t="shared" si="46"/>
        <v>0</v>
      </c>
    </row>
    <row r="151" spans="1:90" customFormat="1" x14ac:dyDescent="0.25">
      <c r="A151" s="2517"/>
      <c r="B151" s="34" t="s">
        <v>157</v>
      </c>
      <c r="C151" s="340">
        <f t="shared" si="41"/>
        <v>0</v>
      </c>
      <c r="D151" s="250">
        <f t="shared" si="42"/>
        <v>0</v>
      </c>
      <c r="E151" s="341">
        <f t="shared" si="42"/>
        <v>0</v>
      </c>
      <c r="F151" s="104"/>
      <c r="G151" s="109"/>
      <c r="H151" s="104"/>
      <c r="I151" s="105"/>
      <c r="J151" s="104"/>
      <c r="K151" s="105"/>
      <c r="L151" s="276"/>
      <c r="M151" s="105"/>
      <c r="N151" s="104"/>
      <c r="O151" s="105"/>
      <c r="P151" s="104"/>
      <c r="Q151" s="105"/>
      <c r="R151" s="104"/>
      <c r="S151" s="105"/>
      <c r="T151" s="104"/>
      <c r="U151" s="105"/>
      <c r="V151" s="106"/>
      <c r="W151" s="105"/>
      <c r="X151" s="106"/>
      <c r="Y151" s="105"/>
      <c r="Z151" s="342"/>
      <c r="AA151" s="343"/>
      <c r="AB151" s="342"/>
      <c r="AC151" s="344"/>
      <c r="AD151" s="14" t="str">
        <f t="shared" si="43"/>
        <v/>
      </c>
      <c r="CA151" s="60" t="str">
        <f t="shared" si="44"/>
        <v/>
      </c>
      <c r="CB151" s="60" t="str">
        <f t="shared" si="45"/>
        <v/>
      </c>
      <c r="CC151" s="2"/>
      <c r="CD151" s="2"/>
      <c r="CE151" s="2"/>
      <c r="CF151" s="2"/>
      <c r="CG151" s="2"/>
      <c r="CH151" s="2"/>
      <c r="CI151" s="2"/>
      <c r="CJ151" s="2"/>
      <c r="CK151" s="327">
        <f t="shared" si="46"/>
        <v>0</v>
      </c>
      <c r="CL151" s="327">
        <f t="shared" si="46"/>
        <v>0</v>
      </c>
    </row>
    <row r="152" spans="1:90" customFormat="1" x14ac:dyDescent="0.25">
      <c r="A152" s="2886" t="s">
        <v>163</v>
      </c>
      <c r="B152" s="2887"/>
      <c r="C152" s="935">
        <f>SUM(C122:C151)</f>
        <v>0</v>
      </c>
      <c r="D152" s="936">
        <f>SUM(D122:D151)</f>
        <v>0</v>
      </c>
      <c r="E152" s="937">
        <f t="shared" ref="E152:AC152" si="47">SUM(E122:E151)</f>
        <v>0</v>
      </c>
      <c r="F152" s="938">
        <f t="shared" si="47"/>
        <v>0</v>
      </c>
      <c r="G152" s="939">
        <f t="shared" si="47"/>
        <v>0</v>
      </c>
      <c r="H152" s="938">
        <f t="shared" si="47"/>
        <v>0</v>
      </c>
      <c r="I152" s="939">
        <f t="shared" si="47"/>
        <v>0</v>
      </c>
      <c r="J152" s="938">
        <f t="shared" si="47"/>
        <v>0</v>
      </c>
      <c r="K152" s="939">
        <f t="shared" si="47"/>
        <v>0</v>
      </c>
      <c r="L152" s="938">
        <f t="shared" si="47"/>
        <v>0</v>
      </c>
      <c r="M152" s="939">
        <f t="shared" si="47"/>
        <v>0</v>
      </c>
      <c r="N152" s="938">
        <f t="shared" si="47"/>
        <v>0</v>
      </c>
      <c r="O152" s="939">
        <f t="shared" si="47"/>
        <v>0</v>
      </c>
      <c r="P152" s="938">
        <f t="shared" si="47"/>
        <v>0</v>
      </c>
      <c r="Q152" s="939">
        <f t="shared" si="47"/>
        <v>0</v>
      </c>
      <c r="R152" s="938">
        <f t="shared" si="47"/>
        <v>0</v>
      </c>
      <c r="S152" s="939">
        <f t="shared" si="47"/>
        <v>0</v>
      </c>
      <c r="T152" s="938">
        <f t="shared" si="47"/>
        <v>0</v>
      </c>
      <c r="U152" s="939">
        <f t="shared" si="47"/>
        <v>0</v>
      </c>
      <c r="V152" s="938">
        <f t="shared" si="47"/>
        <v>0</v>
      </c>
      <c r="W152" s="939">
        <f t="shared" si="47"/>
        <v>0</v>
      </c>
      <c r="X152" s="938">
        <f t="shared" si="47"/>
        <v>0</v>
      </c>
      <c r="Y152" s="939">
        <f t="shared" si="47"/>
        <v>0</v>
      </c>
      <c r="Z152" s="940">
        <f t="shared" si="47"/>
        <v>0</v>
      </c>
      <c r="AA152" s="941">
        <f t="shared" si="47"/>
        <v>0</v>
      </c>
      <c r="AB152" s="942">
        <f t="shared" si="47"/>
        <v>0</v>
      </c>
      <c r="AC152" s="943">
        <f t="shared" si="47"/>
        <v>0</v>
      </c>
      <c r="AD152" s="14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</row>
    <row r="153" spans="1:90" customFormat="1" ht="15" customHeight="1" x14ac:dyDescent="0.25">
      <c r="A153" s="2595" t="s">
        <v>164</v>
      </c>
      <c r="B153" s="354" t="s">
        <v>153</v>
      </c>
      <c r="C153" s="355"/>
      <c r="D153" s="356"/>
      <c r="E153" s="357"/>
      <c r="F153" s="178"/>
      <c r="G153" s="358"/>
      <c r="H153" s="178"/>
      <c r="I153" s="359"/>
      <c r="J153" s="178"/>
      <c r="K153" s="359"/>
      <c r="L153" s="360"/>
      <c r="M153" s="359"/>
      <c r="N153" s="178"/>
      <c r="O153" s="359"/>
      <c r="P153" s="178"/>
      <c r="Q153" s="359"/>
      <c r="R153" s="178"/>
      <c r="S153" s="359"/>
      <c r="T153" s="178"/>
      <c r="U153" s="359"/>
      <c r="V153" s="361"/>
      <c r="W153" s="359"/>
      <c r="X153" s="361"/>
      <c r="Y153" s="359"/>
      <c r="Z153" s="360"/>
      <c r="AA153" s="362"/>
      <c r="AB153" s="360"/>
      <c r="AC153" s="359"/>
      <c r="AD153" s="14" t="str">
        <f t="shared" si="43"/>
        <v/>
      </c>
      <c r="CA153" s="60" t="str">
        <f t="shared" ref="CA153:CA157" si="48">IF(AND($C153&lt;&gt;0,AB153=""),"* No olvide ingresar la variable "&amp;AB$119&amp;""&amp;". Digite CERO si no tiene. ",IF(AB153&gt;$C153,"* La variable Pueblos Originarios no debe ser mayor al Total Ambos Sexos. ",""))</f>
        <v/>
      </c>
      <c r="CB153" s="60" t="str">
        <f>IF(AND($C153&lt;&gt;0,AC153=""),"* No olvide ingresar la variable "&amp;AC$119&amp;""&amp;". Digite CERO si no tiene. ",IF(AC153&gt;$C153,"* La variable Migrantes no debe ser mayor al Total Ambos Sexos. ",""))</f>
        <v/>
      </c>
      <c r="CC153" s="2"/>
      <c r="CD153" s="2"/>
      <c r="CE153" s="2"/>
      <c r="CF153" s="2"/>
      <c r="CG153" s="2"/>
      <c r="CH153" s="2"/>
      <c r="CI153" s="2"/>
      <c r="CJ153" s="2"/>
      <c r="CK153" s="327">
        <f>IF(AND($C153&lt;&gt;0,AB153=""),1,IF(AB153&gt;$C153,1,0))</f>
        <v>0</v>
      </c>
      <c r="CL153" s="327">
        <f>IF(AND($C153&lt;&gt;0,AC153=""),1,IF(AC153&gt;$C153,1,0))</f>
        <v>0</v>
      </c>
    </row>
    <row r="154" spans="1:90" customFormat="1" x14ac:dyDescent="0.25">
      <c r="A154" s="2595"/>
      <c r="B154" s="354" t="s">
        <v>154</v>
      </c>
      <c r="C154" s="355"/>
      <c r="D154" s="356"/>
      <c r="E154" s="357"/>
      <c r="F154" s="178"/>
      <c r="G154" s="358"/>
      <c r="H154" s="178"/>
      <c r="I154" s="359"/>
      <c r="J154" s="178"/>
      <c r="K154" s="359"/>
      <c r="L154" s="360"/>
      <c r="M154" s="359"/>
      <c r="N154" s="178"/>
      <c r="O154" s="359"/>
      <c r="P154" s="178"/>
      <c r="Q154" s="359"/>
      <c r="R154" s="178"/>
      <c r="S154" s="359"/>
      <c r="T154" s="178"/>
      <c r="U154" s="359"/>
      <c r="V154" s="361"/>
      <c r="W154" s="359"/>
      <c r="X154" s="361"/>
      <c r="Y154" s="359"/>
      <c r="Z154" s="360"/>
      <c r="AA154" s="362"/>
      <c r="AB154" s="360"/>
      <c r="AC154" s="359"/>
      <c r="AD154" s="14" t="str">
        <f t="shared" si="43"/>
        <v/>
      </c>
      <c r="CA154" s="60" t="str">
        <f t="shared" si="48"/>
        <v/>
      </c>
      <c r="CB154" s="60" t="str">
        <f t="shared" ref="CB154:CB157" si="49">IF(AND($C154&lt;&gt;0,AC154=""),"* No olvide ingresar la variable "&amp;AC$119&amp;""&amp;". Digite CERO si no tiene. ",IF(AC154&gt;$C154,"* La variable Migrantes no debe ser mayor al Total Ambos Sexos. ",""))</f>
        <v/>
      </c>
      <c r="CC154" s="2"/>
      <c r="CD154" s="2"/>
      <c r="CE154" s="2"/>
      <c r="CF154" s="2"/>
      <c r="CG154" s="2"/>
      <c r="CH154" s="2"/>
      <c r="CI154" s="2"/>
      <c r="CJ154" s="2"/>
      <c r="CK154" s="327">
        <f t="shared" ref="CK154:CL157" si="50">IF(AND($C154&lt;&gt;0,AB154=""),1,IF(AB154&gt;$C154,1,0))</f>
        <v>0</v>
      </c>
      <c r="CL154" s="327">
        <f t="shared" si="50"/>
        <v>0</v>
      </c>
    </row>
    <row r="155" spans="1:90" customFormat="1" x14ac:dyDescent="0.25">
      <c r="A155" s="2595"/>
      <c r="B155" s="363" t="s">
        <v>155</v>
      </c>
      <c r="C155" s="355"/>
      <c r="D155" s="356"/>
      <c r="E155" s="357"/>
      <c r="F155" s="178"/>
      <c r="G155" s="358"/>
      <c r="H155" s="178"/>
      <c r="I155" s="359"/>
      <c r="J155" s="178"/>
      <c r="K155" s="359"/>
      <c r="L155" s="360"/>
      <c r="M155" s="359"/>
      <c r="N155" s="178"/>
      <c r="O155" s="359"/>
      <c r="P155" s="178"/>
      <c r="Q155" s="359"/>
      <c r="R155" s="178"/>
      <c r="S155" s="359"/>
      <c r="T155" s="178"/>
      <c r="U155" s="359"/>
      <c r="V155" s="361"/>
      <c r="W155" s="359"/>
      <c r="X155" s="361"/>
      <c r="Y155" s="359"/>
      <c r="Z155" s="360"/>
      <c r="AA155" s="362"/>
      <c r="AB155" s="360"/>
      <c r="AC155" s="359"/>
      <c r="AD155" s="14" t="str">
        <f t="shared" si="43"/>
        <v/>
      </c>
      <c r="CA155" s="60" t="str">
        <f t="shared" si="48"/>
        <v/>
      </c>
      <c r="CB155" s="60" t="str">
        <f t="shared" si="49"/>
        <v/>
      </c>
      <c r="CC155" s="2"/>
      <c r="CD155" s="2"/>
      <c r="CE155" s="2"/>
      <c r="CF155" s="2"/>
      <c r="CG155" s="2"/>
      <c r="CH155" s="2"/>
      <c r="CI155" s="2"/>
      <c r="CJ155" s="2"/>
      <c r="CK155" s="327">
        <f t="shared" si="50"/>
        <v>0</v>
      </c>
      <c r="CL155" s="327">
        <f t="shared" si="50"/>
        <v>0</v>
      </c>
    </row>
    <row r="156" spans="1:90" customFormat="1" x14ac:dyDescent="0.25">
      <c r="A156" s="2595"/>
      <c r="B156" s="363" t="s">
        <v>156</v>
      </c>
      <c r="C156" s="355"/>
      <c r="D156" s="356"/>
      <c r="E156" s="357"/>
      <c r="F156" s="178"/>
      <c r="G156" s="358"/>
      <c r="H156" s="178"/>
      <c r="I156" s="359"/>
      <c r="J156" s="178"/>
      <c r="K156" s="359"/>
      <c r="L156" s="360"/>
      <c r="M156" s="359"/>
      <c r="N156" s="178"/>
      <c r="O156" s="359"/>
      <c r="P156" s="178"/>
      <c r="Q156" s="359"/>
      <c r="R156" s="178"/>
      <c r="S156" s="359"/>
      <c r="T156" s="178"/>
      <c r="U156" s="359"/>
      <c r="V156" s="361"/>
      <c r="W156" s="359"/>
      <c r="X156" s="361"/>
      <c r="Y156" s="359"/>
      <c r="Z156" s="360"/>
      <c r="AA156" s="362"/>
      <c r="AB156" s="360"/>
      <c r="AC156" s="359"/>
      <c r="AD156" s="14" t="str">
        <f t="shared" si="43"/>
        <v/>
      </c>
      <c r="CA156" s="60" t="str">
        <f t="shared" si="48"/>
        <v/>
      </c>
      <c r="CB156" s="60" t="str">
        <f t="shared" si="49"/>
        <v/>
      </c>
      <c r="CC156" s="2"/>
      <c r="CD156" s="2"/>
      <c r="CE156" s="2"/>
      <c r="CF156" s="2"/>
      <c r="CG156" s="2"/>
      <c r="CH156" s="2"/>
      <c r="CI156" s="2"/>
      <c r="CJ156" s="2"/>
      <c r="CK156" s="327">
        <f t="shared" si="50"/>
        <v>0</v>
      </c>
      <c r="CL156" s="327">
        <f t="shared" si="50"/>
        <v>0</v>
      </c>
    </row>
    <row r="157" spans="1:90" customFormat="1" x14ac:dyDescent="0.25">
      <c r="A157" s="2595"/>
      <c r="B157" s="364" t="s">
        <v>157</v>
      </c>
      <c r="C157" s="365"/>
      <c r="D157" s="366"/>
      <c r="E157" s="367"/>
      <c r="F157" s="284"/>
      <c r="G157" s="285"/>
      <c r="H157" s="284"/>
      <c r="I157" s="368"/>
      <c r="J157" s="284"/>
      <c r="K157" s="368"/>
      <c r="L157" s="287"/>
      <c r="M157" s="368"/>
      <c r="N157" s="284"/>
      <c r="O157" s="368"/>
      <c r="P157" s="284"/>
      <c r="Q157" s="368"/>
      <c r="R157" s="284"/>
      <c r="S157" s="368"/>
      <c r="T157" s="284"/>
      <c r="U157" s="368"/>
      <c r="V157" s="369"/>
      <c r="W157" s="368"/>
      <c r="X157" s="369"/>
      <c r="Y157" s="368"/>
      <c r="Z157" s="287"/>
      <c r="AA157" s="370"/>
      <c r="AB157" s="287"/>
      <c r="AC157" s="368"/>
      <c r="AD157" s="14" t="str">
        <f t="shared" si="43"/>
        <v/>
      </c>
      <c r="CA157" s="60" t="str">
        <f t="shared" si="48"/>
        <v/>
      </c>
      <c r="CB157" s="60" t="str">
        <f t="shared" si="49"/>
        <v/>
      </c>
      <c r="CC157" s="2"/>
      <c r="CD157" s="2"/>
      <c r="CE157" s="2"/>
      <c r="CF157" s="2"/>
      <c r="CG157" s="2"/>
      <c r="CH157" s="2"/>
      <c r="CI157" s="2"/>
      <c r="CJ157" s="2"/>
      <c r="CK157" s="327">
        <f t="shared" si="50"/>
        <v>0</v>
      </c>
      <c r="CL157" s="327">
        <f t="shared" si="50"/>
        <v>0</v>
      </c>
    </row>
    <row r="158" spans="1:90" customFormat="1" x14ac:dyDescent="0.25">
      <c r="A158" s="2923" t="s">
        <v>163</v>
      </c>
      <c r="B158" s="2924"/>
      <c r="C158" s="944"/>
      <c r="D158" s="945"/>
      <c r="E158" s="946"/>
      <c r="F158" s="947"/>
      <c r="G158" s="948"/>
      <c r="H158" s="947"/>
      <c r="I158" s="948"/>
      <c r="J158" s="947"/>
      <c r="K158" s="948"/>
      <c r="L158" s="947"/>
      <c r="M158" s="948"/>
      <c r="N158" s="947"/>
      <c r="O158" s="948"/>
      <c r="P158" s="947"/>
      <c r="Q158" s="948"/>
      <c r="R158" s="947"/>
      <c r="S158" s="948"/>
      <c r="T158" s="947"/>
      <c r="U158" s="948"/>
      <c r="V158" s="947"/>
      <c r="W158" s="948"/>
      <c r="X158" s="947"/>
      <c r="Y158" s="948"/>
      <c r="Z158" s="947"/>
      <c r="AA158" s="949"/>
      <c r="AB158" s="945"/>
      <c r="AC158" s="948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</row>
    <row r="159" spans="1:90" customFormat="1" x14ac:dyDescent="0.25">
      <c r="A159" s="377" t="s">
        <v>165</v>
      </c>
      <c r="B159" s="378"/>
      <c r="C159" s="378"/>
      <c r="D159" s="378"/>
      <c r="E159" s="242"/>
      <c r="F159" s="379"/>
      <c r="G159" s="379"/>
      <c r="H159" s="379"/>
      <c r="I159" s="379"/>
      <c r="J159" s="379"/>
      <c r="K159" s="379"/>
      <c r="L159" s="379"/>
      <c r="M159" s="379"/>
      <c r="N159" s="379"/>
      <c r="O159" s="379"/>
      <c r="P159" s="379"/>
      <c r="Q159" s="379"/>
      <c r="R159" s="379"/>
      <c r="S159" s="379"/>
      <c r="T159" s="379"/>
      <c r="U159" s="379"/>
      <c r="V159" s="379"/>
      <c r="W159" s="379"/>
      <c r="X159" s="379"/>
      <c r="Y159" s="379"/>
      <c r="Z159" s="3"/>
      <c r="AA159" s="3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</row>
    <row r="160" spans="1:90" customFormat="1" ht="15" customHeight="1" x14ac:dyDescent="0.25">
      <c r="A160" s="2778" t="s">
        <v>59</v>
      </c>
      <c r="B160" s="2779"/>
      <c r="C160" s="2777" t="s">
        <v>65</v>
      </c>
      <c r="D160" s="2778"/>
      <c r="E160" s="2779"/>
      <c r="F160" s="2886" t="s">
        <v>6</v>
      </c>
      <c r="G160" s="2888"/>
      <c r="H160" s="2888"/>
      <c r="I160" s="2888"/>
      <c r="J160" s="2888"/>
      <c r="K160" s="2888"/>
      <c r="L160" s="2888"/>
      <c r="M160" s="2888"/>
      <c r="N160" s="2888"/>
      <c r="O160" s="2888"/>
      <c r="P160" s="2888"/>
      <c r="Q160" s="2888"/>
      <c r="R160" s="2888"/>
      <c r="S160" s="2888"/>
      <c r="T160" s="2888"/>
      <c r="U160" s="2888"/>
      <c r="V160" s="2888"/>
      <c r="W160" s="2888"/>
      <c r="X160" s="2888"/>
      <c r="Y160" s="2888"/>
      <c r="Z160" s="2888"/>
      <c r="AA160" s="2888"/>
      <c r="AB160" s="2888"/>
      <c r="AC160" s="2888"/>
      <c r="AD160" s="2888"/>
      <c r="AE160" s="2888"/>
      <c r="AF160" s="2888"/>
      <c r="AG160" s="2888"/>
      <c r="AH160" s="2888"/>
      <c r="AI160" s="2888"/>
      <c r="AJ160" s="2888"/>
      <c r="AK160" s="2888"/>
      <c r="AL160" s="2888"/>
      <c r="AM160" s="2887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</row>
    <row r="161" spans="1:39" customFormat="1" ht="15" customHeight="1" x14ac:dyDescent="0.25">
      <c r="A161" s="2579"/>
      <c r="B161" s="2522"/>
      <c r="C161" s="2580"/>
      <c r="D161" s="2505"/>
      <c r="E161" s="2506"/>
      <c r="F161" s="2886" t="s">
        <v>166</v>
      </c>
      <c r="G161" s="2887"/>
      <c r="H161" s="2886" t="s">
        <v>147</v>
      </c>
      <c r="I161" s="2887"/>
      <c r="J161" s="2886" t="s">
        <v>113</v>
      </c>
      <c r="K161" s="2887"/>
      <c r="L161" s="2925" t="s">
        <v>114</v>
      </c>
      <c r="M161" s="2926"/>
      <c r="N161" s="2926" t="s">
        <v>148</v>
      </c>
      <c r="O161" s="2929"/>
      <c r="P161" s="2886" t="s">
        <v>167</v>
      </c>
      <c r="Q161" s="2887"/>
      <c r="R161" s="2888" t="s">
        <v>168</v>
      </c>
      <c r="S161" s="2887"/>
      <c r="T161" s="2888" t="s">
        <v>169</v>
      </c>
      <c r="U161" s="2887"/>
      <c r="V161" s="2886" t="s">
        <v>170</v>
      </c>
      <c r="W161" s="2887"/>
      <c r="X161" s="2888" t="s">
        <v>171</v>
      </c>
      <c r="Y161" s="2887"/>
      <c r="Z161" s="2918" t="s">
        <v>172</v>
      </c>
      <c r="AA161" s="2928"/>
      <c r="AB161" s="2918" t="s">
        <v>173</v>
      </c>
      <c r="AC161" s="2928"/>
      <c r="AD161" s="2918" t="s">
        <v>174</v>
      </c>
      <c r="AE161" s="2928"/>
      <c r="AF161" s="2918" t="s">
        <v>150</v>
      </c>
      <c r="AG161" s="2928"/>
      <c r="AH161" s="2918" t="s">
        <v>175</v>
      </c>
      <c r="AI161" s="2928"/>
      <c r="AJ161" s="2918" t="s">
        <v>176</v>
      </c>
      <c r="AK161" s="2928"/>
      <c r="AL161" s="2927" t="s">
        <v>130</v>
      </c>
      <c r="AM161" s="2928"/>
    </row>
    <row r="162" spans="1:39" customFormat="1" x14ac:dyDescent="0.25">
      <c r="A162" s="2505"/>
      <c r="B162" s="2506"/>
      <c r="C162" s="950" t="s">
        <v>17</v>
      </c>
      <c r="D162" s="951" t="s">
        <v>18</v>
      </c>
      <c r="E162" s="382" t="s">
        <v>19</v>
      </c>
      <c r="F162" s="952" t="s">
        <v>18</v>
      </c>
      <c r="G162" s="382" t="s">
        <v>19</v>
      </c>
      <c r="H162" s="952" t="s">
        <v>18</v>
      </c>
      <c r="I162" s="382" t="s">
        <v>19</v>
      </c>
      <c r="J162" s="952" t="s">
        <v>18</v>
      </c>
      <c r="K162" s="382" t="s">
        <v>19</v>
      </c>
      <c r="L162" s="866" t="s">
        <v>18</v>
      </c>
      <c r="M162" s="384" t="s">
        <v>19</v>
      </c>
      <c r="N162" s="864" t="s">
        <v>18</v>
      </c>
      <c r="O162" s="928" t="s">
        <v>19</v>
      </c>
      <c r="P162" s="864" t="s">
        <v>18</v>
      </c>
      <c r="Q162" s="928" t="s">
        <v>19</v>
      </c>
      <c r="R162" s="889" t="s">
        <v>18</v>
      </c>
      <c r="S162" s="123" t="s">
        <v>19</v>
      </c>
      <c r="T162" s="889" t="s">
        <v>18</v>
      </c>
      <c r="U162" s="123" t="s">
        <v>19</v>
      </c>
      <c r="V162" s="866" t="s">
        <v>18</v>
      </c>
      <c r="W162" s="123" t="s">
        <v>19</v>
      </c>
      <c r="X162" s="889" t="s">
        <v>18</v>
      </c>
      <c r="Y162" s="123" t="s">
        <v>19</v>
      </c>
      <c r="Z162" s="929" t="s">
        <v>18</v>
      </c>
      <c r="AA162" s="385" t="s">
        <v>19</v>
      </c>
      <c r="AB162" s="929" t="s">
        <v>18</v>
      </c>
      <c r="AC162" s="385" t="s">
        <v>19</v>
      </c>
      <c r="AD162" s="929" t="s">
        <v>18</v>
      </c>
      <c r="AE162" s="385" t="s">
        <v>19</v>
      </c>
      <c r="AF162" s="929" t="s">
        <v>18</v>
      </c>
      <c r="AG162" s="385" t="s">
        <v>19</v>
      </c>
      <c r="AH162" s="929" t="s">
        <v>18</v>
      </c>
      <c r="AI162" s="385" t="s">
        <v>19</v>
      </c>
      <c r="AJ162" s="929" t="s">
        <v>18</v>
      </c>
      <c r="AK162" s="385" t="s">
        <v>19</v>
      </c>
      <c r="AL162" s="953" t="s">
        <v>18</v>
      </c>
      <c r="AM162" s="385" t="s">
        <v>19</v>
      </c>
    </row>
    <row r="163" spans="1:39" customFormat="1" x14ac:dyDescent="0.25">
      <c r="A163" s="2930" t="s">
        <v>177</v>
      </c>
      <c r="B163" s="954" t="s">
        <v>178</v>
      </c>
      <c r="C163" s="931">
        <f t="shared" ref="C163:C168" si="51">SUM(D163+E163)</f>
        <v>0</v>
      </c>
      <c r="D163" s="917">
        <f t="shared" ref="D163:E168" si="52">SUM(F163+H163+J163+L163+N163+P163+R163+T163+V163+X163+Z163+AB163+AD163+AF163+AH163+AJ163+AL163)</f>
        <v>0</v>
      </c>
      <c r="E163" s="893">
        <f t="shared" si="52"/>
        <v>0</v>
      </c>
      <c r="F163" s="879"/>
      <c r="G163" s="880"/>
      <c r="H163" s="879"/>
      <c r="I163" s="880"/>
      <c r="J163" s="879"/>
      <c r="K163" s="880"/>
      <c r="L163" s="879"/>
      <c r="M163" s="748"/>
      <c r="N163" s="748"/>
      <c r="O163" s="880"/>
      <c r="P163" s="879"/>
      <c r="Q163" s="880"/>
      <c r="R163" s="905"/>
      <c r="S163" s="880"/>
      <c r="T163" s="905"/>
      <c r="U163" s="880"/>
      <c r="V163" s="879"/>
      <c r="W163" s="880"/>
      <c r="X163" s="905"/>
      <c r="Y163" s="880"/>
      <c r="Z163" s="955"/>
      <c r="AA163" s="934"/>
      <c r="AB163" s="955"/>
      <c r="AC163" s="934"/>
      <c r="AD163" s="955"/>
      <c r="AE163" s="934"/>
      <c r="AF163" s="955"/>
      <c r="AG163" s="934"/>
      <c r="AH163" s="955"/>
      <c r="AI163" s="934"/>
      <c r="AJ163" s="955"/>
      <c r="AK163" s="934"/>
      <c r="AL163" s="956"/>
      <c r="AM163" s="934"/>
    </row>
    <row r="164" spans="1:39" customFormat="1" x14ac:dyDescent="0.25">
      <c r="A164" s="2604"/>
      <c r="B164" s="390" t="s">
        <v>179</v>
      </c>
      <c r="C164" s="216">
        <f t="shared" si="51"/>
        <v>0</v>
      </c>
      <c r="D164" s="248">
        <f t="shared" si="52"/>
        <v>0</v>
      </c>
      <c r="E164" s="133">
        <f t="shared" si="52"/>
        <v>0</v>
      </c>
      <c r="F164" s="77"/>
      <c r="G164" s="78"/>
      <c r="H164" s="77"/>
      <c r="I164" s="78"/>
      <c r="J164" s="77"/>
      <c r="K164" s="78"/>
      <c r="L164" s="77"/>
      <c r="M164" s="175"/>
      <c r="N164" s="175"/>
      <c r="O164" s="78"/>
      <c r="P164" s="77"/>
      <c r="Q164" s="78"/>
      <c r="R164" s="174"/>
      <c r="S164" s="78"/>
      <c r="T164" s="174"/>
      <c r="U164" s="78"/>
      <c r="V164" s="77"/>
      <c r="W164" s="78"/>
      <c r="X164" s="174"/>
      <c r="Y164" s="78"/>
      <c r="Z164" s="391"/>
      <c r="AA164" s="332"/>
      <c r="AB164" s="391"/>
      <c r="AC164" s="332"/>
      <c r="AD164" s="391"/>
      <c r="AE164" s="332"/>
      <c r="AF164" s="391"/>
      <c r="AG164" s="332"/>
      <c r="AH164" s="391"/>
      <c r="AI164" s="332"/>
      <c r="AJ164" s="391"/>
      <c r="AK164" s="332"/>
      <c r="AL164" s="392"/>
      <c r="AM164" s="332"/>
    </row>
    <row r="165" spans="1:39" customFormat="1" x14ac:dyDescent="0.25">
      <c r="A165" s="2605"/>
      <c r="B165" s="393" t="s">
        <v>180</v>
      </c>
      <c r="C165" s="394">
        <f t="shared" si="51"/>
        <v>0</v>
      </c>
      <c r="D165" s="395">
        <f t="shared" si="52"/>
        <v>0</v>
      </c>
      <c r="E165" s="140">
        <f t="shared" si="52"/>
        <v>0</v>
      </c>
      <c r="F165" s="40"/>
      <c r="G165" s="88"/>
      <c r="H165" s="40"/>
      <c r="I165" s="88"/>
      <c r="J165" s="40"/>
      <c r="K165" s="88"/>
      <c r="L165" s="40"/>
      <c r="M165" s="186"/>
      <c r="N165" s="186"/>
      <c r="O165" s="88"/>
      <c r="P165" s="40"/>
      <c r="Q165" s="88"/>
      <c r="R165" s="188"/>
      <c r="S165" s="88"/>
      <c r="T165" s="188"/>
      <c r="U165" s="88"/>
      <c r="V165" s="40"/>
      <c r="W165" s="88"/>
      <c r="X165" s="188"/>
      <c r="Y165" s="88"/>
      <c r="Z165" s="396"/>
      <c r="AA165" s="339"/>
      <c r="AB165" s="396"/>
      <c r="AC165" s="339"/>
      <c r="AD165" s="396"/>
      <c r="AE165" s="339"/>
      <c r="AF165" s="396"/>
      <c r="AG165" s="339"/>
      <c r="AH165" s="396"/>
      <c r="AI165" s="339"/>
      <c r="AJ165" s="396"/>
      <c r="AK165" s="339"/>
      <c r="AL165" s="397"/>
      <c r="AM165" s="339"/>
    </row>
    <row r="166" spans="1:39" customFormat="1" x14ac:dyDescent="0.25">
      <c r="A166" s="2930" t="s">
        <v>181</v>
      </c>
      <c r="B166" s="954" t="s">
        <v>178</v>
      </c>
      <c r="C166" s="931">
        <f t="shared" si="51"/>
        <v>0</v>
      </c>
      <c r="D166" s="917">
        <f t="shared" si="52"/>
        <v>0</v>
      </c>
      <c r="E166" s="893">
        <f t="shared" si="52"/>
        <v>0</v>
      </c>
      <c r="F166" s="879"/>
      <c r="G166" s="880"/>
      <c r="H166" s="879"/>
      <c r="I166" s="880"/>
      <c r="J166" s="879"/>
      <c r="K166" s="880"/>
      <c r="L166" s="879"/>
      <c r="M166" s="748"/>
      <c r="N166" s="748"/>
      <c r="O166" s="880"/>
      <c r="P166" s="879"/>
      <c r="Q166" s="880"/>
      <c r="R166" s="905"/>
      <c r="S166" s="880"/>
      <c r="T166" s="905"/>
      <c r="U166" s="880"/>
      <c r="V166" s="879"/>
      <c r="W166" s="880"/>
      <c r="X166" s="905"/>
      <c r="Y166" s="880"/>
      <c r="Z166" s="955"/>
      <c r="AA166" s="934"/>
      <c r="AB166" s="955"/>
      <c r="AC166" s="934"/>
      <c r="AD166" s="955"/>
      <c r="AE166" s="934"/>
      <c r="AF166" s="955"/>
      <c r="AG166" s="934"/>
      <c r="AH166" s="955"/>
      <c r="AI166" s="934"/>
      <c r="AJ166" s="955"/>
      <c r="AK166" s="934"/>
      <c r="AL166" s="956"/>
      <c r="AM166" s="934"/>
    </row>
    <row r="167" spans="1:39" customFormat="1" x14ac:dyDescent="0.25">
      <c r="A167" s="2604"/>
      <c r="B167" s="390" t="s">
        <v>179</v>
      </c>
      <c r="C167" s="216">
        <f t="shared" si="51"/>
        <v>0</v>
      </c>
      <c r="D167" s="248">
        <f t="shared" si="52"/>
        <v>0</v>
      </c>
      <c r="E167" s="133">
        <f t="shared" si="52"/>
        <v>0</v>
      </c>
      <c r="F167" s="77"/>
      <c r="G167" s="78"/>
      <c r="H167" s="77"/>
      <c r="I167" s="78"/>
      <c r="J167" s="77"/>
      <c r="K167" s="78"/>
      <c r="L167" s="77"/>
      <c r="M167" s="175"/>
      <c r="N167" s="175"/>
      <c r="O167" s="78"/>
      <c r="P167" s="77"/>
      <c r="Q167" s="78"/>
      <c r="R167" s="174"/>
      <c r="S167" s="78"/>
      <c r="T167" s="174"/>
      <c r="U167" s="78"/>
      <c r="V167" s="77"/>
      <c r="W167" s="78"/>
      <c r="X167" s="174"/>
      <c r="Y167" s="78"/>
      <c r="Z167" s="391"/>
      <c r="AA167" s="332"/>
      <c r="AB167" s="391"/>
      <c r="AC167" s="332"/>
      <c r="AD167" s="391"/>
      <c r="AE167" s="332"/>
      <c r="AF167" s="391"/>
      <c r="AG167" s="332"/>
      <c r="AH167" s="391"/>
      <c r="AI167" s="332"/>
      <c r="AJ167" s="391"/>
      <c r="AK167" s="332"/>
      <c r="AL167" s="392"/>
      <c r="AM167" s="332"/>
    </row>
    <row r="168" spans="1:39" customFormat="1" x14ac:dyDescent="0.25">
      <c r="A168" s="2605"/>
      <c r="B168" s="393" t="s">
        <v>180</v>
      </c>
      <c r="C168" s="394">
        <f t="shared" si="51"/>
        <v>0</v>
      </c>
      <c r="D168" s="395">
        <f t="shared" si="52"/>
        <v>0</v>
      </c>
      <c r="E168" s="140">
        <f t="shared" si="52"/>
        <v>0</v>
      </c>
      <c r="F168" s="40"/>
      <c r="G168" s="88"/>
      <c r="H168" s="40"/>
      <c r="I168" s="88"/>
      <c r="J168" s="40"/>
      <c r="K168" s="88"/>
      <c r="L168" s="40"/>
      <c r="M168" s="186"/>
      <c r="N168" s="186"/>
      <c r="O168" s="88"/>
      <c r="P168" s="40"/>
      <c r="Q168" s="88"/>
      <c r="R168" s="188"/>
      <c r="S168" s="88"/>
      <c r="T168" s="188"/>
      <c r="U168" s="88"/>
      <c r="V168" s="40"/>
      <c r="W168" s="88"/>
      <c r="X168" s="188"/>
      <c r="Y168" s="88"/>
      <c r="Z168" s="396"/>
      <c r="AA168" s="339"/>
      <c r="AB168" s="396"/>
      <c r="AC168" s="339"/>
      <c r="AD168" s="396"/>
      <c r="AE168" s="339"/>
      <c r="AF168" s="396"/>
      <c r="AG168" s="339"/>
      <c r="AH168" s="396"/>
      <c r="AI168" s="339"/>
      <c r="AJ168" s="396"/>
      <c r="AK168" s="339"/>
      <c r="AL168" s="397"/>
      <c r="AM168" s="339"/>
    </row>
    <row r="169" spans="1:39" customFormat="1" x14ac:dyDescent="0.25">
      <c r="A169" s="377" t="s">
        <v>182</v>
      </c>
      <c r="B169" s="12"/>
      <c r="C169" s="12"/>
      <c r="D169" s="12"/>
      <c r="E169" s="13"/>
      <c r="F169" s="13"/>
      <c r="G169" s="13"/>
      <c r="H169" s="13"/>
      <c r="I169" s="13"/>
      <c r="J169" s="13"/>
      <c r="K169" s="13"/>
      <c r="L169" s="13"/>
      <c r="M169" s="398"/>
      <c r="N169" s="3"/>
      <c r="O169" s="3"/>
    </row>
    <row r="170" spans="1:39" customFormat="1" ht="15" customHeight="1" x14ac:dyDescent="0.25">
      <c r="A170" s="2892" t="s">
        <v>25</v>
      </c>
      <c r="B170" s="2892" t="s">
        <v>26</v>
      </c>
      <c r="C170" s="2777" t="s">
        <v>65</v>
      </c>
      <c r="D170" s="2778"/>
      <c r="E170" s="2779"/>
      <c r="F170" s="2886" t="s">
        <v>6</v>
      </c>
      <c r="G170" s="2888"/>
      <c r="H170" s="2888"/>
      <c r="I170" s="2888"/>
      <c r="J170" s="2888"/>
      <c r="K170" s="2888"/>
      <c r="L170" s="2888"/>
      <c r="M170" s="2888"/>
      <c r="N170" s="2888"/>
      <c r="O170" s="2887"/>
    </row>
    <row r="171" spans="1:39" customFormat="1" ht="15" customHeight="1" x14ac:dyDescent="0.25">
      <c r="A171" s="2509"/>
      <c r="B171" s="2509"/>
      <c r="C171" s="2580"/>
      <c r="D171" s="2505"/>
      <c r="E171" s="2506"/>
      <c r="F171" s="2886" t="s">
        <v>174</v>
      </c>
      <c r="G171" s="2887"/>
      <c r="H171" s="2886" t="s">
        <v>150</v>
      </c>
      <c r="I171" s="2887"/>
      <c r="J171" s="2886" t="s">
        <v>175</v>
      </c>
      <c r="K171" s="2887"/>
      <c r="L171" s="2886" t="s">
        <v>176</v>
      </c>
      <c r="M171" s="2887"/>
      <c r="N171" s="2886" t="s">
        <v>130</v>
      </c>
      <c r="O171" s="2887"/>
    </row>
    <row r="172" spans="1:39" customFormat="1" x14ac:dyDescent="0.25">
      <c r="A172" s="2510"/>
      <c r="B172" s="2510"/>
      <c r="C172" s="950" t="s">
        <v>17</v>
      </c>
      <c r="D172" s="951" t="s">
        <v>18</v>
      </c>
      <c r="E172" s="382" t="s">
        <v>19</v>
      </c>
      <c r="F172" s="952" t="s">
        <v>18</v>
      </c>
      <c r="G172" s="382" t="s">
        <v>19</v>
      </c>
      <c r="H172" s="952" t="s">
        <v>18</v>
      </c>
      <c r="I172" s="382" t="s">
        <v>19</v>
      </c>
      <c r="J172" s="952" t="s">
        <v>18</v>
      </c>
      <c r="K172" s="382" t="s">
        <v>19</v>
      </c>
      <c r="L172" s="952" t="s">
        <v>18</v>
      </c>
      <c r="M172" s="382" t="s">
        <v>19</v>
      </c>
      <c r="N172" s="952" t="s">
        <v>18</v>
      </c>
      <c r="O172" s="382" t="s">
        <v>19</v>
      </c>
    </row>
    <row r="173" spans="1:39" customFormat="1" x14ac:dyDescent="0.25">
      <c r="A173" s="2898" t="s">
        <v>183</v>
      </c>
      <c r="B173" s="954" t="s">
        <v>184</v>
      </c>
      <c r="C173" s="931">
        <f t="shared" ref="C173:C178" si="53">SUM(D173+E173)</f>
        <v>0</v>
      </c>
      <c r="D173" s="917">
        <f t="shared" ref="D173:E178" si="54">SUM(F173+H173+J173+L173+N173)</f>
        <v>0</v>
      </c>
      <c r="E173" s="893">
        <f t="shared" si="54"/>
        <v>0</v>
      </c>
      <c r="F173" s="879"/>
      <c r="G173" s="882"/>
      <c r="H173" s="879"/>
      <c r="I173" s="880"/>
      <c r="J173" s="905"/>
      <c r="K173" s="882"/>
      <c r="L173" s="879"/>
      <c r="M173" s="880"/>
      <c r="N173" s="879"/>
      <c r="O173" s="880"/>
    </row>
    <row r="174" spans="1:39" customFormat="1" x14ac:dyDescent="0.25">
      <c r="A174" s="2517"/>
      <c r="B174" s="218" t="s">
        <v>185</v>
      </c>
      <c r="C174" s="399">
        <f t="shared" si="53"/>
        <v>0</v>
      </c>
      <c r="D174" s="400">
        <f t="shared" si="54"/>
        <v>0</v>
      </c>
      <c r="E174" s="401">
        <f t="shared" si="54"/>
        <v>0</v>
      </c>
      <c r="F174" s="402"/>
      <c r="G174" s="403"/>
      <c r="H174" s="402"/>
      <c r="I174" s="404"/>
      <c r="J174" s="405"/>
      <c r="K174" s="403"/>
      <c r="L174" s="402"/>
      <c r="M174" s="404"/>
      <c r="N174" s="402"/>
      <c r="O174" s="404"/>
    </row>
    <row r="175" spans="1:39" customFormat="1" x14ac:dyDescent="0.25">
      <c r="A175" s="2518"/>
      <c r="B175" s="406" t="s">
        <v>186</v>
      </c>
      <c r="C175" s="407">
        <f t="shared" si="53"/>
        <v>0</v>
      </c>
      <c r="D175" s="250">
        <f t="shared" si="54"/>
        <v>0</v>
      </c>
      <c r="E175" s="251">
        <f t="shared" si="54"/>
        <v>0</v>
      </c>
      <c r="F175" s="104"/>
      <c r="G175" s="107"/>
      <c r="H175" s="104"/>
      <c r="I175" s="105"/>
      <c r="J175" s="408"/>
      <c r="K175" s="107"/>
      <c r="L175" s="104"/>
      <c r="M175" s="105"/>
      <c r="N175" s="104"/>
      <c r="O175" s="105"/>
    </row>
    <row r="176" spans="1:39" customFormat="1" x14ac:dyDescent="0.25">
      <c r="A176" s="2898" t="s">
        <v>187</v>
      </c>
      <c r="B176" s="954" t="s">
        <v>184</v>
      </c>
      <c r="C176" s="931">
        <f t="shared" si="53"/>
        <v>0</v>
      </c>
      <c r="D176" s="917">
        <f t="shared" si="54"/>
        <v>0</v>
      </c>
      <c r="E176" s="893">
        <f t="shared" si="54"/>
        <v>0</v>
      </c>
      <c r="F176" s="879"/>
      <c r="G176" s="880"/>
      <c r="H176" s="879"/>
      <c r="I176" s="882"/>
      <c r="J176" s="879"/>
      <c r="K176" s="880"/>
      <c r="L176" s="905"/>
      <c r="M176" s="882"/>
      <c r="N176" s="879"/>
      <c r="O176" s="880"/>
    </row>
    <row r="177" spans="1:21" customFormat="1" x14ac:dyDescent="0.25">
      <c r="A177" s="2517"/>
      <c r="B177" s="218" t="s">
        <v>185</v>
      </c>
      <c r="C177" s="218">
        <f t="shared" si="53"/>
        <v>0</v>
      </c>
      <c r="D177" s="333">
        <f t="shared" si="54"/>
        <v>0</v>
      </c>
      <c r="E177" s="136">
        <f t="shared" si="54"/>
        <v>0</v>
      </c>
      <c r="F177" s="402"/>
      <c r="G177" s="404"/>
      <c r="H177" s="77"/>
      <c r="I177" s="80"/>
      <c r="J177" s="77"/>
      <c r="K177" s="78"/>
      <c r="L177" s="174"/>
      <c r="M177" s="80"/>
      <c r="N177" s="77"/>
      <c r="O177" s="78"/>
    </row>
    <row r="178" spans="1:21" customFormat="1" x14ac:dyDescent="0.25">
      <c r="A178" s="2518"/>
      <c r="B178" s="406" t="s">
        <v>186</v>
      </c>
      <c r="C178" s="220">
        <f t="shared" si="53"/>
        <v>0</v>
      </c>
      <c r="D178" s="253">
        <f t="shared" si="54"/>
        <v>0</v>
      </c>
      <c r="E178" s="254">
        <f t="shared" si="54"/>
        <v>0</v>
      </c>
      <c r="F178" s="40"/>
      <c r="G178" s="88"/>
      <c r="H178" s="40"/>
      <c r="I178" s="90"/>
      <c r="J178" s="40"/>
      <c r="K178" s="88"/>
      <c r="L178" s="188"/>
      <c r="M178" s="90"/>
      <c r="N178" s="40"/>
      <c r="O178" s="88"/>
    </row>
    <row r="179" spans="1:21" customFormat="1" ht="15" customHeight="1" x14ac:dyDescent="0.25">
      <c r="A179" s="2933" t="s">
        <v>188</v>
      </c>
      <c r="B179" s="2933"/>
      <c r="C179" s="2933"/>
      <c r="D179" s="2933"/>
      <c r="E179" s="2933"/>
      <c r="F179" s="2933"/>
      <c r="G179" s="2933"/>
      <c r="H179" s="2933"/>
      <c r="I179" s="2933"/>
      <c r="J179" s="2933"/>
      <c r="K179" s="2933"/>
      <c r="L179" s="2933"/>
      <c r="M179" s="2933"/>
      <c r="N179" s="2933"/>
      <c r="O179" s="2933"/>
      <c r="P179" s="3"/>
      <c r="Q179" s="3"/>
    </row>
    <row r="180" spans="1:21" customFormat="1" ht="15" customHeight="1" x14ac:dyDescent="0.25">
      <c r="A180" s="2777" t="s">
        <v>189</v>
      </c>
      <c r="B180" s="2779"/>
      <c r="C180" s="2777" t="s">
        <v>65</v>
      </c>
      <c r="D180" s="2778"/>
      <c r="E180" s="2779"/>
      <c r="F180" s="2886" t="s">
        <v>6</v>
      </c>
      <c r="G180" s="2888"/>
      <c r="H180" s="2888"/>
      <c r="I180" s="2888"/>
      <c r="J180" s="2888"/>
      <c r="K180" s="2888"/>
      <c r="L180" s="2888"/>
      <c r="M180" s="2888"/>
      <c r="N180" s="2888"/>
      <c r="O180" s="2888"/>
      <c r="P180" s="2888"/>
      <c r="Q180" s="2887"/>
    </row>
    <row r="181" spans="1:21" customFormat="1" ht="15" customHeight="1" x14ac:dyDescent="0.25">
      <c r="A181" s="2578"/>
      <c r="B181" s="2522"/>
      <c r="C181" s="2580"/>
      <c r="D181" s="2505"/>
      <c r="E181" s="2506"/>
      <c r="F181" s="2886" t="s">
        <v>150</v>
      </c>
      <c r="G181" s="2887"/>
      <c r="H181" s="2886" t="s">
        <v>175</v>
      </c>
      <c r="I181" s="2887"/>
      <c r="J181" s="2886" t="s">
        <v>176</v>
      </c>
      <c r="K181" s="2887"/>
      <c r="L181" s="2886" t="s">
        <v>190</v>
      </c>
      <c r="M181" s="2887"/>
      <c r="N181" s="2886" t="s">
        <v>191</v>
      </c>
      <c r="O181" s="2887"/>
      <c r="P181" s="2886" t="s">
        <v>192</v>
      </c>
      <c r="Q181" s="2887"/>
    </row>
    <row r="182" spans="1:21" customFormat="1" x14ac:dyDescent="0.25">
      <c r="A182" s="2580"/>
      <c r="B182" s="2506"/>
      <c r="C182" s="950" t="s">
        <v>17</v>
      </c>
      <c r="D182" s="951" t="s">
        <v>18</v>
      </c>
      <c r="E182" s="382" t="s">
        <v>19</v>
      </c>
      <c r="F182" s="952" t="s">
        <v>18</v>
      </c>
      <c r="G182" s="382" t="s">
        <v>19</v>
      </c>
      <c r="H182" s="952" t="s">
        <v>18</v>
      </c>
      <c r="I182" s="382" t="s">
        <v>19</v>
      </c>
      <c r="J182" s="952" t="s">
        <v>18</v>
      </c>
      <c r="K182" s="957" t="s">
        <v>19</v>
      </c>
      <c r="L182" s="952" t="s">
        <v>18</v>
      </c>
      <c r="M182" s="382" t="s">
        <v>19</v>
      </c>
      <c r="N182" s="952" t="s">
        <v>18</v>
      </c>
      <c r="O182" s="382" t="s">
        <v>19</v>
      </c>
      <c r="P182" s="952" t="s">
        <v>18</v>
      </c>
      <c r="Q182" s="957" t="s">
        <v>19</v>
      </c>
    </row>
    <row r="183" spans="1:21" customFormat="1" x14ac:dyDescent="0.25">
      <c r="A183" s="2931" t="s">
        <v>193</v>
      </c>
      <c r="B183" s="2932"/>
      <c r="C183" s="931">
        <f>SUM(D183+E183)</f>
        <v>20</v>
      </c>
      <c r="D183" s="917">
        <f>SUM(F183+H183+J183+L183+N183+P183)</f>
        <v>14</v>
      </c>
      <c r="E183" s="893">
        <f>SUM(G183+I183+K183+M183+O183+Q183)</f>
        <v>6</v>
      </c>
      <c r="F183" s="879">
        <v>1</v>
      </c>
      <c r="G183" s="882">
        <v>0</v>
      </c>
      <c r="H183" s="879">
        <v>2</v>
      </c>
      <c r="I183" s="880">
        <v>1</v>
      </c>
      <c r="J183" s="905">
        <v>5</v>
      </c>
      <c r="K183" s="880">
        <v>2</v>
      </c>
      <c r="L183" s="905">
        <v>2</v>
      </c>
      <c r="M183" s="882">
        <v>0</v>
      </c>
      <c r="N183" s="879">
        <v>3</v>
      </c>
      <c r="O183" s="880">
        <v>2</v>
      </c>
      <c r="P183" s="905">
        <v>1</v>
      </c>
      <c r="Q183" s="880">
        <v>1</v>
      </c>
    </row>
    <row r="184" spans="1:21" customFormat="1" x14ac:dyDescent="0.25">
      <c r="A184" s="2608" t="s">
        <v>194</v>
      </c>
      <c r="B184" s="2543"/>
      <c r="C184" s="218">
        <f>SUM(D184+E184)</f>
        <v>122</v>
      </c>
      <c r="D184" s="333">
        <f t="shared" ref="D184:E185" si="55">SUM(F184+H184+J184+L184+N184+P184)</f>
        <v>55</v>
      </c>
      <c r="E184" s="401">
        <f t="shared" si="55"/>
        <v>67</v>
      </c>
      <c r="F184" s="402">
        <v>11</v>
      </c>
      <c r="G184" s="403">
        <v>13</v>
      </c>
      <c r="H184" s="402">
        <v>10</v>
      </c>
      <c r="I184" s="404">
        <v>18</v>
      </c>
      <c r="J184" s="405">
        <v>16</v>
      </c>
      <c r="K184" s="404">
        <v>17</v>
      </c>
      <c r="L184" s="405">
        <v>13</v>
      </c>
      <c r="M184" s="403">
        <v>9</v>
      </c>
      <c r="N184" s="402">
        <v>3</v>
      </c>
      <c r="O184" s="404">
        <v>4</v>
      </c>
      <c r="P184" s="405">
        <v>2</v>
      </c>
      <c r="Q184" s="404">
        <v>6</v>
      </c>
    </row>
    <row r="185" spans="1:21" customFormat="1" ht="15" customHeight="1" x14ac:dyDescent="0.25">
      <c r="A185" s="2616" t="s">
        <v>195</v>
      </c>
      <c r="B185" s="2617"/>
      <c r="C185" s="410">
        <f>SUM(D185+E185)</f>
        <v>33</v>
      </c>
      <c r="D185" s="333">
        <f t="shared" si="55"/>
        <v>13</v>
      </c>
      <c r="E185" s="136">
        <f t="shared" si="55"/>
        <v>20</v>
      </c>
      <c r="F185" s="77">
        <v>3</v>
      </c>
      <c r="G185" s="80">
        <v>5</v>
      </c>
      <c r="H185" s="77">
        <v>3</v>
      </c>
      <c r="I185" s="78">
        <v>3</v>
      </c>
      <c r="J185" s="174">
        <v>5</v>
      </c>
      <c r="K185" s="78">
        <v>0</v>
      </c>
      <c r="L185" s="174">
        <v>0</v>
      </c>
      <c r="M185" s="80">
        <v>3</v>
      </c>
      <c r="N185" s="77">
        <v>2</v>
      </c>
      <c r="O185" s="78">
        <v>7</v>
      </c>
      <c r="P185" s="174">
        <v>0</v>
      </c>
      <c r="Q185" s="78">
        <v>2</v>
      </c>
    </row>
    <row r="186" spans="1:21" customFormat="1" x14ac:dyDescent="0.25">
      <c r="A186" s="2886" t="s">
        <v>65</v>
      </c>
      <c r="B186" s="2887"/>
      <c r="C186" s="908">
        <f t="shared" ref="C186:Q186" si="56">SUM(C183:C185)</f>
        <v>175</v>
      </c>
      <c r="D186" s="915">
        <f t="shared" si="56"/>
        <v>82</v>
      </c>
      <c r="E186" s="915">
        <f t="shared" si="56"/>
        <v>93</v>
      </c>
      <c r="F186" s="897">
        <f t="shared" si="56"/>
        <v>15</v>
      </c>
      <c r="G186" s="915">
        <f t="shared" si="56"/>
        <v>18</v>
      </c>
      <c r="H186" s="897">
        <f t="shared" si="56"/>
        <v>15</v>
      </c>
      <c r="I186" s="915">
        <f t="shared" si="56"/>
        <v>22</v>
      </c>
      <c r="J186" s="897">
        <f t="shared" si="56"/>
        <v>26</v>
      </c>
      <c r="K186" s="915">
        <f t="shared" si="56"/>
        <v>19</v>
      </c>
      <c r="L186" s="897">
        <f t="shared" si="56"/>
        <v>15</v>
      </c>
      <c r="M186" s="915">
        <f t="shared" si="56"/>
        <v>12</v>
      </c>
      <c r="N186" s="897">
        <f t="shared" si="56"/>
        <v>8</v>
      </c>
      <c r="O186" s="915">
        <f t="shared" si="56"/>
        <v>13</v>
      </c>
      <c r="P186" s="897">
        <f t="shared" si="56"/>
        <v>3</v>
      </c>
      <c r="Q186" s="902">
        <f t="shared" si="56"/>
        <v>9</v>
      </c>
    </row>
    <row r="187" spans="1:21" customFormat="1" x14ac:dyDescent="0.25">
      <c r="A187" s="5" t="s">
        <v>196</v>
      </c>
    </row>
    <row r="188" spans="1:21" customFormat="1" x14ac:dyDescent="0.25">
      <c r="A188" s="411" t="s">
        <v>197</v>
      </c>
      <c r="B188" s="412"/>
      <c r="C188" s="412"/>
      <c r="D188" s="412"/>
      <c r="E188" s="41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21" customFormat="1" ht="15" customHeight="1" x14ac:dyDescent="0.25">
      <c r="A189" s="2777" t="s">
        <v>198</v>
      </c>
      <c r="B189" s="2779"/>
      <c r="C189" s="2939" t="s">
        <v>120</v>
      </c>
      <c r="D189" s="2828"/>
      <c r="E189" s="2940"/>
      <c r="F189" s="2896" t="s">
        <v>6</v>
      </c>
      <c r="G189" s="2897"/>
      <c r="H189" s="2897"/>
      <c r="I189" s="2897"/>
      <c r="J189" s="2897"/>
      <c r="K189" s="2897"/>
      <c r="L189" s="2897"/>
      <c r="M189" s="2897"/>
      <c r="N189" s="2897"/>
      <c r="O189" s="2897"/>
      <c r="P189" s="2897"/>
      <c r="Q189" s="2897"/>
      <c r="R189" s="2897"/>
      <c r="S189" s="2897"/>
      <c r="T189" s="2897"/>
      <c r="U189" s="2941"/>
    </row>
    <row r="190" spans="1:21" customFormat="1" ht="15" customHeight="1" x14ac:dyDescent="0.25">
      <c r="A190" s="2578"/>
      <c r="B190" s="2522"/>
      <c r="C190" s="2621"/>
      <c r="D190" s="2622"/>
      <c r="E190" s="2623"/>
      <c r="F190" s="2925" t="s">
        <v>166</v>
      </c>
      <c r="G190" s="2929"/>
      <c r="H190" s="2934" t="s">
        <v>147</v>
      </c>
      <c r="I190" s="2929"/>
      <c r="J190" s="2925" t="s">
        <v>113</v>
      </c>
      <c r="K190" s="2929"/>
      <c r="L190" s="2934" t="s">
        <v>114</v>
      </c>
      <c r="M190" s="2929"/>
      <c r="N190" s="2934" t="s">
        <v>148</v>
      </c>
      <c r="O190" s="2929"/>
      <c r="P190" s="2934" t="s">
        <v>199</v>
      </c>
      <c r="Q190" s="2929"/>
      <c r="R190" s="2934" t="s">
        <v>200</v>
      </c>
      <c r="S190" s="2929"/>
      <c r="T190" s="2531" t="s">
        <v>201</v>
      </c>
      <c r="U190" s="2524"/>
    </row>
    <row r="191" spans="1:21" customFormat="1" x14ac:dyDescent="0.25">
      <c r="A191" s="2580"/>
      <c r="B191" s="2506"/>
      <c r="C191" s="910" t="s">
        <v>17</v>
      </c>
      <c r="D191" s="889" t="s">
        <v>18</v>
      </c>
      <c r="E191" s="865" t="s">
        <v>19</v>
      </c>
      <c r="F191" s="866" t="s">
        <v>18</v>
      </c>
      <c r="G191" s="928" t="s">
        <v>19</v>
      </c>
      <c r="H191" s="889" t="s">
        <v>18</v>
      </c>
      <c r="I191" s="928" t="s">
        <v>19</v>
      </c>
      <c r="J191" s="866" t="s">
        <v>18</v>
      </c>
      <c r="K191" s="928" t="s">
        <v>19</v>
      </c>
      <c r="L191" s="889" t="s">
        <v>18</v>
      </c>
      <c r="M191" s="928" t="s">
        <v>19</v>
      </c>
      <c r="N191" s="889" t="s">
        <v>18</v>
      </c>
      <c r="O191" s="928" t="s">
        <v>19</v>
      </c>
      <c r="P191" s="889" t="s">
        <v>18</v>
      </c>
      <c r="Q191" s="928" t="s">
        <v>19</v>
      </c>
      <c r="R191" s="889" t="s">
        <v>18</v>
      </c>
      <c r="S191" s="928" t="s">
        <v>19</v>
      </c>
      <c r="T191" s="889" t="s">
        <v>18</v>
      </c>
      <c r="U191" s="928" t="s">
        <v>19</v>
      </c>
    </row>
    <row r="192" spans="1:21" customFormat="1" x14ac:dyDescent="0.25">
      <c r="A192" s="2935" t="s">
        <v>202</v>
      </c>
      <c r="B192" s="2936"/>
      <c r="C192" s="413">
        <f>SUM(D192+E192)</f>
        <v>0</v>
      </c>
      <c r="D192" s="414">
        <f>SUM(F192+H192+J192+L192+N192+P192+R192+T192)</f>
        <v>0</v>
      </c>
      <c r="E192" s="415">
        <f t="shared" ref="D192:E194" si="57">SUM(G192+I192+K192+M192+O192+Q192+S192+U192)</f>
        <v>0</v>
      </c>
      <c r="F192" s="178"/>
      <c r="G192" s="359"/>
      <c r="H192" s="416"/>
      <c r="I192" s="359"/>
      <c r="J192" s="178"/>
      <c r="K192" s="359"/>
      <c r="L192" s="204"/>
      <c r="M192" s="68"/>
      <c r="N192" s="204"/>
      <c r="O192" s="68"/>
      <c r="P192" s="204"/>
      <c r="Q192" s="68"/>
      <c r="R192" s="204"/>
      <c r="S192" s="68"/>
      <c r="T192" s="204"/>
      <c r="U192" s="68"/>
    </row>
    <row r="193" spans="1:94" x14ac:dyDescent="0.25">
      <c r="A193" s="2613" t="s">
        <v>203</v>
      </c>
      <c r="B193" s="2604"/>
      <c r="C193" s="417">
        <f>SUM(D193+E193)</f>
        <v>0</v>
      </c>
      <c r="D193" s="418">
        <f t="shared" si="57"/>
        <v>0</v>
      </c>
      <c r="E193" s="419">
        <f t="shared" si="57"/>
        <v>0</v>
      </c>
      <c r="F193" s="273"/>
      <c r="G193" s="275"/>
      <c r="H193" s="420"/>
      <c r="I193" s="275"/>
      <c r="J193" s="273"/>
      <c r="K193" s="275"/>
      <c r="L193" s="408"/>
      <c r="M193" s="105"/>
      <c r="N193" s="408"/>
      <c r="O193" s="105"/>
      <c r="P193" s="408"/>
      <c r="Q193" s="105"/>
      <c r="R193" s="408"/>
      <c r="S193" s="105"/>
      <c r="T193" s="408"/>
      <c r="U193" s="105"/>
    </row>
    <row r="194" spans="1:94" x14ac:dyDescent="0.25">
      <c r="A194" s="2937" t="s">
        <v>204</v>
      </c>
      <c r="B194" s="2938"/>
      <c r="C194" s="958">
        <f>SUM(D194+E194)</f>
        <v>0</v>
      </c>
      <c r="D194" s="896">
        <f t="shared" si="57"/>
        <v>0</v>
      </c>
      <c r="E194" s="870">
        <f t="shared" si="57"/>
        <v>0</v>
      </c>
      <c r="F194" s="897">
        <f t="shared" ref="F194:U194" si="58">SUM(F192:F193)</f>
        <v>0</v>
      </c>
      <c r="G194" s="902">
        <f t="shared" si="58"/>
        <v>0</v>
      </c>
      <c r="H194" s="915">
        <f t="shared" si="58"/>
        <v>0</v>
      </c>
      <c r="I194" s="902">
        <f t="shared" si="58"/>
        <v>0</v>
      </c>
      <c r="J194" s="897">
        <f t="shared" si="58"/>
        <v>0</v>
      </c>
      <c r="K194" s="902">
        <f t="shared" si="58"/>
        <v>0</v>
      </c>
      <c r="L194" s="915">
        <f t="shared" si="58"/>
        <v>0</v>
      </c>
      <c r="M194" s="902">
        <f t="shared" si="58"/>
        <v>0</v>
      </c>
      <c r="N194" s="915">
        <f t="shared" si="58"/>
        <v>0</v>
      </c>
      <c r="O194" s="902">
        <f t="shared" si="58"/>
        <v>0</v>
      </c>
      <c r="P194" s="915">
        <f t="shared" si="58"/>
        <v>0</v>
      </c>
      <c r="Q194" s="902">
        <f t="shared" si="58"/>
        <v>0</v>
      </c>
      <c r="R194" s="915">
        <f t="shared" si="58"/>
        <v>0</v>
      </c>
      <c r="S194" s="902">
        <f t="shared" si="58"/>
        <v>0</v>
      </c>
      <c r="T194" s="915">
        <f t="shared" si="58"/>
        <v>0</v>
      </c>
      <c r="U194" s="902">
        <f t="shared" si="58"/>
        <v>0</v>
      </c>
    </row>
    <row r="195" spans="1:94" x14ac:dyDescent="0.25">
      <c r="A195" s="411" t="s">
        <v>205</v>
      </c>
      <c r="B195" s="412"/>
      <c r="C195" s="412"/>
      <c r="D195" s="412"/>
      <c r="E195" s="41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T195" s="242"/>
      <c r="U195" s="242"/>
    </row>
    <row r="196" spans="1:94" ht="15" customHeight="1" x14ac:dyDescent="0.25">
      <c r="A196" s="2777" t="s">
        <v>198</v>
      </c>
      <c r="B196" s="2779"/>
      <c r="C196" s="2939" t="s">
        <v>120</v>
      </c>
      <c r="D196" s="2828"/>
      <c r="E196" s="2946"/>
      <c r="F196" s="2947" t="s">
        <v>6</v>
      </c>
      <c r="G196" s="2948"/>
      <c r="H196" s="2948"/>
      <c r="I196" s="2948"/>
      <c r="J196" s="2948"/>
      <c r="K196" s="2948"/>
      <c r="L196" s="2948"/>
      <c r="M196" s="2948"/>
      <c r="N196" s="2948"/>
      <c r="O196" s="2949"/>
      <c r="P196" s="2887" t="s">
        <v>206</v>
      </c>
      <c r="Q196" s="2908"/>
      <c r="R196" s="2908"/>
      <c r="S196" s="2908"/>
      <c r="T196" s="242"/>
      <c r="U196" s="242"/>
    </row>
    <row r="197" spans="1:94" ht="15" customHeight="1" x14ac:dyDescent="0.25">
      <c r="A197" s="2578"/>
      <c r="B197" s="2522"/>
      <c r="C197" s="2621"/>
      <c r="D197" s="2622"/>
      <c r="E197" s="2623"/>
      <c r="F197" s="2633" t="s">
        <v>114</v>
      </c>
      <c r="G197" s="2525"/>
      <c r="H197" s="2633" t="s">
        <v>148</v>
      </c>
      <c r="I197" s="2525"/>
      <c r="J197" s="2633" t="s">
        <v>199</v>
      </c>
      <c r="K197" s="2525"/>
      <c r="L197" s="2633" t="s">
        <v>200</v>
      </c>
      <c r="M197" s="2525"/>
      <c r="N197" s="2633" t="s">
        <v>201</v>
      </c>
      <c r="O197" s="2634"/>
      <c r="P197" s="2950" t="s">
        <v>166</v>
      </c>
      <c r="Q197" s="2926" t="s">
        <v>147</v>
      </c>
      <c r="R197" s="2926" t="s">
        <v>113</v>
      </c>
      <c r="S197" s="2887" t="s">
        <v>114</v>
      </c>
      <c r="T197" s="242"/>
      <c r="U197" s="242"/>
    </row>
    <row r="198" spans="1:94" x14ac:dyDescent="0.25">
      <c r="A198" s="2580"/>
      <c r="B198" s="2506"/>
      <c r="C198" s="910" t="s">
        <v>17</v>
      </c>
      <c r="D198" s="889" t="s">
        <v>18</v>
      </c>
      <c r="E198" s="865" t="s">
        <v>19</v>
      </c>
      <c r="F198" s="889" t="s">
        <v>18</v>
      </c>
      <c r="G198" s="928" t="s">
        <v>19</v>
      </c>
      <c r="H198" s="889" t="s">
        <v>18</v>
      </c>
      <c r="I198" s="928" t="s">
        <v>19</v>
      </c>
      <c r="J198" s="889" t="s">
        <v>18</v>
      </c>
      <c r="K198" s="928" t="s">
        <v>19</v>
      </c>
      <c r="L198" s="889" t="s">
        <v>18</v>
      </c>
      <c r="M198" s="928" t="s">
        <v>19</v>
      </c>
      <c r="N198" s="889" t="s">
        <v>18</v>
      </c>
      <c r="O198" s="903" t="s">
        <v>19</v>
      </c>
      <c r="P198" s="2950"/>
      <c r="Q198" s="2926"/>
      <c r="R198" s="2926"/>
      <c r="S198" s="2887"/>
      <c r="T198" s="242"/>
      <c r="U198" s="242"/>
    </row>
    <row r="199" spans="1:94" x14ac:dyDescent="0.25">
      <c r="A199" s="2935" t="s">
        <v>207</v>
      </c>
      <c r="B199" s="2936"/>
      <c r="C199" s="413">
        <f>SUM(D199+E199)</f>
        <v>0</v>
      </c>
      <c r="D199" s="414">
        <f>SUM(F199+H199+J199+L199+N199)</f>
        <v>0</v>
      </c>
      <c r="E199" s="415">
        <f>SUM(G199+I199+K199+M199+O199)</f>
        <v>0</v>
      </c>
      <c r="F199" s="204"/>
      <c r="G199" s="68"/>
      <c r="H199" s="204"/>
      <c r="I199" s="68"/>
      <c r="J199" s="204"/>
      <c r="K199" s="68"/>
      <c r="L199" s="204"/>
      <c r="M199" s="68"/>
      <c r="N199" s="204"/>
      <c r="O199" s="422"/>
      <c r="P199" s="959"/>
      <c r="Q199" s="748"/>
      <c r="R199" s="748"/>
      <c r="S199" s="960"/>
      <c r="T199" s="242" t="str">
        <f>CA199&amp;CB199&amp;CC199&amp;CD199&amp;CE199&amp;CF199</f>
        <v/>
      </c>
      <c r="U199" s="242"/>
      <c r="CA199" s="60" t="str">
        <f>IF(AND($C199&lt;&gt;0,P199=""),"* No olvide ingresar la variable Rango Etario NANEAS "&amp;P$197&amp;""&amp;". Digite CERO si no tiene. ",IF(P199&gt;$C199,"* La variable NANEAS de 0 - 4 años no debe ser mayor al Total Ambos Sexos. ",""))</f>
        <v/>
      </c>
      <c r="CB199" s="60" t="str">
        <f>IF(AND($C199&lt;&gt;0,Q199=""),"* No olvide ingresar la variable Rango Etario NANEAS "&amp;Q$197&amp;""&amp;". Digite CERO si no tiene. ",IF(Q199&gt;$C199,"* La variable NANEAS de 5 - 9 años no debe ser mayor al Total Ambos Sexos. ",""))</f>
        <v/>
      </c>
      <c r="CC199" s="60" t="str">
        <f>IF(AND($C199&lt;&gt;0,R199=""),"* No olvide ingresar la variable Rango Etario NANEAS "&amp;R$197&amp;""&amp;". Digite CERO si no tiene. ",IF(R199&gt;$C199,"* La variable NANEAS de 10 - 14 años no debe ser mayor al Total Ambos Sexos. ",""))</f>
        <v/>
      </c>
      <c r="CD199" s="60" t="str">
        <f>IF(AND($C199&lt;&gt;0,S199=""),"* No olvide ingresar la variable Rango Etario NANEAS "&amp;S$197&amp;""&amp;". Digite CERO si no tiene. ",IF(S199&gt;$C199,"* La variable NANEAS de 15 - 19 años no debe ser mayor al Total Ambos Sexos. ",""))</f>
        <v/>
      </c>
      <c r="CE199" s="60" t="str">
        <f>IF(AND($C199&lt;&gt;0,P199+Q199+R199+S199=0),"* La suma de variable "&amp;P$196&amp;""&amp;" no puede ser 0. ","")</f>
        <v/>
      </c>
      <c r="CF199" s="60" t="str">
        <f>IF(AND(Q199+R199+S199+P199&gt;$C199),"* La suma de la variable "&amp;P$196&amp;""&amp;" no puede superar el Total Ambos Sexos. ","")</f>
        <v/>
      </c>
      <c r="CG199" s="61"/>
      <c r="CH199" s="61"/>
      <c r="CI199" s="61"/>
      <c r="CK199" s="62">
        <f t="shared" ref="CK199:CN200" si="59">IF(AND($C199&lt;&gt;0,P199=""),1,IF(P199&gt;$C199,1,0))</f>
        <v>0</v>
      </c>
      <c r="CL199" s="62">
        <f t="shared" si="59"/>
        <v>0</v>
      </c>
      <c r="CM199" s="62">
        <f t="shared" si="59"/>
        <v>0</v>
      </c>
      <c r="CN199" s="62">
        <f t="shared" si="59"/>
        <v>0</v>
      </c>
      <c r="CO199" s="327">
        <f>IF(AND($C199&lt;&gt;0,P199+Q199+R199+S199=0),1,0)</f>
        <v>0</v>
      </c>
      <c r="CP199" s="327">
        <f>IF(AND(Q199+R199+S199+P199&gt;$C199),1,0)</f>
        <v>0</v>
      </c>
    </row>
    <row r="200" spans="1:94" x14ac:dyDescent="0.25">
      <c r="A200" s="2613" t="s">
        <v>208</v>
      </c>
      <c r="B200" s="2604"/>
      <c r="C200" s="417">
        <f>SUM(D200+E200)</f>
        <v>0</v>
      </c>
      <c r="D200" s="418">
        <f>SUM(F200+H200+J200+L200+N200)</f>
        <v>0</v>
      </c>
      <c r="E200" s="419">
        <f t="shared" ref="E200" si="60">SUM(G200+I200+K200+M200+O200)</f>
        <v>0</v>
      </c>
      <c r="F200" s="408"/>
      <c r="G200" s="105"/>
      <c r="H200" s="408"/>
      <c r="I200" s="105"/>
      <c r="J200" s="408"/>
      <c r="K200" s="105"/>
      <c r="L200" s="408"/>
      <c r="M200" s="105"/>
      <c r="N200" s="408"/>
      <c r="O200" s="425"/>
      <c r="P200" s="91"/>
      <c r="Q200" s="193"/>
      <c r="R200" s="193"/>
      <c r="S200" s="41"/>
      <c r="T200" s="242" t="str">
        <f>CA200&amp;CB200&amp;CC200&amp;CD200&amp;CE200&amp;CF200</f>
        <v/>
      </c>
      <c r="U200" s="242"/>
      <c r="CA200" s="60" t="str">
        <f>IF(AND($C200&lt;&gt;0,P200=""),"* No olvide ingresar la variable Rango Etario NANEAS "&amp;P$197&amp;""&amp;". Digite CERO si no tiene. ",IF(P200&gt;$C200,"* La variable NANEAS de 0 - 4 años no debe ser mayor al Total Ambos Sexos. ",""))</f>
        <v/>
      </c>
      <c r="CB200" s="60" t="str">
        <f>IF(AND($C200&lt;&gt;0,Q200=""),"* No olvide ingresar la variable Rango Etario NANEAS "&amp;Q$197&amp;""&amp;". Digite CERO si no tiene. ",IF(Q200&gt;$C200,"* La variable NANEAS de 5 - 9 años no debe ser mayor al Total Ambos Sexos. ",""))</f>
        <v/>
      </c>
      <c r="CC200" s="60" t="str">
        <f>IF(AND($C200&lt;&gt;0,R200=""),"* No olvide ingresar la variable Rango Etario NANEAS "&amp;R$197&amp;""&amp;". Digite CERO si no tiene. ",IF(R200&gt;$C200,"* La variable NANEAS de 10 - 14 años no debe ser mayor al Total Ambos Sexos. ",""))</f>
        <v/>
      </c>
      <c r="CD200" s="60" t="str">
        <f>IF(AND($C200&lt;&gt;0,S200=""),"* No olvide ingresar la variable Rango Etario NANEAS "&amp;S$197&amp;""&amp;". Digite CERO si no tiene. ",IF(S200&gt;$C200,"* La variable NANEAS de 15 - 19 años no debe ser mayor al Total Ambos Sexos. ",""))</f>
        <v/>
      </c>
      <c r="CE200" s="60" t="str">
        <f>IF(AND($C200&lt;&gt;0,P200+Q200+R200+S200=0),"* La suma de variable "&amp;P$196&amp;""&amp;" no puede ser 0. ","")</f>
        <v/>
      </c>
      <c r="CF200" s="60" t="str">
        <f>IF(AND(Q200+R200+S200+P200&gt;$C200),"* La suma de la variable "&amp;P$196&amp;""&amp;" no puede superar el Total Ambos Sexos. ","")</f>
        <v/>
      </c>
      <c r="CG200" s="61"/>
      <c r="CH200" s="61"/>
      <c r="CI200" s="61"/>
      <c r="CK200" s="62">
        <f t="shared" si="59"/>
        <v>0</v>
      </c>
      <c r="CL200" s="62">
        <f t="shared" si="59"/>
        <v>0</v>
      </c>
      <c r="CM200" s="62">
        <f t="shared" si="59"/>
        <v>0</v>
      </c>
      <c r="CN200" s="62">
        <f t="shared" si="59"/>
        <v>0</v>
      </c>
      <c r="CO200" s="327">
        <f>IF(AND($C200&lt;&gt;0,P200+Q200+R200+S200=0),1,0)</f>
        <v>0</v>
      </c>
      <c r="CP200" s="327">
        <f>IF(AND(Q200+R200+S200+P200&gt;$C200),1,0)</f>
        <v>0</v>
      </c>
    </row>
    <row r="201" spans="1:94" x14ac:dyDescent="0.25">
      <c r="A201" s="2944" t="s">
        <v>209</v>
      </c>
      <c r="B201" s="2945"/>
      <c r="C201" s="958">
        <f>SUM(D201+E201)</f>
        <v>0</v>
      </c>
      <c r="D201" s="896">
        <f>SUM(F201+H201+J201+L201+N201)</f>
        <v>0</v>
      </c>
      <c r="E201" s="870">
        <f>SUM(G201+I201+K201+M201+O201)</f>
        <v>0</v>
      </c>
      <c r="F201" s="915">
        <f>SUM(F199:F200)</f>
        <v>0</v>
      </c>
      <c r="G201" s="902">
        <f t="shared" ref="G201:S201" si="61">SUM(G199:G200)</f>
        <v>0</v>
      </c>
      <c r="H201" s="915">
        <f t="shared" si="61"/>
        <v>0</v>
      </c>
      <c r="I201" s="902">
        <f t="shared" si="61"/>
        <v>0</v>
      </c>
      <c r="J201" s="915">
        <f t="shared" si="61"/>
        <v>0</v>
      </c>
      <c r="K201" s="902">
        <f t="shared" si="61"/>
        <v>0</v>
      </c>
      <c r="L201" s="915">
        <f t="shared" si="61"/>
        <v>0</v>
      </c>
      <c r="M201" s="902">
        <f t="shared" si="61"/>
        <v>0</v>
      </c>
      <c r="N201" s="915">
        <f t="shared" si="61"/>
        <v>0</v>
      </c>
      <c r="O201" s="961">
        <f t="shared" si="61"/>
        <v>0</v>
      </c>
      <c r="P201" s="962">
        <f t="shared" si="61"/>
        <v>0</v>
      </c>
      <c r="Q201" s="963">
        <f t="shared" si="61"/>
        <v>0</v>
      </c>
      <c r="R201" s="963">
        <f t="shared" si="61"/>
        <v>0</v>
      </c>
      <c r="S201" s="898">
        <f t="shared" si="61"/>
        <v>0</v>
      </c>
      <c r="T201" s="242"/>
      <c r="U201" s="242"/>
    </row>
    <row r="202" spans="1:94" x14ac:dyDescent="0.25">
      <c r="A202" s="411" t="s">
        <v>210</v>
      </c>
      <c r="B202" s="429"/>
      <c r="C202" s="429"/>
      <c r="D202" s="429"/>
      <c r="E202" s="429"/>
      <c r="F202" s="429"/>
      <c r="G202" s="429"/>
      <c r="H202" s="429"/>
      <c r="I202" s="3"/>
      <c r="J202" s="3"/>
      <c r="K202" s="3"/>
      <c r="L202" s="3"/>
      <c r="M202" s="3"/>
      <c r="N202" s="3"/>
      <c r="O202" s="3"/>
      <c r="P202" s="3"/>
      <c r="Q202" s="3"/>
      <c r="R202" s="5"/>
      <c r="S202" s="5"/>
      <c r="T202" s="5"/>
      <c r="U202" s="5"/>
      <c r="V202" s="5"/>
      <c r="W202" s="5"/>
      <c r="X202" s="5"/>
      <c r="Y202" s="5"/>
      <c r="Z202" s="4"/>
      <c r="AA202" s="4"/>
      <c r="AB202" s="4"/>
      <c r="AC202" s="4"/>
      <c r="AD202" s="4"/>
      <c r="AE202" s="4"/>
      <c r="AF202" s="4"/>
      <c r="AG202" s="4"/>
      <c r="AH202" s="4"/>
      <c r="AI202" s="4"/>
    </row>
    <row r="203" spans="1:94" ht="15" customHeight="1" x14ac:dyDescent="0.25">
      <c r="A203" s="2952" t="s">
        <v>211</v>
      </c>
      <c r="B203" s="2953"/>
      <c r="C203" s="2962" t="s">
        <v>65</v>
      </c>
      <c r="D203" s="2954"/>
      <c r="E203" s="2955"/>
      <c r="F203" s="2963" t="s">
        <v>6</v>
      </c>
      <c r="G203" s="2963"/>
      <c r="H203" s="2963"/>
      <c r="I203" s="2963"/>
      <c r="J203" s="2963"/>
      <c r="K203" s="2963"/>
      <c r="L203" s="2963"/>
      <c r="M203" s="2963"/>
      <c r="N203" s="2963"/>
      <c r="O203" s="2963"/>
      <c r="P203" s="2963"/>
      <c r="Q203" s="2963"/>
      <c r="R203" s="2963"/>
      <c r="S203" s="2963"/>
      <c r="T203" s="2963"/>
      <c r="U203" s="2963"/>
      <c r="V203" s="2963"/>
      <c r="W203" s="2963"/>
      <c r="X203" s="2963"/>
      <c r="Y203" s="2963"/>
      <c r="Z203" s="2963"/>
      <c r="AA203" s="2963"/>
      <c r="AB203" s="2963"/>
      <c r="AC203" s="2964"/>
      <c r="AD203" s="2965" t="s">
        <v>121</v>
      </c>
      <c r="AE203" s="2961"/>
      <c r="AF203" s="2966" t="s">
        <v>122</v>
      </c>
      <c r="AG203" s="2961"/>
      <c r="AH203" s="2967" t="s">
        <v>28</v>
      </c>
      <c r="AI203" s="2961" t="s">
        <v>29</v>
      </c>
    </row>
    <row r="204" spans="1:94" x14ac:dyDescent="0.25">
      <c r="A204" s="2642"/>
      <c r="B204" s="2643"/>
      <c r="C204" s="2661"/>
      <c r="D204" s="2648"/>
      <c r="E204" s="2649"/>
      <c r="F204" s="2896" t="s">
        <v>212</v>
      </c>
      <c r="G204" s="2941"/>
      <c r="H204" s="2644" t="s">
        <v>213</v>
      </c>
      <c r="I204" s="2645"/>
      <c r="J204" s="2644" t="s">
        <v>214</v>
      </c>
      <c r="K204" s="2645"/>
      <c r="L204" s="2644" t="s">
        <v>215</v>
      </c>
      <c r="M204" s="2645"/>
      <c r="N204" s="2644" t="s">
        <v>216</v>
      </c>
      <c r="O204" s="2645"/>
      <c r="P204" s="2644" t="s">
        <v>217</v>
      </c>
      <c r="Q204" s="2645"/>
      <c r="R204" s="2644" t="s">
        <v>218</v>
      </c>
      <c r="S204" s="2645"/>
      <c r="T204" s="2942" t="s">
        <v>219</v>
      </c>
      <c r="U204" s="2942"/>
      <c r="V204" s="2942" t="s">
        <v>220</v>
      </c>
      <c r="W204" s="2942"/>
      <c r="X204" s="2942" t="s">
        <v>221</v>
      </c>
      <c r="Y204" s="2942"/>
      <c r="Z204" s="2934" t="s">
        <v>123</v>
      </c>
      <c r="AA204" s="2929"/>
      <c r="AB204" s="2934" t="s">
        <v>124</v>
      </c>
      <c r="AC204" s="2943"/>
      <c r="AD204" s="2665"/>
      <c r="AE204" s="2659"/>
      <c r="AF204" s="2667"/>
      <c r="AG204" s="2659"/>
      <c r="AH204" s="2669"/>
      <c r="AI204" s="2658"/>
    </row>
    <row r="205" spans="1:94" x14ac:dyDescent="0.25">
      <c r="A205" s="2644"/>
      <c r="B205" s="2645"/>
      <c r="C205" s="964" t="s">
        <v>222</v>
      </c>
      <c r="D205" s="965" t="s">
        <v>18</v>
      </c>
      <c r="E205" s="966" t="s">
        <v>19</v>
      </c>
      <c r="F205" s="967" t="s">
        <v>18</v>
      </c>
      <c r="G205" s="968" t="s">
        <v>19</v>
      </c>
      <c r="H205" s="967" t="s">
        <v>18</v>
      </c>
      <c r="I205" s="968" t="s">
        <v>19</v>
      </c>
      <c r="J205" s="967" t="s">
        <v>18</v>
      </c>
      <c r="K205" s="968" t="s">
        <v>19</v>
      </c>
      <c r="L205" s="967" t="s">
        <v>18</v>
      </c>
      <c r="M205" s="968" t="s">
        <v>19</v>
      </c>
      <c r="N205" s="967" t="s">
        <v>18</v>
      </c>
      <c r="O205" s="968" t="s">
        <v>19</v>
      </c>
      <c r="P205" s="967" t="s">
        <v>18</v>
      </c>
      <c r="Q205" s="968" t="s">
        <v>19</v>
      </c>
      <c r="R205" s="967" t="s">
        <v>18</v>
      </c>
      <c r="S205" s="968" t="s">
        <v>19</v>
      </c>
      <c r="T205" s="967" t="s">
        <v>18</v>
      </c>
      <c r="U205" s="968" t="s">
        <v>19</v>
      </c>
      <c r="V205" s="967" t="s">
        <v>18</v>
      </c>
      <c r="W205" s="968" t="s">
        <v>19</v>
      </c>
      <c r="X205" s="967" t="s">
        <v>18</v>
      </c>
      <c r="Y205" s="968" t="s">
        <v>19</v>
      </c>
      <c r="Z205" s="967" t="s">
        <v>18</v>
      </c>
      <c r="AA205" s="968" t="s">
        <v>19</v>
      </c>
      <c r="AB205" s="967" t="s">
        <v>18</v>
      </c>
      <c r="AC205" s="969" t="s">
        <v>19</v>
      </c>
      <c r="AD205" s="970" t="s">
        <v>18</v>
      </c>
      <c r="AE205" s="968" t="s">
        <v>19</v>
      </c>
      <c r="AF205" s="970" t="s">
        <v>18</v>
      </c>
      <c r="AG205" s="968" t="s">
        <v>19</v>
      </c>
      <c r="AH205" s="2670"/>
      <c r="AI205" s="2659" t="s">
        <v>19</v>
      </c>
    </row>
    <row r="206" spans="1:94" x14ac:dyDescent="0.25">
      <c r="A206" s="2951" t="s">
        <v>223</v>
      </c>
      <c r="B206" s="971" t="s">
        <v>139</v>
      </c>
      <c r="C206" s="971">
        <f>SUM(D206+E206)</f>
        <v>0</v>
      </c>
      <c r="D206" s="972">
        <f>SUM(F206+H206+J206+L206+N206+P206+R206+T206+V206+X206+Z206+AB206)</f>
        <v>0</v>
      </c>
      <c r="E206" s="973">
        <f>SUM(G206+I206+K206+M206+O206+Q206+S206+U206+W206+Y206+AA206+AC206)</f>
        <v>0</v>
      </c>
      <c r="F206" s="974"/>
      <c r="G206" s="975"/>
      <c r="H206" s="974"/>
      <c r="I206" s="975"/>
      <c r="J206" s="974"/>
      <c r="K206" s="975"/>
      <c r="L206" s="974"/>
      <c r="M206" s="975"/>
      <c r="N206" s="974"/>
      <c r="O206" s="975"/>
      <c r="P206" s="974"/>
      <c r="Q206" s="976"/>
      <c r="R206" s="974"/>
      <c r="S206" s="976"/>
      <c r="T206" s="974"/>
      <c r="U206" s="975"/>
      <c r="V206" s="974"/>
      <c r="W206" s="975"/>
      <c r="X206" s="974"/>
      <c r="Y206" s="976"/>
      <c r="Z206" s="974"/>
      <c r="AA206" s="976"/>
      <c r="AB206" s="974"/>
      <c r="AC206" s="977"/>
      <c r="AD206" s="975"/>
      <c r="AE206" s="976"/>
      <c r="AF206" s="975"/>
      <c r="AG206" s="976"/>
      <c r="AH206" s="974"/>
      <c r="AI206" s="976"/>
      <c r="AJ206" s="444" t="str">
        <f>$CA206&amp;CB206&amp;CC206&amp;CD206&amp;CE206&amp;CF206</f>
        <v/>
      </c>
      <c r="CA206" s="60" t="str">
        <f>IF(AND($D206&lt;&gt;0,AD206=""),"* No olvide ingresar la variable "&amp;AD$203&amp;""&amp;"  Hombres (Digite CERO si no tiene).  ",IF(AD206&gt;$D206,"* La variable Niños, Niñas, Adolescentes y Jóvenes SENAME Hombres no puede superar el Total Hombres. ",""))</f>
        <v/>
      </c>
      <c r="CB206" s="60" t="str">
        <f>IF(AND($E206&lt;&gt;0,AE206=""),"* No olvide ingresar la variable Niños, Niñas, Adolescentes y Jóvenes SENAME  Mujeres (Digite CERO si no tiene).  ",IF(AE206&gt;$E206,"* La variable Niños, Niñas, Adolescentes y Jóvenes SENAME Mujeres no puede superar el Total Mujeres ",""))</f>
        <v/>
      </c>
      <c r="CC206" s="60" t="str">
        <f>IF(AND($D206&lt;&gt;0,AF206=""),"* No olvide ingresar la variable "&amp;AF$203&amp;""&amp;" Hombres (Digite CERO si no tiene).  ",IF(AF206&gt;$D206,"* La variable Niños, Niñas, Adolescentes y Jóvenes Mejor Niñez Hombres no puede superar el Total Hombres. ",""))</f>
        <v/>
      </c>
      <c r="CD206" s="60" t="str">
        <f>IF(AND($E206&lt;&gt;0,AG206=""),"* No olvide ingresar la variable Niños, Niñas, Adolescentes y Jóvenes Mejor niñez Mujeres (Digite CERO si no tiene).  ",IF(AG206&gt;$E206,"* La variable de Niños, Niñas, Adolescentes y Jóvenes Mejor Niñez Mujeres no puede superar el Total Mujeres. ",""))</f>
        <v/>
      </c>
      <c r="CE206" s="60" t="str">
        <f>IF(AND($C206&lt;&gt;0,AH206=""),"* No olvide ingresar la variable "&amp;AH$203&amp;""&amp;" (Digite CERO si no tiene).  ",IF(AH206&gt;$C206,"* La variable Pueblos Originarios no puede superar el Total Ambos Sexos. ",""))</f>
        <v/>
      </c>
      <c r="CF206" s="60" t="str">
        <f>IF(AND($C206&lt;&gt;0,AI206=""),"* No olvide ingresar la variable "&amp;AI$203&amp;""&amp;" (Digite CERO si no tiene).  ",IF(AI206&gt;$C206,"* La variable Migrantes no puede superar el Total Ambos Sexos. ",""))</f>
        <v/>
      </c>
      <c r="CK206" s="62">
        <f>IF(AND($D206&lt;&gt;0,AD206=""),1,IF(AD206&gt;$D206,1,0))</f>
        <v>0</v>
      </c>
      <c r="CL206" s="62">
        <f>IF(AND($E206&lt;&gt;0,AE206=""),1,IF(AE206&gt;$E206,1,0))</f>
        <v>0</v>
      </c>
      <c r="CM206" s="62">
        <f>IF(AND($D206&lt;&gt;0,AF206=""),1,IF(AF206&gt;$D206,1,0))</f>
        <v>0</v>
      </c>
      <c r="CN206" s="62">
        <f>IF(AND($E206&lt;&gt;0,AG206=""),1,IF(AG206&gt;$E206,1,0))</f>
        <v>0</v>
      </c>
      <c r="CO206" s="62">
        <f>IF(AND($C206&lt;&gt;0,AH206=""),1,IF(AH206&gt;$C206,1,0))</f>
        <v>0</v>
      </c>
      <c r="CP206" s="62">
        <f>IF(AND($C206&lt;&gt;0,AI206=""),1,IF(AI206&gt;$C206,1,0))</f>
        <v>0</v>
      </c>
    </row>
    <row r="207" spans="1:94" x14ac:dyDescent="0.25">
      <c r="A207" s="2637"/>
      <c r="B207" s="445" t="s">
        <v>224</v>
      </c>
      <c r="C207" s="446">
        <f>SUM(D207+E207)</f>
        <v>0</v>
      </c>
      <c r="D207" s="447">
        <f>SUM(F207+H207+J207+L207+N207+P207+R207+T207+V207+X207+Z207+AB207)</f>
        <v>0</v>
      </c>
      <c r="E207" s="448">
        <f>SUM(G207+I207+K207+M207+O207+Q207+S207+U207+W207+Y207+AA207+AC207)</f>
        <v>0</v>
      </c>
      <c r="F207" s="449"/>
      <c r="G207" s="450"/>
      <c r="H207" s="449"/>
      <c r="I207" s="450"/>
      <c r="J207" s="449"/>
      <c r="K207" s="450"/>
      <c r="L207" s="449"/>
      <c r="M207" s="450"/>
      <c r="N207" s="449"/>
      <c r="O207" s="450"/>
      <c r="P207" s="449"/>
      <c r="Q207" s="451"/>
      <c r="R207" s="449"/>
      <c r="S207" s="451"/>
      <c r="T207" s="449"/>
      <c r="U207" s="450"/>
      <c r="V207" s="449"/>
      <c r="W207" s="450"/>
      <c r="X207" s="449"/>
      <c r="Y207" s="451"/>
      <c r="Z207" s="449"/>
      <c r="AA207" s="451"/>
      <c r="AB207" s="449"/>
      <c r="AC207" s="452"/>
      <c r="AD207" s="453"/>
      <c r="AE207" s="451"/>
      <c r="AF207" s="453"/>
      <c r="AG207" s="451"/>
      <c r="AH207" s="449"/>
      <c r="AI207" s="451"/>
      <c r="AJ207" s="444" t="str">
        <f>$CA207&amp;CB207&amp;CC207&amp;CE207&amp;CF207&amp;CD207</f>
        <v/>
      </c>
      <c r="CA207" s="60" t="str">
        <f>IF(AND($D207&lt;&gt;0,AD207=""),"* No olvide ingresar la variable "&amp;AD$203&amp;""&amp;" Hombres (Digite CERO si no tiene).  ",IF(AD207&gt;$D207,"* La variable Niños, Niñas, Adolescentes y Jóvenes SENAME Hombres no puede superar el Total Hombres. ",""))</f>
        <v/>
      </c>
      <c r="CB207" s="60" t="str">
        <f>IF(AND($E207&lt;&gt;0,AE207=""),"* No olvide ingresar la variable Niños, Niñas, Adolescentes y Jóvenes SENAME  Mujeres (Digite CERO si no tiene).  ",IF(AE207&gt;$E207,"* La variable Niños, Niñas, Adolescentes y Jóvenes SENAME Mujeres no puede superar el Total Mujeres ",""))</f>
        <v/>
      </c>
      <c r="CC207" s="60" t="str">
        <f>IF(AND($D207&lt;&gt;0,AF207=""),"* No olvide ingresar la variable "&amp;AF$203&amp;""&amp;" Hombres (Digite CERO si no tiene).  ",IF(AF207&gt;$D207,"* La variable Niños, Niñas, Adolescentes y Jóvenes Mejor Niñez Hombres no puede superar el Total Hombres. ",""))</f>
        <v/>
      </c>
      <c r="CD207" s="60" t="str">
        <f>IF(AND($E207&lt;&gt;0,AG207=""),"* No olvide ingresar la variable Niños, Niñas, Adolescentes y Jóvenes Mejor niñez Mujeres (Digite CERO si no tiene).  ",IF(AG207&gt;$E207,"* La variable de Niños, Niñas, Adolescentes y Jóvenes Mejor Niñez Mujeres no puede superar el Total Mujeres. ",""))</f>
        <v/>
      </c>
      <c r="CE207" s="60" t="str">
        <f>IF(AND($C207&lt;&gt;0,AH207=""),"* No olvide ingresar la variable "&amp;AH$203&amp;""&amp;" (Digite CERO si no tiene).  ",IF(AH207&gt;$C207,"* La variable Pueblos Originarios no puede superar el Total Ambos Sexos. ",""))</f>
        <v/>
      </c>
      <c r="CF207" s="60" t="str">
        <f>IF(AND($C207&lt;&gt;0,AI207=""),"* No olvide ingresar la variable "&amp;AI$203&amp;""&amp;" (Digite CERO si no tiene).  ",IF(AI207&gt;$C207,"* La variable Migrantes no puede superar el Total Ambos Sexos. ",""))</f>
        <v/>
      </c>
      <c r="CK207" s="62">
        <f>IF(AND($D207&lt;&gt;0,AD207=""),1,IF(AD207&gt;$D207,1,0))</f>
        <v>0</v>
      </c>
      <c r="CL207" s="62">
        <f>IF(AND($E207&lt;&gt;0,AE207=""),1,IF(AE207&gt;$E207,1,0))</f>
        <v>0</v>
      </c>
      <c r="CM207" s="62">
        <f>IF(AND($D207&lt;&gt;0,AF207=""),1,IF(AF207&gt;$D207,1,0))</f>
        <v>0</v>
      </c>
      <c r="CN207" s="62">
        <f>IF(AND($E207&lt;&gt;0,AG207=""),1,IF(AG207&gt;$E207,1,0))</f>
        <v>0</v>
      </c>
      <c r="CO207" s="62">
        <f>IF(AND($C207&lt;&gt;0,AH207=""),1,IF(AH207&gt;$C207,1,0))</f>
        <v>0</v>
      </c>
      <c r="CP207" s="62">
        <f>IF(AND($C207&lt;&gt;0,AI207=""),1,IF(AI207&gt;$C207,1,0))</f>
        <v>0</v>
      </c>
    </row>
    <row r="208" spans="1:94" x14ac:dyDescent="0.25">
      <c r="A208" s="2638" t="s">
        <v>65</v>
      </c>
      <c r="B208" s="2639"/>
      <c r="C208" s="978">
        <f>SUM(D208+E208)</f>
        <v>0</v>
      </c>
      <c r="D208" s="979">
        <f t="shared" ref="D208:AI208" si="62">SUM(D206+D207)</f>
        <v>0</v>
      </c>
      <c r="E208" s="980">
        <f t="shared" si="62"/>
        <v>0</v>
      </c>
      <c r="F208" s="981">
        <f t="shared" si="62"/>
        <v>0</v>
      </c>
      <c r="G208" s="982">
        <f t="shared" si="62"/>
        <v>0</v>
      </c>
      <c r="H208" s="981">
        <f t="shared" si="62"/>
        <v>0</v>
      </c>
      <c r="I208" s="982">
        <f t="shared" si="62"/>
        <v>0</v>
      </c>
      <c r="J208" s="981">
        <f t="shared" si="62"/>
        <v>0</v>
      </c>
      <c r="K208" s="982">
        <f t="shared" si="62"/>
        <v>0</v>
      </c>
      <c r="L208" s="981">
        <f t="shared" si="62"/>
        <v>0</v>
      </c>
      <c r="M208" s="982">
        <f t="shared" si="62"/>
        <v>0</v>
      </c>
      <c r="N208" s="981">
        <f t="shared" si="62"/>
        <v>0</v>
      </c>
      <c r="O208" s="982">
        <f t="shared" si="62"/>
        <v>0</v>
      </c>
      <c r="P208" s="981">
        <f t="shared" si="62"/>
        <v>0</v>
      </c>
      <c r="Q208" s="982">
        <f t="shared" si="62"/>
        <v>0</v>
      </c>
      <c r="R208" s="981">
        <f t="shared" si="62"/>
        <v>0</v>
      </c>
      <c r="S208" s="982">
        <f t="shared" si="62"/>
        <v>0</v>
      </c>
      <c r="T208" s="981">
        <f t="shared" si="62"/>
        <v>0</v>
      </c>
      <c r="U208" s="982">
        <f t="shared" si="62"/>
        <v>0</v>
      </c>
      <c r="V208" s="981">
        <f t="shared" si="62"/>
        <v>0</v>
      </c>
      <c r="W208" s="982">
        <f t="shared" si="62"/>
        <v>0</v>
      </c>
      <c r="X208" s="981">
        <f t="shared" si="62"/>
        <v>0</v>
      </c>
      <c r="Y208" s="982">
        <f t="shared" si="62"/>
        <v>0</v>
      </c>
      <c r="Z208" s="981">
        <f t="shared" si="62"/>
        <v>0</v>
      </c>
      <c r="AA208" s="982">
        <f t="shared" si="62"/>
        <v>0</v>
      </c>
      <c r="AB208" s="981">
        <f t="shared" si="62"/>
        <v>0</v>
      </c>
      <c r="AC208" s="983">
        <f t="shared" si="62"/>
        <v>0</v>
      </c>
      <c r="AD208" s="979">
        <f t="shared" si="62"/>
        <v>0</v>
      </c>
      <c r="AE208" s="982">
        <f t="shared" si="62"/>
        <v>0</v>
      </c>
      <c r="AF208" s="979">
        <f t="shared" si="62"/>
        <v>0</v>
      </c>
      <c r="AG208" s="982">
        <f t="shared" si="62"/>
        <v>0</v>
      </c>
      <c r="AH208" s="981">
        <f t="shared" si="62"/>
        <v>0</v>
      </c>
      <c r="AI208" s="980">
        <f t="shared" si="62"/>
        <v>0</v>
      </c>
    </row>
    <row r="209" spans="1:90" customFormat="1" x14ac:dyDescent="0.25">
      <c r="A209" s="411" t="s">
        <v>225</v>
      </c>
      <c r="B209" s="429"/>
      <c r="C209" s="429"/>
      <c r="D209" s="429"/>
      <c r="E209" s="429"/>
      <c r="F209" s="429"/>
      <c r="G209" s="5"/>
      <c r="H209" s="5"/>
      <c r="I209" s="379"/>
      <c r="J209" s="379"/>
      <c r="K209" s="379"/>
      <c r="L209" s="379"/>
      <c r="M209" s="379"/>
      <c r="N209" s="379"/>
      <c r="O209" s="379"/>
      <c r="P209" s="379"/>
      <c r="Q209" s="379"/>
      <c r="R209" s="5"/>
      <c r="S209" s="5"/>
      <c r="T209" s="5"/>
      <c r="U209" s="5"/>
      <c r="V209" s="5"/>
      <c r="W209" s="5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</row>
    <row r="210" spans="1:90" customFormat="1" ht="15" customHeight="1" x14ac:dyDescent="0.25">
      <c r="A210" s="2952" t="s">
        <v>226</v>
      </c>
      <c r="B210" s="2953"/>
      <c r="C210" s="2954" t="s">
        <v>65</v>
      </c>
      <c r="D210" s="2954"/>
      <c r="E210" s="2955"/>
      <c r="F210" s="2956" t="s">
        <v>6</v>
      </c>
      <c r="G210" s="2957"/>
      <c r="H210" s="2957"/>
      <c r="I210" s="2957"/>
      <c r="J210" s="2957"/>
      <c r="K210" s="2957"/>
      <c r="L210" s="2957"/>
      <c r="M210" s="2957"/>
      <c r="N210" s="2957"/>
      <c r="O210" s="2957"/>
      <c r="P210" s="2956" t="s">
        <v>227</v>
      </c>
      <c r="Q210" s="2957"/>
      <c r="R210" s="2958"/>
      <c r="S210" s="2968" t="s">
        <v>28</v>
      </c>
      <c r="T210" s="2969" t="s">
        <v>29</v>
      </c>
      <c r="U210" s="2966" t="s">
        <v>228</v>
      </c>
      <c r="V210" s="2966"/>
      <c r="W210" s="2966"/>
      <c r="X210" s="2966"/>
      <c r="Y210" s="2966"/>
      <c r="Z210" s="2961"/>
      <c r="AA210" s="2970" t="s">
        <v>229</v>
      </c>
      <c r="AB210" s="2966"/>
      <c r="AC210" s="2966"/>
      <c r="AD210" s="2966"/>
      <c r="AE210" s="2966"/>
      <c r="AF210" s="2961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</row>
    <row r="211" spans="1:90" customFormat="1" ht="15" customHeight="1" x14ac:dyDescent="0.25">
      <c r="A211" s="2642"/>
      <c r="B211" s="2643"/>
      <c r="C211" s="2648"/>
      <c r="D211" s="2648"/>
      <c r="E211" s="2649"/>
      <c r="F211" s="2908" t="s">
        <v>230</v>
      </c>
      <c r="G211" s="2908"/>
      <c r="H211" s="2908" t="s">
        <v>31</v>
      </c>
      <c r="I211" s="2908"/>
      <c r="J211" s="2908" t="s">
        <v>145</v>
      </c>
      <c r="K211" s="2908"/>
      <c r="L211" s="2908" t="s">
        <v>231</v>
      </c>
      <c r="M211" s="2908"/>
      <c r="N211" s="2908" t="s">
        <v>232</v>
      </c>
      <c r="O211" s="2886"/>
      <c r="P211" s="2971" t="s">
        <v>233</v>
      </c>
      <c r="Q211" s="2959" t="s">
        <v>234</v>
      </c>
      <c r="R211" s="2960" t="s">
        <v>235</v>
      </c>
      <c r="S211" s="2672"/>
      <c r="T211" s="2675"/>
      <c r="U211" s="2667"/>
      <c r="V211" s="2667"/>
      <c r="W211" s="2667"/>
      <c r="X211" s="2667"/>
      <c r="Y211" s="2667"/>
      <c r="Z211" s="2659"/>
      <c r="AA211" s="2678"/>
      <c r="AB211" s="2667"/>
      <c r="AC211" s="2667"/>
      <c r="AD211" s="2667"/>
      <c r="AE211" s="2667"/>
      <c r="AF211" s="2659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</row>
    <row r="212" spans="1:90" customFormat="1" x14ac:dyDescent="0.25">
      <c r="A212" s="2644"/>
      <c r="B212" s="2645"/>
      <c r="C212" s="964" t="s">
        <v>222</v>
      </c>
      <c r="D212" s="970" t="s">
        <v>18</v>
      </c>
      <c r="E212" s="966" t="s">
        <v>19</v>
      </c>
      <c r="F212" s="967" t="s">
        <v>18</v>
      </c>
      <c r="G212" s="968" t="s">
        <v>19</v>
      </c>
      <c r="H212" s="967" t="s">
        <v>18</v>
      </c>
      <c r="I212" s="968" t="s">
        <v>19</v>
      </c>
      <c r="J212" s="967" t="s">
        <v>18</v>
      </c>
      <c r="K212" s="968" t="s">
        <v>19</v>
      </c>
      <c r="L212" s="967" t="s">
        <v>18</v>
      </c>
      <c r="M212" s="968" t="s">
        <v>19</v>
      </c>
      <c r="N212" s="967" t="s">
        <v>18</v>
      </c>
      <c r="O212" s="984" t="s">
        <v>19</v>
      </c>
      <c r="P212" s="2680"/>
      <c r="Q212" s="2654"/>
      <c r="R212" s="2656"/>
      <c r="S212" s="2673"/>
      <c r="T212" s="2676" t="s">
        <v>19</v>
      </c>
      <c r="U212" s="985" t="s">
        <v>236</v>
      </c>
      <c r="V212" s="986" t="s">
        <v>11</v>
      </c>
      <c r="W212" s="987" t="s">
        <v>237</v>
      </c>
      <c r="X212" s="987" t="s">
        <v>238</v>
      </c>
      <c r="Y212" s="987" t="s">
        <v>239</v>
      </c>
      <c r="Z212" s="988" t="s">
        <v>240</v>
      </c>
      <c r="AA212" s="989" t="s">
        <v>236</v>
      </c>
      <c r="AB212" s="986" t="s">
        <v>11</v>
      </c>
      <c r="AC212" s="987" t="s">
        <v>237</v>
      </c>
      <c r="AD212" s="987" t="s">
        <v>238</v>
      </c>
      <c r="AE212" s="987" t="s">
        <v>239</v>
      </c>
      <c r="AF212" s="990" t="s">
        <v>240</v>
      </c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</row>
    <row r="213" spans="1:90" customFormat="1" ht="15" customHeight="1" x14ac:dyDescent="0.25">
      <c r="A213" s="2976" t="s">
        <v>241</v>
      </c>
      <c r="B213" s="2977"/>
      <c r="C213" s="971">
        <f>SUM(D213+E213)</f>
        <v>0</v>
      </c>
      <c r="D213" s="972">
        <f t="shared" ref="D213:E215" si="63">SUM(F213+H213+J213+L213+N213)</f>
        <v>0</v>
      </c>
      <c r="E213" s="991">
        <f t="shared" si="63"/>
        <v>0</v>
      </c>
      <c r="F213" s="974"/>
      <c r="G213" s="976"/>
      <c r="H213" s="974"/>
      <c r="I213" s="976"/>
      <c r="J213" s="974"/>
      <c r="K213" s="976"/>
      <c r="L213" s="974"/>
      <c r="M213" s="976"/>
      <c r="N213" s="974"/>
      <c r="O213" s="992"/>
      <c r="P213" s="974"/>
      <c r="Q213" s="815"/>
      <c r="R213" s="977"/>
      <c r="S213" s="993"/>
      <c r="T213" s="977"/>
      <c r="U213" s="471"/>
      <c r="V213" s="472"/>
      <c r="W213" s="472"/>
      <c r="X213" s="472"/>
      <c r="Y213" s="472"/>
      <c r="Z213" s="473"/>
      <c r="AA213" s="974"/>
      <c r="AB213" s="815"/>
      <c r="AC213" s="815"/>
      <c r="AD213" s="815"/>
      <c r="AE213" s="815"/>
      <c r="AF213" s="976"/>
      <c r="AG213" s="242" t="str">
        <f>CA213&amp;CB213</f>
        <v/>
      </c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60" t="str">
        <f>IF(AND($C213&lt;&gt;0,S213=""),"* No olvide ingresar la variable "&amp;S$210&amp;""&amp;" (Digite CERO si no tiene). ",IF(S213&gt;$C213,"* La variable Pueblos Originarios no puede superar el Total Ambos Sexos. ",""))</f>
        <v/>
      </c>
      <c r="CB213" s="60" t="str">
        <f>IF(AND($C213&lt;&gt;0,T213=""),"* No olvide ingresar la variable "&amp;T$210&amp;""&amp;" (Digite CERO si no tiene). ",IF(T213&gt;$C213,"* La variable Migrantes no puede superar el Total Ambos Sexos. ",""))</f>
        <v/>
      </c>
      <c r="CC213" s="2"/>
      <c r="CD213" s="59"/>
      <c r="CE213" s="59"/>
      <c r="CF213" s="61"/>
      <c r="CG213" s="61"/>
      <c r="CH213" s="61"/>
      <c r="CI213" s="61"/>
      <c r="CJ213" s="61"/>
      <c r="CK213" s="62">
        <f>IF(AND($C213&lt;&gt;0,S213=""),1,IF(S213&gt;$C213,1,0))</f>
        <v>0</v>
      </c>
      <c r="CL213" s="62">
        <f>IF(AND($C213&lt;&gt;0,T213=""),1,IF(T213&gt;$C213,1,0))</f>
        <v>0</v>
      </c>
    </row>
    <row r="214" spans="1:90" customFormat="1" x14ac:dyDescent="0.25">
      <c r="A214" s="2694" t="s">
        <v>242</v>
      </c>
      <c r="B214" s="2695"/>
      <c r="C214" s="474">
        <f>SUM(D214+E214)</f>
        <v>0</v>
      </c>
      <c r="D214" s="475">
        <f t="shared" si="63"/>
        <v>0</v>
      </c>
      <c r="E214" s="476">
        <f t="shared" si="63"/>
        <v>0</v>
      </c>
      <c r="F214" s="477"/>
      <c r="G214" s="478"/>
      <c r="H214" s="477"/>
      <c r="I214" s="478"/>
      <c r="J214" s="477"/>
      <c r="K214" s="478"/>
      <c r="L214" s="477"/>
      <c r="M214" s="478"/>
      <c r="N214" s="477"/>
      <c r="O214" s="479"/>
      <c r="P214" s="477"/>
      <c r="Q214" s="480"/>
      <c r="R214" s="481"/>
      <c r="S214" s="482"/>
      <c r="T214" s="483"/>
      <c r="U214" s="482"/>
      <c r="V214" s="480"/>
      <c r="W214" s="480"/>
      <c r="X214" s="480"/>
      <c r="Y214" s="480"/>
      <c r="Z214" s="484"/>
      <c r="AA214" s="477"/>
      <c r="AB214" s="480"/>
      <c r="AC214" s="480"/>
      <c r="AD214" s="480"/>
      <c r="AE214" s="480"/>
      <c r="AF214" s="478"/>
      <c r="AG214" s="242" t="str">
        <f t="shared" ref="AG214:AG215" si="64">CA214&amp;CB214</f>
        <v/>
      </c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60" t="str">
        <f t="shared" ref="CA214:CA215" si="65">IF(AND($C214&lt;&gt;0,S214=""),"* No olvide ingresar la variable "&amp;S$210&amp;""&amp;" (Digite CERO si no tiene). ",IF(S214&gt;$C214,"* La variable Pueblos Originarios no puede superar el Total Ambos Sexos. ",""))</f>
        <v/>
      </c>
      <c r="CB214" s="60" t="str">
        <f t="shared" ref="CB214:CB215" si="66">IF(AND($C214&lt;&gt;0,T214=""),"* No olvide ingresar la variable "&amp;T$210&amp;""&amp;" (Digite CERO si no tiene). ",IF(T214&gt;$C214,"* La variable Migrantes no puede superar el Total Ambos Sexos. ",""))</f>
        <v/>
      </c>
      <c r="CC214" s="2"/>
      <c r="CD214" s="59"/>
      <c r="CE214" s="59"/>
      <c r="CF214" s="61"/>
      <c r="CG214" s="61"/>
      <c r="CH214" s="61"/>
      <c r="CI214" s="61"/>
      <c r="CJ214" s="61"/>
      <c r="CK214" s="62">
        <f t="shared" ref="CK214:CL215" si="67">IF(AND($C214&lt;&gt;0,S214=""),1,IF(S214&gt;$C214,1,0))</f>
        <v>0</v>
      </c>
      <c r="CL214" s="62">
        <f t="shared" si="67"/>
        <v>0</v>
      </c>
    </row>
    <row r="215" spans="1:90" customFormat="1" x14ac:dyDescent="0.25">
      <c r="A215" s="2696" t="s">
        <v>243</v>
      </c>
      <c r="B215" s="2697"/>
      <c r="C215" s="445">
        <f>SUM(D215+E215)</f>
        <v>0</v>
      </c>
      <c r="D215" s="485">
        <f t="shared" si="63"/>
        <v>0</v>
      </c>
      <c r="E215" s="486">
        <f t="shared" si="63"/>
        <v>0</v>
      </c>
      <c r="F215" s="449"/>
      <c r="G215" s="451"/>
      <c r="H215" s="449"/>
      <c r="I215" s="451"/>
      <c r="J215" s="449"/>
      <c r="K215" s="451"/>
      <c r="L215" s="449"/>
      <c r="M215" s="451"/>
      <c r="N215" s="449"/>
      <c r="O215" s="487"/>
      <c r="P215" s="449"/>
      <c r="Q215" s="488"/>
      <c r="R215" s="452"/>
      <c r="S215" s="489"/>
      <c r="T215" s="452"/>
      <c r="U215" s="489"/>
      <c r="V215" s="488"/>
      <c r="W215" s="488"/>
      <c r="X215" s="488"/>
      <c r="Y215" s="488"/>
      <c r="Z215" s="490"/>
      <c r="AA215" s="449"/>
      <c r="AB215" s="488"/>
      <c r="AC215" s="488"/>
      <c r="AD215" s="488"/>
      <c r="AE215" s="488"/>
      <c r="AF215" s="451"/>
      <c r="AG215" s="242" t="str">
        <f t="shared" si="64"/>
        <v/>
      </c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60" t="str">
        <f t="shared" si="65"/>
        <v/>
      </c>
      <c r="CB215" s="60" t="str">
        <f t="shared" si="66"/>
        <v/>
      </c>
      <c r="CC215" s="2"/>
      <c r="CD215" s="59"/>
      <c r="CE215" s="59"/>
      <c r="CF215" s="61"/>
      <c r="CG215" s="61"/>
      <c r="CH215" s="61"/>
      <c r="CI215" s="61"/>
      <c r="CJ215" s="61"/>
      <c r="CK215" s="62">
        <f t="shared" si="67"/>
        <v>0</v>
      </c>
      <c r="CL215" s="62">
        <f>IF(AND($C215&lt;&gt;0,T215=""),1,IF(T215&gt;$C215,1,0))</f>
        <v>0</v>
      </c>
    </row>
    <row r="216" spans="1:90" customFormat="1" x14ac:dyDescent="0.25">
      <c r="A216" s="491" t="s">
        <v>244</v>
      </c>
      <c r="B216" s="491"/>
      <c r="C216" s="491"/>
      <c r="D216" s="492"/>
      <c r="E216" s="492"/>
      <c r="F216" s="492"/>
      <c r="G216" s="492"/>
      <c r="H216" s="493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</row>
    <row r="217" spans="1:90" customFormat="1" ht="15" customHeight="1" x14ac:dyDescent="0.25">
      <c r="A217" s="2978" t="s">
        <v>245</v>
      </c>
      <c r="B217" s="2979"/>
      <c r="C217" s="2979"/>
      <c r="D217" s="2972"/>
      <c r="E217" s="2978" t="s">
        <v>18</v>
      </c>
      <c r="F217" s="2980" t="s">
        <v>19</v>
      </c>
      <c r="G217" s="2985" t="s">
        <v>246</v>
      </c>
      <c r="H217" s="2986"/>
      <c r="I217" s="2987" t="s">
        <v>28</v>
      </c>
      <c r="J217" s="2972" t="s">
        <v>29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</row>
    <row r="218" spans="1:90" customFormat="1" ht="22.5" x14ac:dyDescent="0.25">
      <c r="A218" s="2700"/>
      <c r="B218" s="2701"/>
      <c r="C218" s="2701"/>
      <c r="D218" s="2682"/>
      <c r="E218" s="2700"/>
      <c r="F218" s="2703"/>
      <c r="G218" s="994" t="s">
        <v>247</v>
      </c>
      <c r="H218" s="995" t="s">
        <v>248</v>
      </c>
      <c r="I218" s="2716"/>
      <c r="J218" s="268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</row>
    <row r="219" spans="1:90" customFormat="1" ht="15" customHeight="1" x14ac:dyDescent="0.25">
      <c r="A219" s="2973" t="s">
        <v>249</v>
      </c>
      <c r="B219" s="2974"/>
      <c r="C219" s="2974"/>
      <c r="D219" s="2975"/>
      <c r="E219" s="996"/>
      <c r="F219" s="997"/>
      <c r="G219" s="955"/>
      <c r="H219" s="998"/>
      <c r="I219" s="999"/>
      <c r="J219" s="997"/>
      <c r="K219" s="444" t="str">
        <f>$CA219&amp;CB219</f>
        <v/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CA219" s="60" t="str">
        <f>IF(AND($E219+F219&lt;&gt;0,I219=""),"* No olvide ingresar la variable "&amp;I$217&amp;""&amp;" (Digite CERO si no tiene). ",IF(I219&gt;$E219+$F219,"* La variable Pueblos Originarios la suma de Hombres + Mujeres.",""))</f>
        <v/>
      </c>
      <c r="CB219" s="60" t="str">
        <f>IF(AND($E219+F219&lt;&gt;0,J219=""),"* No olvide ingresar la variable "&amp;J$217&amp;""&amp;" (Digite CERO si no tiene). ",IF(J219&gt;$E219+$F219,"* La variable Migrantes no puede superar la suma de Hombres + Mujeres. ",""))</f>
        <v/>
      </c>
      <c r="CC219" s="2"/>
      <c r="CD219" s="59"/>
      <c r="CE219" s="59"/>
      <c r="CF219" s="61"/>
      <c r="CG219" s="61"/>
      <c r="CH219" s="61"/>
      <c r="CI219" s="61"/>
      <c r="CJ219" s="61"/>
      <c r="CK219" s="62">
        <f>IF(AND($E219+$F219&lt;&gt;0,I219=""),1,IF(I219&gt;$E219+$F219,1,0))</f>
        <v>0</v>
      </c>
      <c r="CL219" s="62">
        <f>IF(AND($E219+$F219&lt;&gt;0,J219=""),1,IF(J219&gt;$E219+$F219,1,0))</f>
        <v>0</v>
      </c>
    </row>
    <row r="220" spans="1:90" customFormat="1" ht="15" customHeight="1" x14ac:dyDescent="0.25">
      <c r="A220" s="2686" t="s">
        <v>250</v>
      </c>
      <c r="B220" s="2687"/>
      <c r="C220" s="2687"/>
      <c r="D220" s="2688"/>
      <c r="E220" s="391"/>
      <c r="F220" s="500"/>
      <c r="G220" s="391"/>
      <c r="H220" s="330"/>
      <c r="I220" s="501"/>
      <c r="J220" s="502"/>
      <c r="K220" s="444" t="str">
        <f t="shared" ref="K220:K226" si="68">$CA220&amp;CB220</f>
        <v/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60" t="str">
        <f>IF(AND($E220+F220&lt;&gt;0,I220=""),"* No olvide ingresar la variable "&amp;I$217&amp;""&amp;" (Digite CERO si no tiene). ",IF(I220&gt;$E220+$F220,"* La variable Pueblos Originarios la suma de Hombres + Mujeres.",""))</f>
        <v/>
      </c>
      <c r="CB220" s="60" t="str">
        <f>IF(AND($E220+F220&lt;&gt;0,J220=""),"* No olvide ingresar la variable "&amp;J$217&amp;""&amp;" (Digite CERO si no tiene). ",IF(J220&gt;$E220+$F220,"* La variable Migrantes no puede superar la suma de Hombres + Mujeres. ",""))</f>
        <v/>
      </c>
      <c r="CC220" s="2"/>
      <c r="CD220" s="59"/>
      <c r="CE220" s="59"/>
      <c r="CF220" s="61"/>
      <c r="CG220" s="61"/>
      <c r="CH220" s="61"/>
      <c r="CI220" s="61"/>
      <c r="CJ220" s="61"/>
      <c r="CK220" s="62">
        <f>IF(AND($E220+$F220&lt;&gt;0,I220=""),1,IF(I220&gt;$E220+$F220,1,0))</f>
        <v>0</v>
      </c>
      <c r="CL220" s="62">
        <f>IF(AND($E220+$F220&lt;&gt;0,J220=""),1,IF(J220&gt;$E220+$F220,1,0))</f>
        <v>0</v>
      </c>
    </row>
    <row r="221" spans="1:90" customFormat="1" ht="15" customHeight="1" x14ac:dyDescent="0.25">
      <c r="A221" s="2689" t="s">
        <v>251</v>
      </c>
      <c r="B221" s="2690"/>
      <c r="C221" s="2690"/>
      <c r="D221" s="2691"/>
      <c r="E221" s="396"/>
      <c r="F221" s="503"/>
      <c r="G221" s="504"/>
      <c r="H221" s="505"/>
      <c r="I221" s="506"/>
      <c r="J221" s="507"/>
      <c r="K221" s="444" t="str">
        <f t="shared" si="68"/>
        <v/>
      </c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60" t="str">
        <f t="shared" ref="CA221" si="69">IF(AND($E221+F221&lt;&gt;0,I221=""),"* No olvide ingresar la variable "&amp;I$217&amp;""&amp;" (Digite CERO si no tiene). ",IF(I221&gt;$E221+$F221,"* La variable Pueblos Originarios la suma de Hombres + Mujeres.",""))</f>
        <v/>
      </c>
      <c r="CB221" s="60" t="str">
        <f t="shared" ref="CB221" si="70">IF(AND($E221+F221&lt;&gt;0,J221=""),"* No olvide ingresar la variable "&amp;J$217&amp;""&amp;" (Digite CERO si no tiene). ",IF(J221&gt;$E221+$F221,"* La variable Migrantes no puede superar la suma de Hombres + Mujeres. ",""))</f>
        <v/>
      </c>
      <c r="CC221" s="2"/>
      <c r="CD221" s="59"/>
      <c r="CE221" s="59"/>
      <c r="CF221" s="61"/>
      <c r="CG221" s="61"/>
      <c r="CH221" s="61"/>
      <c r="CI221" s="61"/>
      <c r="CJ221" s="61"/>
      <c r="CK221" s="62">
        <f t="shared" ref="CK221:CL226" si="71">IF(AND($E221+$F221&lt;&gt;0,I221=""),1,IF(I221&gt;$E221+$F221,1,0))</f>
        <v>0</v>
      </c>
      <c r="CL221" s="62">
        <f t="shared" si="71"/>
        <v>0</v>
      </c>
    </row>
    <row r="222" spans="1:90" customFormat="1" x14ac:dyDescent="0.25">
      <c r="A222" s="2981" t="s">
        <v>65</v>
      </c>
      <c r="B222" s="2982"/>
      <c r="C222" s="2982"/>
      <c r="D222" s="2983"/>
      <c r="E222" s="1000">
        <f>SUM(E219:E221)</f>
        <v>0</v>
      </c>
      <c r="F222" s="1001">
        <f>SUM(F219:F221)</f>
        <v>0</v>
      </c>
      <c r="G222" s="1002">
        <f t="shared" ref="G222:J222" si="72">SUM(G219:G221)</f>
        <v>0</v>
      </c>
      <c r="H222" s="1003">
        <f t="shared" si="72"/>
        <v>0</v>
      </c>
      <c r="I222" s="1004">
        <f t="shared" si="72"/>
        <v>0</v>
      </c>
      <c r="J222" s="1005">
        <f t="shared" si="72"/>
        <v>0</v>
      </c>
      <c r="K222" s="444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C222" s="2"/>
      <c r="CD222" s="59"/>
      <c r="CE222" s="59"/>
      <c r="CF222" s="61"/>
      <c r="CG222" s="61"/>
      <c r="CH222" s="61"/>
      <c r="CI222" s="61"/>
      <c r="CJ222" s="61"/>
      <c r="CK222" s="2"/>
      <c r="CL222" s="2"/>
    </row>
    <row r="223" spans="1:90" customFormat="1" x14ac:dyDescent="0.25">
      <c r="A223" s="2984" t="s">
        <v>252</v>
      </c>
      <c r="B223" s="2973" t="s">
        <v>253</v>
      </c>
      <c r="C223" s="2974"/>
      <c r="D223" s="2975"/>
      <c r="E223" s="1006"/>
      <c r="F223" s="1007"/>
      <c r="G223" s="268"/>
      <c r="H223" s="516"/>
      <c r="I223" s="1008"/>
      <c r="J223" s="1007"/>
      <c r="K223" s="444" t="str">
        <f>$CA223&amp;CB223</f>
        <v/>
      </c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60" t="str">
        <f>IF(AND($E223+F223&lt;&gt;0,I223=""),"* No olvide ingresar la variable "&amp;I$217&amp;""&amp;" (Digite CERO si no tiene). ",IF(I223&gt;$E223+$F223,"* La variable Pueblos Originarios no debe ser mayor a la suma de Hombres + Mujeres.",""))</f>
        <v/>
      </c>
      <c r="CB223" s="60" t="str">
        <f>IF(AND($E223+F223&lt;&gt;0,J223=""),"* No olvide ingresar la variable "&amp;J$217&amp;""&amp;" (Digite CERO si no tiene). ",IF(J223&gt;$E223+$F223,"* La variable Migrantes no debe ser mayor a la suma de Hombres + Mujeres. ",""))</f>
        <v/>
      </c>
      <c r="CC223" s="2"/>
      <c r="CD223" s="59"/>
      <c r="CE223" s="59"/>
      <c r="CF223" s="61"/>
      <c r="CG223" s="61"/>
      <c r="CH223" s="61"/>
      <c r="CI223" s="61"/>
      <c r="CJ223" s="61"/>
      <c r="CK223" s="62">
        <f t="shared" si="71"/>
        <v>0</v>
      </c>
      <c r="CL223" s="62">
        <f t="shared" si="71"/>
        <v>0</v>
      </c>
    </row>
    <row r="224" spans="1:90" customFormat="1" ht="15" customHeight="1" x14ac:dyDescent="0.25">
      <c r="A224" s="2984"/>
      <c r="B224" s="2708" t="s">
        <v>254</v>
      </c>
      <c r="C224" s="2686" t="s">
        <v>255</v>
      </c>
      <c r="D224" s="2688"/>
      <c r="E224" s="518"/>
      <c r="F224" s="519"/>
      <c r="G224" s="268"/>
      <c r="H224" s="516"/>
      <c r="I224" s="520"/>
      <c r="J224" s="521"/>
      <c r="K224" s="444" t="str">
        <f t="shared" si="68"/>
        <v/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60" t="str">
        <f t="shared" ref="CA224:CA226" si="73">IF(AND($E224+F224&lt;&gt;0,I224=""),"* No olvide ingresar la variable "&amp;I$217&amp;""&amp;" (Digite CERO si no tiene). ",IF(I224&gt;$E224+$F224,"* La variable Pueblos Originarios no debe ser mayor a la suma de Hombres + Mujeres.",""))</f>
        <v/>
      </c>
      <c r="CB224" s="60" t="str">
        <f t="shared" ref="CB224:CB226" si="74">IF(AND($E224+F224&lt;&gt;0,J224=""),"* No olvide ingresar la variable "&amp;J$217&amp;""&amp;" (Digite CERO si no tiene). ",IF(J224&gt;$E224+$F224,"* La variable Migrantes no debe ser mayor a la suma de Hombres + Mujeres. ",""))</f>
        <v/>
      </c>
      <c r="CC224" s="2"/>
      <c r="CD224" s="59"/>
      <c r="CE224" s="59"/>
      <c r="CF224" s="61"/>
      <c r="CG224" s="61"/>
      <c r="CH224" s="61"/>
      <c r="CI224" s="61"/>
      <c r="CJ224" s="61"/>
      <c r="CK224" s="62">
        <f t="shared" si="71"/>
        <v>0</v>
      </c>
      <c r="CL224" s="62">
        <f t="shared" si="71"/>
        <v>0</v>
      </c>
    </row>
    <row r="225" spans="1:90" customFormat="1" ht="15" customHeight="1" x14ac:dyDescent="0.25">
      <c r="A225" s="2984"/>
      <c r="B225" s="2708"/>
      <c r="C225" s="2709" t="s">
        <v>256</v>
      </c>
      <c r="D225" s="2710"/>
      <c r="E225" s="522"/>
      <c r="F225" s="519"/>
      <c r="G225" s="268"/>
      <c r="H225" s="516"/>
      <c r="I225" s="523"/>
      <c r="J225" s="524"/>
      <c r="K225" s="444" t="str">
        <f t="shared" si="68"/>
        <v/>
      </c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60" t="str">
        <f t="shared" si="73"/>
        <v/>
      </c>
      <c r="CB225" s="60" t="str">
        <f t="shared" si="74"/>
        <v/>
      </c>
      <c r="CC225" s="2"/>
      <c r="CD225" s="59"/>
      <c r="CE225" s="59"/>
      <c r="CF225" s="61"/>
      <c r="CG225" s="61"/>
      <c r="CH225" s="61"/>
      <c r="CI225" s="61"/>
      <c r="CJ225" s="61"/>
      <c r="CK225" s="62">
        <f t="shared" si="71"/>
        <v>0</v>
      </c>
      <c r="CL225" s="62">
        <f t="shared" si="71"/>
        <v>0</v>
      </c>
    </row>
    <row r="226" spans="1:90" customFormat="1" ht="15" customHeight="1" x14ac:dyDescent="0.25">
      <c r="A226" s="2984"/>
      <c r="B226" s="525" t="s">
        <v>257</v>
      </c>
      <c r="C226" s="2711" t="s">
        <v>256</v>
      </c>
      <c r="D226" s="2712"/>
      <c r="E226" s="526"/>
      <c r="F226" s="527"/>
      <c r="G226" s="528"/>
      <c r="H226" s="529"/>
      <c r="I226" s="530"/>
      <c r="J226" s="527"/>
      <c r="K226" s="444" t="str">
        <f t="shared" si="68"/>
        <v/>
      </c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60" t="str">
        <f t="shared" si="73"/>
        <v/>
      </c>
      <c r="CB226" s="60" t="str">
        <f t="shared" si="74"/>
        <v/>
      </c>
      <c r="CC226" s="2"/>
      <c r="CD226" s="59"/>
      <c r="CE226" s="59"/>
      <c r="CF226" s="61"/>
      <c r="CG226" s="61"/>
      <c r="CH226" s="61"/>
      <c r="CI226" s="61"/>
      <c r="CJ226" s="61"/>
      <c r="CK226" s="62">
        <f t="shared" si="71"/>
        <v>0</v>
      </c>
      <c r="CL226" s="62">
        <f t="shared" si="71"/>
        <v>0</v>
      </c>
    </row>
    <row r="227" spans="1:90" customFormat="1" x14ac:dyDescent="0.25">
      <c r="A227" s="2981" t="s">
        <v>65</v>
      </c>
      <c r="B227" s="2982"/>
      <c r="C227" s="2982"/>
      <c r="D227" s="2983"/>
      <c r="E227" s="1000">
        <f>SUM(E223:E226)</f>
        <v>0</v>
      </c>
      <c r="F227" s="1001">
        <f>SUM(F223:F226)</f>
        <v>0</v>
      </c>
      <c r="G227" s="531"/>
      <c r="H227" s="532"/>
      <c r="I227" s="1004">
        <f t="shared" ref="I227:J227" si="75">SUM(I223:I226)</f>
        <v>0</v>
      </c>
      <c r="J227" s="1005">
        <f t="shared" si="75"/>
        <v>0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2"/>
      <c r="CF227" s="2"/>
      <c r="CG227" s="2"/>
      <c r="CH227" s="2"/>
      <c r="CI227" s="2"/>
      <c r="CJ227" s="2"/>
      <c r="CK227" s="2"/>
      <c r="CL227" s="2"/>
    </row>
    <row r="228" spans="1:90" customFormat="1" x14ac:dyDescent="0.25">
      <c r="A228" s="533" t="s">
        <v>258</v>
      </c>
      <c r="B228" s="533"/>
      <c r="C228" s="533"/>
      <c r="D228" s="534"/>
      <c r="E228" s="534"/>
      <c r="F228" s="534"/>
      <c r="G228" s="535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2"/>
      <c r="CF228" s="2"/>
      <c r="CG228" s="2"/>
      <c r="CH228" s="2"/>
      <c r="CI228" s="2"/>
      <c r="CJ228" s="2"/>
      <c r="CK228" s="2"/>
      <c r="CL228" s="2"/>
    </row>
    <row r="229" spans="1:90" customFormat="1" ht="21" x14ac:dyDescent="0.25">
      <c r="A229" s="2981" t="s">
        <v>226</v>
      </c>
      <c r="B229" s="2983"/>
      <c r="C229" s="1009" t="s">
        <v>18</v>
      </c>
      <c r="D229" s="1010" t="s">
        <v>19</v>
      </c>
      <c r="E229" s="1011" t="s">
        <v>28</v>
      </c>
      <c r="F229" s="1012" t="s">
        <v>29</v>
      </c>
      <c r="G229" s="535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2"/>
      <c r="CF229" s="2"/>
      <c r="CG229" s="2"/>
      <c r="CH229" s="2"/>
      <c r="CI229" s="2"/>
      <c r="CJ229" s="2"/>
      <c r="CK229" s="2"/>
      <c r="CL229" s="2"/>
    </row>
    <row r="230" spans="1:90" customFormat="1" ht="21" x14ac:dyDescent="0.25">
      <c r="A230" s="2990" t="s">
        <v>259</v>
      </c>
      <c r="B230" s="1013" t="s">
        <v>255</v>
      </c>
      <c r="C230" s="1014"/>
      <c r="D230" s="832"/>
      <c r="E230" s="1015"/>
      <c r="F230" s="1016"/>
      <c r="G230" s="444" t="str">
        <f>$CB230&amp;CA230</f>
        <v/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60" t="str">
        <f>IF(AND($C230+D230&lt;&gt;0,E230=""),"* No olvide ingresar la variable "&amp;E$229&amp;""&amp;" (Digite CERO si no tiene). ",IF(E230&gt;$C230+$D230,"* La variable Pueblos Originarios no debe ser mayor a la suma de Hombres + Mujeres.",""))</f>
        <v/>
      </c>
      <c r="CB230" s="60" t="str">
        <f>IF(AND($C230+D230&lt;&gt;0,F230=""),"* No olvide ingresar la variable "&amp;F$229&amp;""&amp;" (Digite CERO si no tiene). ",IF(F230&gt;$C230+$D230,"* La variable Migrantes no debe ser mayor a la suma de Hombres + Mujeres.",""))</f>
        <v/>
      </c>
      <c r="CC230" s="2"/>
      <c r="CD230" s="59"/>
      <c r="CE230" s="59"/>
      <c r="CF230" s="61"/>
      <c r="CG230" s="61"/>
      <c r="CH230" s="61"/>
      <c r="CI230" s="61"/>
      <c r="CJ230" s="61"/>
      <c r="CK230" s="62">
        <f>IF(AND($C230+$D230&lt;&gt;0,E230=""),1,IF(E230&gt;$C230+$D230,1,0))</f>
        <v>0</v>
      </c>
      <c r="CL230" s="62">
        <f>IF(AND($C230+$D230&lt;&gt;0,F230=""),1,IF(F230&gt;$C230+$D230,1,0))</f>
        <v>0</v>
      </c>
    </row>
    <row r="231" spans="1:90" customFormat="1" ht="21" x14ac:dyDescent="0.25">
      <c r="A231" s="2725"/>
      <c r="B231" s="545" t="s">
        <v>256</v>
      </c>
      <c r="C231" s="546"/>
      <c r="D231" s="547"/>
      <c r="E231" s="548"/>
      <c r="F231" s="549"/>
      <c r="G231" s="444" t="str">
        <f>$CB231&amp;CA231</f>
        <v/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60" t="str">
        <f>IF(AND($C231+D231&lt;&gt;0,E231=""),"* No olvide ingresar la variable "&amp;E$229&amp;""&amp;" (Digite CERO si no tiene). ",IF(E231&gt;$C231+$D231,"* La variable Pueblos Originarios no debe ser mayor a la suma de Hombres + Mujeres.",""))</f>
        <v/>
      </c>
      <c r="CB231" s="60" t="str">
        <f>IF(AND($C231+D231&lt;&gt;0,F231=""),"* No olvide ingresar la variable "&amp;F$229&amp;""&amp;" (Digite CERO si no tiene). ",IF(F231&gt;$C231+$D231,"* La variable Migrantes no debe ser mayor a la suma de Hombres + Mujeres.",""))</f>
        <v/>
      </c>
      <c r="CC231" s="2"/>
      <c r="CD231" s="59"/>
      <c r="CE231" s="59"/>
      <c r="CF231" s="61"/>
      <c r="CG231" s="61"/>
      <c r="CH231" s="61"/>
      <c r="CI231" s="61"/>
      <c r="CJ231" s="61"/>
      <c r="CK231" s="62">
        <f>IF(AND($C231+$D231&lt;&gt;0,E231=""),1,IF(E231&gt;$C231+$D231,1,0))</f>
        <v>0</v>
      </c>
      <c r="CL231" s="62">
        <f>IF(AND($C231+$D231&lt;&gt;0,F231=""),1,IF(F231&gt;$C231+$D231,1,0))</f>
        <v>0</v>
      </c>
    </row>
    <row r="232" spans="1:90" customFormat="1" x14ac:dyDescent="0.25">
      <c r="A232" s="2981" t="s">
        <v>65</v>
      </c>
      <c r="B232" s="2983"/>
      <c r="C232" s="1017">
        <f>SUM(C230:C231)</f>
        <v>0</v>
      </c>
      <c r="D232" s="1018">
        <f t="shared" ref="D232:F232" si="76">SUM(D230:D231)</f>
        <v>0</v>
      </c>
      <c r="E232" s="1019">
        <f t="shared" si="76"/>
        <v>0</v>
      </c>
      <c r="F232" s="1020">
        <f t="shared" si="76"/>
        <v>0</v>
      </c>
      <c r="G232" s="535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2"/>
      <c r="CF232" s="2"/>
      <c r="CG232" s="2"/>
      <c r="CH232" s="2"/>
      <c r="CI232" s="2"/>
      <c r="CJ232" s="2"/>
      <c r="CK232" s="2"/>
      <c r="CL232" s="2"/>
    </row>
    <row r="233" spans="1:90" customFormat="1" x14ac:dyDescent="0.25">
      <c r="A233" s="411" t="s">
        <v>260</v>
      </c>
      <c r="B233" s="429"/>
      <c r="C233" s="429"/>
      <c r="D233" s="5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2"/>
      <c r="CF233" s="2"/>
      <c r="CG233" s="2"/>
      <c r="CH233" s="2"/>
      <c r="CI233" s="2"/>
      <c r="CJ233" s="2"/>
      <c r="CK233" s="2"/>
      <c r="CL233" s="2"/>
    </row>
    <row r="234" spans="1:90" customFormat="1" ht="15" customHeight="1" x14ac:dyDescent="0.25">
      <c r="A234" s="2952" t="s">
        <v>261</v>
      </c>
      <c r="B234" s="2953"/>
      <c r="C234" s="2886" t="s">
        <v>262</v>
      </c>
      <c r="D234" s="2888"/>
      <c r="E234" s="2887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2"/>
      <c r="CF234" s="2"/>
      <c r="CG234" s="2"/>
      <c r="CH234" s="2"/>
      <c r="CI234" s="2"/>
      <c r="CJ234" s="2"/>
      <c r="CK234" s="2"/>
      <c r="CL234" s="2"/>
    </row>
    <row r="235" spans="1:90" customFormat="1" x14ac:dyDescent="0.25">
      <c r="A235" s="2642"/>
      <c r="B235" s="2643"/>
      <c r="C235" s="2991" t="s">
        <v>263</v>
      </c>
      <c r="D235" s="2886" t="s">
        <v>264</v>
      </c>
      <c r="E235" s="2887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2"/>
      <c r="CF235" s="2"/>
      <c r="CG235" s="2"/>
      <c r="CH235" s="2"/>
      <c r="CI235" s="2"/>
      <c r="CJ235" s="2"/>
      <c r="CK235" s="2"/>
      <c r="CL235" s="2"/>
    </row>
    <row r="236" spans="1:90" customFormat="1" x14ac:dyDescent="0.25">
      <c r="A236" s="2644"/>
      <c r="B236" s="2645"/>
      <c r="C236" s="2727"/>
      <c r="D236" s="1021" t="s">
        <v>265</v>
      </c>
      <c r="E236" s="968" t="s">
        <v>266</v>
      </c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59"/>
      <c r="AM236" s="59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</row>
    <row r="237" spans="1:90" customFormat="1" x14ac:dyDescent="0.25">
      <c r="A237" s="2988" t="s">
        <v>267</v>
      </c>
      <c r="B237" s="2989"/>
      <c r="C237" s="1022"/>
      <c r="D237" s="974"/>
      <c r="E237" s="976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59"/>
      <c r="AM237" s="59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</row>
    <row r="238" spans="1:90" customFormat="1" x14ac:dyDescent="0.25">
      <c r="A238" s="2719" t="s">
        <v>268</v>
      </c>
      <c r="B238" s="2720"/>
      <c r="C238" s="556"/>
      <c r="D238" s="557"/>
      <c r="E238" s="484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59"/>
      <c r="AM238" s="59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</row>
    <row r="239" spans="1:90" customFormat="1" x14ac:dyDescent="0.25">
      <c r="A239" s="2719" t="s">
        <v>269</v>
      </c>
      <c r="B239" s="2720"/>
      <c r="C239" s="557"/>
      <c r="D239" s="557"/>
      <c r="E239" s="484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</row>
    <row r="240" spans="1:90" customFormat="1" x14ac:dyDescent="0.25">
      <c r="A240" s="2719" t="s">
        <v>270</v>
      </c>
      <c r="B240" s="2720"/>
      <c r="C240" s="557"/>
      <c r="D240" s="557"/>
      <c r="E240" s="484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</row>
    <row r="241" spans="1:27" customFormat="1" x14ac:dyDescent="0.25">
      <c r="A241" s="2721" t="s">
        <v>271</v>
      </c>
      <c r="B241" s="2722"/>
      <c r="C241" s="558"/>
      <c r="D241" s="559"/>
      <c r="E241" s="490"/>
    </row>
    <row r="242" spans="1:27" customFormat="1" ht="15" customHeight="1" x14ac:dyDescent="0.25">
      <c r="A242" s="2723" t="s">
        <v>272</v>
      </c>
      <c r="B242" s="2723"/>
      <c r="C242" s="2723"/>
      <c r="D242" s="2723"/>
      <c r="E242" s="2723"/>
      <c r="F242" s="2723"/>
      <c r="G242" s="2723"/>
      <c r="H242" s="2723"/>
      <c r="I242" s="2723"/>
      <c r="J242" s="2723"/>
      <c r="K242" s="2723"/>
      <c r="L242" s="2723"/>
      <c r="M242" s="2723"/>
      <c r="N242" s="560"/>
      <c r="O242" s="560"/>
      <c r="P242" s="560"/>
      <c r="Q242" s="560"/>
      <c r="R242" s="560"/>
      <c r="S242" s="560"/>
      <c r="T242" s="560"/>
      <c r="U242" s="560"/>
      <c r="V242" s="560"/>
      <c r="W242" s="560"/>
      <c r="X242" s="560"/>
      <c r="Y242" s="560"/>
    </row>
    <row r="243" spans="1:27" customFormat="1" x14ac:dyDescent="0.25">
      <c r="A243" s="2734" t="s">
        <v>119</v>
      </c>
      <c r="B243" s="2735"/>
      <c r="C243" s="2740" t="s">
        <v>120</v>
      </c>
      <c r="D243" s="2741"/>
      <c r="E243" s="2741"/>
      <c r="F243" s="2744" t="s">
        <v>6</v>
      </c>
      <c r="G243" s="2745"/>
      <c r="H243" s="2745"/>
      <c r="I243" s="2745"/>
      <c r="J243" s="2745"/>
      <c r="K243" s="2745"/>
      <c r="L243" s="2745"/>
      <c r="M243" s="2745"/>
      <c r="N243" s="2745"/>
      <c r="O243" s="2745"/>
      <c r="P243" s="2745"/>
      <c r="Q243" s="2745"/>
      <c r="R243" s="2745"/>
      <c r="S243" s="2745"/>
      <c r="T243" s="2745"/>
      <c r="U243" s="2745"/>
      <c r="V243" s="2745"/>
      <c r="W243" s="2745"/>
      <c r="X243" s="2745"/>
      <c r="Y243" s="2745"/>
      <c r="Z243" s="2745"/>
      <c r="AA243" s="2746"/>
    </row>
    <row r="244" spans="1:27" customFormat="1" ht="15" customHeight="1" x14ac:dyDescent="0.25">
      <c r="A244" s="2736"/>
      <c r="B244" s="2737"/>
      <c r="C244" s="2742"/>
      <c r="D244" s="2743"/>
      <c r="E244" s="2729"/>
      <c r="F244" s="2728" t="s">
        <v>147</v>
      </c>
      <c r="G244" s="2729"/>
      <c r="H244" s="2728" t="s">
        <v>113</v>
      </c>
      <c r="I244" s="2729"/>
      <c r="J244" s="2728" t="s">
        <v>114</v>
      </c>
      <c r="K244" s="2729"/>
      <c r="L244" s="2728" t="s">
        <v>148</v>
      </c>
      <c r="M244" s="2729"/>
      <c r="N244" s="2728" t="s">
        <v>167</v>
      </c>
      <c r="O244" s="2729"/>
      <c r="P244" s="2728" t="s">
        <v>273</v>
      </c>
      <c r="Q244" s="2729"/>
      <c r="R244" s="2728" t="s">
        <v>274</v>
      </c>
      <c r="S244" s="2729"/>
      <c r="T244" s="2728" t="s">
        <v>174</v>
      </c>
      <c r="U244" s="2729"/>
      <c r="V244" s="2728" t="s">
        <v>150</v>
      </c>
      <c r="W244" s="2729"/>
      <c r="X244" s="2728" t="s">
        <v>151</v>
      </c>
      <c r="Y244" s="2729"/>
      <c r="Z244" s="2728" t="s">
        <v>130</v>
      </c>
      <c r="AA244" s="2729"/>
    </row>
    <row r="245" spans="1:27" customFormat="1" x14ac:dyDescent="0.25">
      <c r="A245" s="2738"/>
      <c r="B245" s="2739"/>
      <c r="C245" s="561" t="s">
        <v>17</v>
      </c>
      <c r="D245" s="562" t="s">
        <v>18</v>
      </c>
      <c r="E245" s="563" t="s">
        <v>19</v>
      </c>
      <c r="F245" s="564" t="s">
        <v>18</v>
      </c>
      <c r="G245" s="565" t="s">
        <v>19</v>
      </c>
      <c r="H245" s="564" t="s">
        <v>18</v>
      </c>
      <c r="I245" s="566" t="s">
        <v>19</v>
      </c>
      <c r="J245" s="564" t="s">
        <v>18</v>
      </c>
      <c r="K245" s="566" t="s">
        <v>19</v>
      </c>
      <c r="L245" s="564" t="s">
        <v>18</v>
      </c>
      <c r="M245" s="566" t="s">
        <v>19</v>
      </c>
      <c r="N245" s="564" t="s">
        <v>18</v>
      </c>
      <c r="O245" s="566" t="s">
        <v>19</v>
      </c>
      <c r="P245" s="564" t="s">
        <v>18</v>
      </c>
      <c r="Q245" s="566" t="s">
        <v>19</v>
      </c>
      <c r="R245" s="564" t="s">
        <v>18</v>
      </c>
      <c r="S245" s="566" t="s">
        <v>19</v>
      </c>
      <c r="T245" s="564" t="s">
        <v>18</v>
      </c>
      <c r="U245" s="566" t="s">
        <v>19</v>
      </c>
      <c r="V245" s="564" t="s">
        <v>18</v>
      </c>
      <c r="W245" s="566" t="s">
        <v>19</v>
      </c>
      <c r="X245" s="564" t="s">
        <v>18</v>
      </c>
      <c r="Y245" s="566" t="s">
        <v>19</v>
      </c>
      <c r="Z245" s="564" t="s">
        <v>18</v>
      </c>
      <c r="AA245" s="566" t="s">
        <v>19</v>
      </c>
    </row>
    <row r="246" spans="1:27" customFormat="1" x14ac:dyDescent="0.25">
      <c r="A246" s="2730" t="s">
        <v>275</v>
      </c>
      <c r="B246" s="2731"/>
      <c r="C246" s="567">
        <f t="shared" ref="C246:C255" si="77">SUM(D246+E246)</f>
        <v>0</v>
      </c>
      <c r="D246" s="568">
        <f>+F246</f>
        <v>0</v>
      </c>
      <c r="E246" s="569">
        <f>+G246</f>
        <v>0</v>
      </c>
      <c r="F246" s="570"/>
      <c r="G246" s="571"/>
      <c r="H246" s="572"/>
      <c r="I246" s="573"/>
      <c r="J246" s="572"/>
      <c r="K246" s="573"/>
      <c r="L246" s="572"/>
      <c r="M246" s="573"/>
      <c r="N246" s="572"/>
      <c r="O246" s="573"/>
      <c r="P246" s="572"/>
      <c r="Q246" s="573"/>
      <c r="R246" s="572"/>
      <c r="S246" s="573"/>
      <c r="T246" s="572"/>
      <c r="U246" s="573"/>
      <c r="V246" s="572"/>
      <c r="W246" s="573"/>
      <c r="X246" s="572"/>
      <c r="Y246" s="573"/>
      <c r="Z246" s="572"/>
      <c r="AA246" s="573"/>
    </row>
    <row r="247" spans="1:27" customFormat="1" x14ac:dyDescent="0.25">
      <c r="A247" s="2732" t="s">
        <v>276</v>
      </c>
      <c r="B247" s="2733"/>
      <c r="C247" s="574">
        <f t="shared" si="77"/>
        <v>0</v>
      </c>
      <c r="D247" s="575">
        <f>+H247</f>
        <v>0</v>
      </c>
      <c r="E247" s="576">
        <f>+I247</f>
        <v>0</v>
      </c>
      <c r="F247" s="577"/>
      <c r="G247" s="578"/>
      <c r="H247" s="579"/>
      <c r="I247" s="580"/>
      <c r="J247" s="581"/>
      <c r="K247" s="578"/>
      <c r="L247" s="581"/>
      <c r="M247" s="578"/>
      <c r="N247" s="581"/>
      <c r="O247" s="578"/>
      <c r="P247" s="581"/>
      <c r="Q247" s="578"/>
      <c r="R247" s="581"/>
      <c r="S247" s="578"/>
      <c r="T247" s="581"/>
      <c r="U247" s="578"/>
      <c r="V247" s="581"/>
      <c r="W247" s="578"/>
      <c r="X247" s="581"/>
      <c r="Y247" s="578"/>
      <c r="Z247" s="581"/>
      <c r="AA247" s="578"/>
    </row>
    <row r="248" spans="1:27" customFormat="1" x14ac:dyDescent="0.25">
      <c r="A248" s="2732" t="s">
        <v>277</v>
      </c>
      <c r="B248" s="2733"/>
      <c r="C248" s="574">
        <f t="shared" si="77"/>
        <v>0</v>
      </c>
      <c r="D248" s="575">
        <f>+J248</f>
        <v>0</v>
      </c>
      <c r="E248" s="576">
        <f>+K248</f>
        <v>0</v>
      </c>
      <c r="F248" s="577"/>
      <c r="G248" s="578"/>
      <c r="H248" s="581"/>
      <c r="I248" s="578"/>
      <c r="J248" s="579"/>
      <c r="K248" s="580"/>
      <c r="L248" s="581"/>
      <c r="M248" s="578"/>
      <c r="N248" s="581"/>
      <c r="O248" s="578"/>
      <c r="P248" s="581"/>
      <c r="Q248" s="578"/>
      <c r="R248" s="581"/>
      <c r="S248" s="578"/>
      <c r="T248" s="581"/>
      <c r="U248" s="578"/>
      <c r="V248" s="581"/>
      <c r="W248" s="578"/>
      <c r="X248" s="581"/>
      <c r="Y248" s="578"/>
      <c r="Z248" s="581"/>
      <c r="AA248" s="578"/>
    </row>
    <row r="249" spans="1:27" customFormat="1" x14ac:dyDescent="0.25">
      <c r="A249" s="2732" t="s">
        <v>278</v>
      </c>
      <c r="B249" s="2733"/>
      <c r="C249" s="574">
        <f t="shared" si="77"/>
        <v>0</v>
      </c>
      <c r="D249" s="575">
        <f>(L249+N249+P249+R249+T249)</f>
        <v>0</v>
      </c>
      <c r="E249" s="576">
        <f>(M249+O249+Q249+S249+U249)</f>
        <v>0</v>
      </c>
      <c r="F249" s="577"/>
      <c r="G249" s="578"/>
      <c r="H249" s="581"/>
      <c r="I249" s="578"/>
      <c r="J249" s="581"/>
      <c r="K249" s="578"/>
      <c r="L249" s="579"/>
      <c r="M249" s="580"/>
      <c r="N249" s="579"/>
      <c r="O249" s="580"/>
      <c r="P249" s="579"/>
      <c r="Q249" s="580"/>
      <c r="R249" s="579"/>
      <c r="S249" s="580"/>
      <c r="T249" s="579"/>
      <c r="U249" s="580"/>
      <c r="V249" s="581"/>
      <c r="W249" s="578"/>
      <c r="X249" s="581"/>
      <c r="Y249" s="578"/>
      <c r="Z249" s="581"/>
      <c r="AA249" s="578"/>
    </row>
    <row r="250" spans="1:27" customFormat="1" x14ac:dyDescent="0.25">
      <c r="A250" s="2732" t="s">
        <v>279</v>
      </c>
      <c r="B250" s="2733"/>
      <c r="C250" s="574">
        <f>SUM(D250+E250)</f>
        <v>0</v>
      </c>
      <c r="D250" s="575">
        <f>+H250+J250+L250+N250</f>
        <v>0</v>
      </c>
      <c r="E250" s="576">
        <f>+I250+K250+M250+O250</f>
        <v>0</v>
      </c>
      <c r="F250" s="577"/>
      <c r="G250" s="578"/>
      <c r="H250" s="579"/>
      <c r="I250" s="580"/>
      <c r="J250" s="579"/>
      <c r="K250" s="580"/>
      <c r="L250" s="579"/>
      <c r="M250" s="580"/>
      <c r="N250" s="579"/>
      <c r="O250" s="580"/>
      <c r="P250" s="581"/>
      <c r="Q250" s="578"/>
      <c r="R250" s="581"/>
      <c r="S250" s="578"/>
      <c r="T250" s="581"/>
      <c r="U250" s="578"/>
      <c r="V250" s="581"/>
      <c r="W250" s="578"/>
      <c r="X250" s="581"/>
      <c r="Y250" s="578"/>
      <c r="Z250" s="581"/>
      <c r="AA250" s="578"/>
    </row>
    <row r="251" spans="1:27" customFormat="1" x14ac:dyDescent="0.25">
      <c r="A251" s="2732" t="s">
        <v>280</v>
      </c>
      <c r="B251" s="2733"/>
      <c r="C251" s="574">
        <f>SUM(D251+E251)</f>
        <v>0</v>
      </c>
      <c r="D251" s="575">
        <f>+H251+J251+L251+N251+P251+R251+T251+V251+X251+Z251</f>
        <v>0</v>
      </c>
      <c r="E251" s="576">
        <f>+I251+K251+M251+O251+Q251+S251+U251+W251+Y251+AA251</f>
        <v>0</v>
      </c>
      <c r="F251" s="577"/>
      <c r="G251" s="578"/>
      <c r="H251" s="579"/>
      <c r="I251" s="570"/>
      <c r="J251" s="579"/>
      <c r="K251" s="580"/>
      <c r="L251" s="579"/>
      <c r="M251" s="580"/>
      <c r="N251" s="579"/>
      <c r="O251" s="580"/>
      <c r="P251" s="579"/>
      <c r="Q251" s="580"/>
      <c r="R251" s="579"/>
      <c r="S251" s="580"/>
      <c r="T251" s="579"/>
      <c r="U251" s="580"/>
      <c r="V251" s="579"/>
      <c r="W251" s="580"/>
      <c r="X251" s="579"/>
      <c r="Y251" s="580"/>
      <c r="Z251" s="579"/>
      <c r="AA251" s="580"/>
    </row>
    <row r="252" spans="1:27" customFormat="1" x14ac:dyDescent="0.25">
      <c r="A252" s="2747" t="s">
        <v>281</v>
      </c>
      <c r="B252" s="2748"/>
      <c r="C252" s="582">
        <f>SUM(D252+E252)</f>
        <v>0</v>
      </c>
      <c r="D252" s="583">
        <f>+V252+X252+Z252+T252</f>
        <v>0</v>
      </c>
      <c r="E252" s="584">
        <f>+W252+Y252+AA252+U252</f>
        <v>0</v>
      </c>
      <c r="F252" s="585"/>
      <c r="G252" s="586"/>
      <c r="H252" s="587"/>
      <c r="I252" s="585"/>
      <c r="J252" s="587"/>
      <c r="K252" s="586"/>
      <c r="L252" s="587"/>
      <c r="M252" s="586"/>
      <c r="N252" s="587"/>
      <c r="O252" s="586"/>
      <c r="P252" s="587"/>
      <c r="Q252" s="586"/>
      <c r="R252" s="587"/>
      <c r="S252" s="586"/>
      <c r="T252" s="588"/>
      <c r="U252" s="589"/>
      <c r="V252" s="590"/>
      <c r="W252" s="591"/>
      <c r="X252" s="590"/>
      <c r="Y252" s="591"/>
      <c r="Z252" s="590"/>
      <c r="AA252" s="591"/>
    </row>
    <row r="253" spans="1:27" customFormat="1" x14ac:dyDescent="0.25">
      <c r="A253" s="2749" t="s">
        <v>138</v>
      </c>
      <c r="B253" s="592" t="s">
        <v>139</v>
      </c>
      <c r="C253" s="593">
        <f t="shared" si="77"/>
        <v>0</v>
      </c>
      <c r="D253" s="594">
        <f>F253+H253+J253+L253+N253+P253+R253+T253+V253+X253+Z253</f>
        <v>0</v>
      </c>
      <c r="E253" s="595">
        <f>G253+I253+K253+M253+O253+Q253+S253+U253+W253+Y253+AA253</f>
        <v>0</v>
      </c>
      <c r="F253" s="596"/>
      <c r="G253" s="571"/>
      <c r="H253" s="597"/>
      <c r="I253" s="571"/>
      <c r="J253" s="597"/>
      <c r="K253" s="571"/>
      <c r="L253" s="597"/>
      <c r="M253" s="571"/>
      <c r="N253" s="597"/>
      <c r="O253" s="598"/>
      <c r="P253" s="597"/>
      <c r="Q253" s="598"/>
      <c r="R253" s="599"/>
      <c r="S253" s="600"/>
      <c r="T253" s="599"/>
      <c r="U253" s="600"/>
      <c r="V253" s="596"/>
      <c r="W253" s="571"/>
      <c r="X253" s="597"/>
      <c r="Y253" s="571"/>
      <c r="Z253" s="597"/>
      <c r="AA253" s="571"/>
    </row>
    <row r="254" spans="1:27" customFormat="1" x14ac:dyDescent="0.25">
      <c r="A254" s="2750"/>
      <c r="B254" s="601" t="s">
        <v>254</v>
      </c>
      <c r="C254" s="602">
        <f t="shared" si="77"/>
        <v>0</v>
      </c>
      <c r="D254" s="594">
        <f t="shared" ref="D254:E255" si="78">F254+H254+J254+L254+N254+P254+R254+T254+V254+X254+Z254</f>
        <v>0</v>
      </c>
      <c r="E254" s="595">
        <f t="shared" si="78"/>
        <v>0</v>
      </c>
      <c r="F254" s="570"/>
      <c r="G254" s="580"/>
      <c r="H254" s="579"/>
      <c r="I254" s="580"/>
      <c r="J254" s="579"/>
      <c r="K254" s="580"/>
      <c r="L254" s="579"/>
      <c r="M254" s="580"/>
      <c r="N254" s="579"/>
      <c r="O254" s="603"/>
      <c r="P254" s="579"/>
      <c r="Q254" s="603"/>
      <c r="R254" s="604"/>
      <c r="S254" s="605"/>
      <c r="T254" s="604"/>
      <c r="U254" s="605"/>
      <c r="V254" s="570"/>
      <c r="W254" s="580"/>
      <c r="X254" s="579"/>
      <c r="Y254" s="580"/>
      <c r="Z254" s="579"/>
      <c r="AA254" s="580"/>
    </row>
    <row r="255" spans="1:27" customFormat="1" x14ac:dyDescent="0.25">
      <c r="A255" s="2751"/>
      <c r="B255" s="606" t="s">
        <v>224</v>
      </c>
      <c r="C255" s="607">
        <f t="shared" si="77"/>
        <v>0</v>
      </c>
      <c r="D255" s="608">
        <f t="shared" si="78"/>
        <v>0</v>
      </c>
      <c r="E255" s="609">
        <f t="shared" si="78"/>
        <v>0</v>
      </c>
      <c r="F255" s="610"/>
      <c r="G255" s="591"/>
      <c r="H255" s="590"/>
      <c r="I255" s="591"/>
      <c r="J255" s="590"/>
      <c r="K255" s="591"/>
      <c r="L255" s="590"/>
      <c r="M255" s="591"/>
      <c r="N255" s="590"/>
      <c r="O255" s="611"/>
      <c r="P255" s="590"/>
      <c r="Q255" s="611"/>
      <c r="R255" s="612"/>
      <c r="S255" s="613"/>
      <c r="T255" s="612"/>
      <c r="U255" s="613"/>
      <c r="V255" s="610"/>
      <c r="W255" s="591"/>
      <c r="X255" s="590"/>
      <c r="Y255" s="591"/>
      <c r="Z255" s="590"/>
      <c r="AA255" s="591"/>
    </row>
    <row r="256" spans="1:27" customFormat="1" x14ac:dyDescent="0.25">
      <c r="A256" s="491" t="s">
        <v>282</v>
      </c>
      <c r="K256" s="614"/>
      <c r="L256" s="614"/>
      <c r="M256" s="614"/>
      <c r="N256" s="614"/>
      <c r="O256" s="614"/>
    </row>
    <row r="257" spans="1:96" ht="15" customHeight="1" x14ac:dyDescent="0.25">
      <c r="A257" s="2992" t="s">
        <v>59</v>
      </c>
      <c r="B257" s="2993"/>
      <c r="C257" s="2777" t="s">
        <v>65</v>
      </c>
      <c r="D257" s="2778"/>
      <c r="E257" s="2779"/>
      <c r="F257" s="2908" t="s">
        <v>6</v>
      </c>
      <c r="G257" s="2908"/>
      <c r="H257" s="2908"/>
      <c r="I257" s="2908"/>
      <c r="J257" s="2908"/>
      <c r="K257" s="2908"/>
      <c r="L257" s="2908"/>
      <c r="M257" s="2908"/>
      <c r="N257" s="2908"/>
      <c r="O257" s="2908"/>
      <c r="P257" s="2994" t="s">
        <v>283</v>
      </c>
      <c r="Q257" s="615"/>
      <c r="R257" s="615"/>
    </row>
    <row r="258" spans="1:96" ht="15" customHeight="1" x14ac:dyDescent="0.25">
      <c r="A258" s="2755"/>
      <c r="B258" s="2756"/>
      <c r="C258" s="2580"/>
      <c r="D258" s="2505"/>
      <c r="E258" s="2506"/>
      <c r="F258" s="2886" t="s">
        <v>166</v>
      </c>
      <c r="G258" s="2887"/>
      <c r="H258" s="2886" t="s">
        <v>147</v>
      </c>
      <c r="I258" s="2887"/>
      <c r="J258" s="2886" t="s">
        <v>113</v>
      </c>
      <c r="K258" s="2887"/>
      <c r="L258" s="2925" t="s">
        <v>114</v>
      </c>
      <c r="M258" s="2929"/>
      <c r="N258" s="2934" t="s">
        <v>148</v>
      </c>
      <c r="O258" s="2929"/>
      <c r="P258" s="2760"/>
      <c r="Q258" s="616"/>
      <c r="R258" s="2752"/>
    </row>
    <row r="259" spans="1:96" ht="15" customHeight="1" x14ac:dyDescent="0.25">
      <c r="A259" s="2757"/>
      <c r="B259" s="2758"/>
      <c r="C259" s="950" t="s">
        <v>17</v>
      </c>
      <c r="D259" s="951" t="s">
        <v>18</v>
      </c>
      <c r="E259" s="382" t="s">
        <v>19</v>
      </c>
      <c r="F259" s="952" t="s">
        <v>18</v>
      </c>
      <c r="G259" s="382" t="s">
        <v>19</v>
      </c>
      <c r="H259" s="952" t="s">
        <v>18</v>
      </c>
      <c r="I259" s="382" t="s">
        <v>19</v>
      </c>
      <c r="J259" s="952" t="s">
        <v>18</v>
      </c>
      <c r="K259" s="382" t="s">
        <v>19</v>
      </c>
      <c r="L259" s="866" t="s">
        <v>18</v>
      </c>
      <c r="M259" s="617" t="s">
        <v>19</v>
      </c>
      <c r="N259" s="889" t="s">
        <v>18</v>
      </c>
      <c r="O259" s="928" t="s">
        <v>19</v>
      </c>
      <c r="P259" s="2761"/>
      <c r="Q259" s="616"/>
      <c r="R259" s="2752"/>
    </row>
    <row r="260" spans="1:96" ht="15" customHeight="1" x14ac:dyDescent="0.25">
      <c r="A260" s="2990" t="s">
        <v>177</v>
      </c>
      <c r="B260" s="1013" t="s">
        <v>284</v>
      </c>
      <c r="C260" s="931">
        <f t="shared" ref="C260:C265" si="79">SUM(D260:E260)</f>
        <v>0</v>
      </c>
      <c r="D260" s="917">
        <f>+F260+H260+J260+L260+N260</f>
        <v>0</v>
      </c>
      <c r="E260" s="893">
        <f>+G260+I260+K260+M260+O260</f>
        <v>0</v>
      </c>
      <c r="F260" s="905"/>
      <c r="G260" s="880"/>
      <c r="H260" s="879"/>
      <c r="I260" s="880"/>
      <c r="J260" s="879"/>
      <c r="K260" s="880"/>
      <c r="L260" s="879"/>
      <c r="M260" s="880"/>
      <c r="N260" s="905"/>
      <c r="O260" s="880"/>
      <c r="P260" s="1023"/>
      <c r="Q260" s="444" t="str">
        <f>$CA260</f>
        <v/>
      </c>
      <c r="R260" s="619"/>
      <c r="CA260" s="60" t="str">
        <f>IF(AND($C260&lt;&gt;0,P260=""),"* No olvide ingresar la variable "&amp;P$257&amp;""&amp;" (Digite CERO si no tiene). ",IF(P260&gt;$C260,"* La variable Derivación efectiva no debe ser mayor al Total Ambos Sexos.",""))</f>
        <v/>
      </c>
      <c r="CB260" s="59"/>
      <c r="CD260" s="59"/>
      <c r="CE260" s="59"/>
      <c r="CF260" s="61"/>
      <c r="CG260" s="61"/>
      <c r="CH260" s="61"/>
      <c r="CI260" s="61"/>
      <c r="CJ260" s="61"/>
      <c r="CK260" s="327">
        <f>IF(AND($C260&lt;&gt;0,P260=""),0,IF(P260&gt;$C260,1,0))</f>
        <v>0</v>
      </c>
    </row>
    <row r="261" spans="1:96" ht="15" customHeight="1" x14ac:dyDescent="0.25">
      <c r="A261" s="2708"/>
      <c r="B261" s="620" t="s">
        <v>179</v>
      </c>
      <c r="C261" s="216">
        <f t="shared" si="79"/>
        <v>0</v>
      </c>
      <c r="D261" s="248">
        <f t="shared" ref="D261:E265" si="80">+F261+H261+J261+L261+N261</f>
        <v>0</v>
      </c>
      <c r="E261" s="133">
        <f t="shared" si="80"/>
        <v>0</v>
      </c>
      <c r="F261" s="174"/>
      <c r="G261" s="78"/>
      <c r="H261" s="77"/>
      <c r="I261" s="78"/>
      <c r="J261" s="77"/>
      <c r="K261" s="78"/>
      <c r="L261" s="77"/>
      <c r="M261" s="78"/>
      <c r="N261" s="174"/>
      <c r="O261" s="78"/>
      <c r="P261" s="621"/>
      <c r="Q261" s="444" t="str">
        <f t="shared" ref="Q261:Q262" si="81">$CA261</f>
        <v/>
      </c>
      <c r="R261" s="619"/>
      <c r="CA261" s="60" t="str">
        <f>IF(AND($C261&lt;&gt;0,P261=""),"* No olvide ingresar la variable "&amp;P$257&amp;""&amp;" (Digite CERO si no tiene). ",IF(P261&gt;$C261,"* La variable Derivación efectiva no debe ser mayor al Total Ambos Sexos.",""))</f>
        <v/>
      </c>
      <c r="CB261" s="59"/>
      <c r="CD261" s="59"/>
      <c r="CE261" s="59"/>
      <c r="CF261" s="61"/>
      <c r="CG261" s="61"/>
      <c r="CH261" s="61"/>
      <c r="CI261" s="61"/>
      <c r="CJ261" s="61"/>
      <c r="CK261" s="327">
        <f t="shared" ref="CK261:CK262" si="82">IF(AND($C261&lt;&gt;0,P261=""),0,IF(P261&gt;$C261,1,0))</f>
        <v>0</v>
      </c>
    </row>
    <row r="262" spans="1:96" ht="18" customHeight="1" x14ac:dyDescent="0.25">
      <c r="A262" s="2725"/>
      <c r="B262" s="545" t="s">
        <v>180</v>
      </c>
      <c r="C262" s="394">
        <f t="shared" si="79"/>
        <v>0</v>
      </c>
      <c r="D262" s="395">
        <f t="shared" si="80"/>
        <v>0</v>
      </c>
      <c r="E262" s="140">
        <f t="shared" si="80"/>
        <v>0</v>
      </c>
      <c r="F262" s="188"/>
      <c r="G262" s="88"/>
      <c r="H262" s="40"/>
      <c r="I262" s="88"/>
      <c r="J262" s="40"/>
      <c r="K262" s="88"/>
      <c r="L262" s="40"/>
      <c r="M262" s="88"/>
      <c r="N262" s="188"/>
      <c r="O262" s="88"/>
      <c r="P262" s="622"/>
      <c r="Q262" s="444" t="str">
        <f t="shared" si="81"/>
        <v/>
      </c>
      <c r="R262" s="619"/>
      <c r="CA262" s="60" t="str">
        <f>IF(AND($C262&lt;&gt;0,P262=""),"* No olvide ingresar la variable "&amp;P$257&amp;""&amp;" (Digite CERO si no tiene). ",IF(P262&gt;$C262,"* La variable Derivación efectiva no debe ser mayor al Total Ambos Sexos.",""))</f>
        <v/>
      </c>
      <c r="CB262" s="59"/>
      <c r="CD262" s="59"/>
      <c r="CE262" s="59"/>
      <c r="CF262" s="61"/>
      <c r="CG262" s="61"/>
      <c r="CH262" s="61"/>
      <c r="CI262" s="61"/>
      <c r="CJ262" s="61"/>
      <c r="CK262" s="327">
        <f t="shared" si="82"/>
        <v>0</v>
      </c>
    </row>
    <row r="263" spans="1:96" ht="15" customHeight="1" x14ac:dyDescent="0.25">
      <c r="A263" s="2990" t="s">
        <v>181</v>
      </c>
      <c r="B263" s="1013" t="s">
        <v>284</v>
      </c>
      <c r="C263" s="931">
        <f t="shared" si="79"/>
        <v>0</v>
      </c>
      <c r="D263" s="917">
        <f t="shared" si="80"/>
        <v>0</v>
      </c>
      <c r="E263" s="893">
        <f t="shared" si="80"/>
        <v>0</v>
      </c>
      <c r="F263" s="905"/>
      <c r="G263" s="880"/>
      <c r="H263" s="879"/>
      <c r="I263" s="880"/>
      <c r="J263" s="879"/>
      <c r="K263" s="880"/>
      <c r="L263" s="879"/>
      <c r="M263" s="880"/>
      <c r="N263" s="905"/>
      <c r="O263" s="759"/>
      <c r="P263" s="1024"/>
    </row>
    <row r="264" spans="1:96" ht="15" customHeight="1" x14ac:dyDescent="0.25">
      <c r="A264" s="2708"/>
      <c r="B264" s="620" t="s">
        <v>179</v>
      </c>
      <c r="C264" s="216">
        <f t="shared" si="79"/>
        <v>0</v>
      </c>
      <c r="D264" s="248">
        <f t="shared" si="80"/>
        <v>0</v>
      </c>
      <c r="E264" s="133">
        <f t="shared" si="80"/>
        <v>0</v>
      </c>
      <c r="F264" s="174"/>
      <c r="G264" s="78"/>
      <c r="H264" s="77"/>
      <c r="I264" s="78"/>
      <c r="J264" s="77"/>
      <c r="K264" s="78"/>
      <c r="L264" s="77"/>
      <c r="M264" s="78"/>
      <c r="N264" s="174"/>
      <c r="O264" s="181"/>
      <c r="P264" s="281"/>
    </row>
    <row r="265" spans="1:96" ht="15" customHeight="1" x14ac:dyDescent="0.25">
      <c r="A265" s="2725"/>
      <c r="B265" s="545" t="s">
        <v>180</v>
      </c>
      <c r="C265" s="394">
        <f t="shared" si="79"/>
        <v>0</v>
      </c>
      <c r="D265" s="395">
        <f t="shared" si="80"/>
        <v>0</v>
      </c>
      <c r="E265" s="140">
        <f t="shared" si="80"/>
        <v>0</v>
      </c>
      <c r="F265" s="188"/>
      <c r="G265" s="88"/>
      <c r="H265" s="40"/>
      <c r="I265" s="88"/>
      <c r="J265" s="40"/>
      <c r="K265" s="88"/>
      <c r="L265" s="40"/>
      <c r="M265" s="88"/>
      <c r="N265" s="188"/>
      <c r="O265" s="187"/>
      <c r="P265" s="624"/>
    </row>
    <row r="266" spans="1:96" ht="18" customHeight="1" x14ac:dyDescent="0.25">
      <c r="A266" s="411" t="s">
        <v>285</v>
      </c>
      <c r="B266" s="625"/>
      <c r="C266" s="625"/>
      <c r="D266" s="625"/>
      <c r="E266" s="625"/>
      <c r="F266" s="625"/>
      <c r="G266" s="625"/>
      <c r="H266" s="625"/>
      <c r="I266" s="625"/>
      <c r="J266" s="625"/>
      <c r="K266" s="625"/>
      <c r="L266" s="625"/>
      <c r="M266" s="625"/>
      <c r="N266" s="625"/>
      <c r="O266" s="625"/>
      <c r="P266" s="625"/>
      <c r="Q266" s="625"/>
      <c r="R266" s="625"/>
      <c r="S266" s="625"/>
      <c r="T266" s="625"/>
      <c r="U266" s="625"/>
    </row>
    <row r="267" spans="1:96" x14ac:dyDescent="0.25">
      <c r="A267" s="2892" t="s">
        <v>25</v>
      </c>
      <c r="B267" s="2892" t="s">
        <v>286</v>
      </c>
      <c r="C267" s="2908" t="s">
        <v>287</v>
      </c>
      <c r="D267" s="2908"/>
      <c r="E267" s="2908"/>
      <c r="F267" s="2886" t="s">
        <v>6</v>
      </c>
      <c r="G267" s="2888"/>
      <c r="H267" s="2888"/>
      <c r="I267" s="2888"/>
      <c r="J267" s="2888"/>
      <c r="K267" s="2888"/>
      <c r="L267" s="2888"/>
      <c r="M267" s="2888"/>
      <c r="N267" s="2888"/>
      <c r="O267" s="2888"/>
      <c r="P267" s="2888"/>
      <c r="Q267" s="2888"/>
      <c r="R267" s="2888"/>
      <c r="S267" s="2888"/>
      <c r="T267" s="2888"/>
      <c r="U267" s="2903"/>
      <c r="V267" s="2899" t="s">
        <v>288</v>
      </c>
      <c r="W267" s="2779" t="s">
        <v>289</v>
      </c>
      <c r="X267" s="2904" t="s">
        <v>290</v>
      </c>
      <c r="Y267" s="2779" t="s">
        <v>291</v>
      </c>
      <c r="Z267" s="2916" t="s">
        <v>292</v>
      </c>
      <c r="AA267" s="2995"/>
      <c r="AB267" s="2996" t="s">
        <v>28</v>
      </c>
      <c r="AC267" s="2900" t="s">
        <v>29</v>
      </c>
    </row>
    <row r="268" spans="1:96" x14ac:dyDescent="0.25">
      <c r="A268" s="2509"/>
      <c r="B268" s="2509"/>
      <c r="C268" s="2908"/>
      <c r="D268" s="2908"/>
      <c r="E268" s="2908"/>
      <c r="F268" s="2886" t="s">
        <v>293</v>
      </c>
      <c r="G268" s="2887"/>
      <c r="H268" s="2886" t="s">
        <v>294</v>
      </c>
      <c r="I268" s="2887"/>
      <c r="J268" s="2886" t="s">
        <v>148</v>
      </c>
      <c r="K268" s="2887"/>
      <c r="L268" s="2886" t="s">
        <v>199</v>
      </c>
      <c r="M268" s="2887"/>
      <c r="N268" s="2886" t="s">
        <v>274</v>
      </c>
      <c r="O268" s="2887"/>
      <c r="P268" s="2886" t="s">
        <v>174</v>
      </c>
      <c r="Q268" s="2887"/>
      <c r="R268" s="2886" t="s">
        <v>295</v>
      </c>
      <c r="S268" s="2887"/>
      <c r="T268" s="2886" t="s">
        <v>130</v>
      </c>
      <c r="U268" s="2903"/>
      <c r="V268" s="2520"/>
      <c r="W268" s="2522"/>
      <c r="X268" s="2531"/>
      <c r="Y268" s="2522"/>
      <c r="Z268" s="2763"/>
      <c r="AA268" s="2555"/>
      <c r="AB268" s="2765"/>
      <c r="AC268" s="2524"/>
    </row>
    <row r="269" spans="1:96" x14ac:dyDescent="0.25">
      <c r="A269" s="2510"/>
      <c r="B269" s="2510"/>
      <c r="C269" s="1025" t="s">
        <v>17</v>
      </c>
      <c r="D269" s="1026" t="s">
        <v>18</v>
      </c>
      <c r="E269" s="865" t="s">
        <v>19</v>
      </c>
      <c r="F269" s="866" t="s">
        <v>18</v>
      </c>
      <c r="G269" s="865" t="s">
        <v>19</v>
      </c>
      <c r="H269" s="866" t="s">
        <v>18</v>
      </c>
      <c r="I269" s="865" t="s">
        <v>19</v>
      </c>
      <c r="J269" s="866" t="s">
        <v>18</v>
      </c>
      <c r="K269" s="865" t="s">
        <v>19</v>
      </c>
      <c r="L269" s="866" t="s">
        <v>296</v>
      </c>
      <c r="M269" s="865" t="s">
        <v>19</v>
      </c>
      <c r="N269" s="866" t="s">
        <v>296</v>
      </c>
      <c r="O269" s="865" t="s">
        <v>19</v>
      </c>
      <c r="P269" s="866" t="s">
        <v>296</v>
      </c>
      <c r="Q269" s="865" t="s">
        <v>19</v>
      </c>
      <c r="R269" s="866" t="s">
        <v>296</v>
      </c>
      <c r="S269" s="865" t="s">
        <v>19</v>
      </c>
      <c r="T269" s="866" t="s">
        <v>296</v>
      </c>
      <c r="U269" s="907" t="s">
        <v>19</v>
      </c>
      <c r="V269" s="2521"/>
      <c r="W269" s="2506"/>
      <c r="X269" s="2633"/>
      <c r="Y269" s="2506"/>
      <c r="Z269" s="866" t="s">
        <v>297</v>
      </c>
      <c r="AA269" s="123" t="s">
        <v>298</v>
      </c>
      <c r="AB269" s="2766"/>
      <c r="AC269" s="2525"/>
    </row>
    <row r="270" spans="1:96" ht="21" x14ac:dyDescent="0.25">
      <c r="A270" s="2898" t="s">
        <v>299</v>
      </c>
      <c r="B270" s="1027" t="s">
        <v>300</v>
      </c>
      <c r="C270" s="904">
        <f>SUM(D270+E270)</f>
        <v>0</v>
      </c>
      <c r="D270" s="1028">
        <f t="shared" ref="D270:E274" si="83">SUM(F270+H270+J270+L270+N270+P270+R270+T270)</f>
        <v>0</v>
      </c>
      <c r="E270" s="1029">
        <f t="shared" si="83"/>
        <v>0</v>
      </c>
      <c r="F270" s="879"/>
      <c r="G270" s="884"/>
      <c r="H270" s="879"/>
      <c r="I270" s="884"/>
      <c r="J270" s="879"/>
      <c r="K270" s="884"/>
      <c r="L270" s="879"/>
      <c r="M270" s="884"/>
      <c r="N270" s="879"/>
      <c r="O270" s="884"/>
      <c r="P270" s="879"/>
      <c r="Q270" s="884"/>
      <c r="R270" s="879"/>
      <c r="S270" s="884"/>
      <c r="T270" s="879"/>
      <c r="U270" s="1030"/>
      <c r="V270" s="1031"/>
      <c r="W270" s="1032"/>
      <c r="X270" s="1033"/>
      <c r="Y270" s="1032"/>
      <c r="Z270" s="1034"/>
      <c r="AA270" s="1032"/>
      <c r="AB270" s="1034"/>
      <c r="AC270" s="1035"/>
    </row>
    <row r="271" spans="1:96" x14ac:dyDescent="0.25">
      <c r="A271" s="2517"/>
      <c r="B271" s="216" t="s">
        <v>301</v>
      </c>
      <c r="C271" s="413">
        <f>SUM(D271+E271)</f>
        <v>0</v>
      </c>
      <c r="D271" s="414">
        <f t="shared" si="83"/>
        <v>0</v>
      </c>
      <c r="E271" s="415">
        <f t="shared" si="83"/>
        <v>0</v>
      </c>
      <c r="F271" s="67"/>
      <c r="G271" s="72"/>
      <c r="H271" s="67"/>
      <c r="I271" s="72"/>
      <c r="J271" s="67"/>
      <c r="K271" s="72"/>
      <c r="L271" s="67"/>
      <c r="M271" s="72"/>
      <c r="N271" s="67"/>
      <c r="O271" s="72"/>
      <c r="P271" s="67"/>
      <c r="Q271" s="72"/>
      <c r="R271" s="67"/>
      <c r="S271" s="72"/>
      <c r="T271" s="67"/>
      <c r="U271" s="203"/>
      <c r="V271" s="71"/>
      <c r="W271" s="72"/>
      <c r="X271" s="204"/>
      <c r="Y271" s="72"/>
      <c r="Z271" s="67"/>
      <c r="AA271" s="72"/>
      <c r="AB271" s="67"/>
      <c r="AC271" s="68"/>
      <c r="AD271" s="242" t="str">
        <f>CA271&amp;CB271&amp;CC271&amp;CD271&amp;CE271&amp;CF271&amp;CG271&amp;CH271</f>
        <v/>
      </c>
      <c r="CA271" s="60" t="str">
        <f>IF(AND($C271&lt;&gt;0,V271=""),"* No olvide ingresar la variable "&amp;V$267&amp;""&amp;". Digite CERO si no tiene. ",IF(V271&gt;$C271,"* La variable Gestantes no debe ser mayor al Total Ambos Sexos. ",""))</f>
        <v/>
      </c>
      <c r="CB271" s="60" t="str">
        <f>IF(AND($C271&lt;&gt;0,W271=""),"* No olvide ingresar la variable "&amp;W$267&amp;""&amp;". Digite CERO si no tiene. ",IF(W271&gt;$C271,"* La variable Madre de hijo menor de 5 años no debe ser mayor al Total Ambos Sexos. ",""))</f>
        <v/>
      </c>
      <c r="CC271" s="60" t="str">
        <f>IF(AND($C271&lt;&gt;0,X271=""),"* No olvide ingresar la variable "&amp;X$267&amp;""&amp;". Digite CERO si no tiene. ",IF(X271&gt;$C271,"* La variable Niños, Niñas, Adolescentes y Jóvenes  SENAME no debe ser mayor al Total Ambos Sexos. ",""))</f>
        <v/>
      </c>
      <c r="CD271" s="60" t="str">
        <f>IF(AND($C271&lt;&gt;0,Y271=""),"* No olvide ingresar la variable "&amp;Y$267&amp;""&amp;". Digite CERO si no tiene. ",IF(Y271&gt;$C271,"* La variable Niños, Niñas, Adolescentes y Jóvenes  Mejor Niñez no debe ser mayor al Total Ambos Sexos. ",""))</f>
        <v/>
      </c>
      <c r="CE271" s="60" t="str">
        <f>IF(AND($E271&lt;&gt;0,Z271=""),"* No olvide ingresar la variable "&amp;Z$267&amp;""&amp;" Masculino. Digite CERO si no tiene. ",IF(Z271&gt;$E271,"* La variable TRANS Masculino no debe ser mayor al Total Mujeres. ",""))</f>
        <v/>
      </c>
      <c r="CF271" s="60" t="str">
        <f>IF(AND($D271&lt;&gt;0,AA271=""),"* No olvide ingresar la variable "&amp;Z$267&amp;""&amp;" Femenino. Digite CERO si no tiene. ",IF(AA271&gt;$D271,"* La variable TRANS Femenino no debe ser mayor al Total Hombres. ",""))</f>
        <v/>
      </c>
      <c r="CG271" s="60" t="str">
        <f>IF(AND($C271&lt;&gt;0,AB271=""),"* No olvide ingresar la variable "&amp;AB$267&amp;""&amp;". Digite CERO si no tiene. ",IF(AB271&gt;$C271,"* La variable Pueblos Originarios no debe ser mayor al Total Ambos Sexos. ",""))</f>
        <v/>
      </c>
      <c r="CH271" s="60" t="str">
        <f>IF(AND($C271&lt;&gt;0,AC271=""),"* No olvide ingresar la variable "&amp;AC$267&amp;""&amp;". Digite CERO si no tiene. ",IF(AC271&gt;$C271,"* La variable Migrantes no debe ser mayor al Total Ambos Sexos. ",""))</f>
        <v/>
      </c>
      <c r="CI271" s="61"/>
      <c r="CK271" s="62">
        <f>IF(AND($C271&lt;&gt;0,V271=""),1,IF(V271&gt;$C271,1,0))</f>
        <v>0</v>
      </c>
      <c r="CL271" s="62">
        <f>IF(AND($C271&lt;&gt;0,W271=""),1,IF(W271&gt;$C271,1,0))</f>
        <v>0</v>
      </c>
      <c r="CM271" s="62">
        <f>IF(AND($C271&lt;&gt;0,X271=""),1,IF(X271&gt;$C271,1,0))</f>
        <v>0</v>
      </c>
      <c r="CN271" s="62">
        <f>IF(AND($C271&lt;&gt;0,Y271=""),1,IF(Y271&gt;$C271,1,0))</f>
        <v>0</v>
      </c>
      <c r="CO271" s="62">
        <f>IF(AND($E271&lt;&gt;0,Z271=""),1,IF(Z271&gt;$E271,1,0))</f>
        <v>0</v>
      </c>
      <c r="CP271" s="62">
        <f>IF(AND($D271&lt;&gt;0,AA271=""),1,IF(AA271&gt;$D271,1,0))</f>
        <v>0</v>
      </c>
      <c r="CQ271" s="62">
        <f>IF(AND($C271&lt;&gt;0,AB271=""),1,IF(AB271&gt;$C271,1,0))</f>
        <v>0</v>
      </c>
      <c r="CR271" s="62">
        <f>IF(AND($C271&lt;&gt;0,AC271=""),1,IF(AC271&gt;$C271,1,0))</f>
        <v>0</v>
      </c>
    </row>
    <row r="272" spans="1:96" x14ac:dyDescent="0.25">
      <c r="A272" s="2517"/>
      <c r="B272" s="218" t="s">
        <v>302</v>
      </c>
      <c r="C272" s="170">
        <f>SUM(D272+E272)</f>
        <v>0</v>
      </c>
      <c r="D272" s="160">
        <f t="shared" si="83"/>
        <v>0</v>
      </c>
      <c r="E272" s="637">
        <f t="shared" si="83"/>
        <v>0</v>
      </c>
      <c r="F272" s="67"/>
      <c r="G272" s="72"/>
      <c r="H272" s="67"/>
      <c r="I272" s="72"/>
      <c r="J272" s="67"/>
      <c r="K272" s="72"/>
      <c r="L272" s="67"/>
      <c r="M272" s="72"/>
      <c r="N272" s="67"/>
      <c r="O272" s="72"/>
      <c r="P272" s="67"/>
      <c r="Q272" s="72"/>
      <c r="R272" s="67"/>
      <c r="S272" s="72"/>
      <c r="T272" s="67"/>
      <c r="U272" s="203"/>
      <c r="V272" s="71"/>
      <c r="W272" s="72"/>
      <c r="X272" s="204"/>
      <c r="Y272" s="72"/>
      <c r="Z272" s="67"/>
      <c r="AA272" s="72"/>
      <c r="AB272" s="67"/>
      <c r="AC272" s="68"/>
      <c r="AD272" s="242" t="str">
        <f t="shared" ref="AD272:AD274" si="84">CA272&amp;CB272&amp;CC272&amp;CD272&amp;CE272&amp;CF272&amp;CG272&amp;CH272</f>
        <v/>
      </c>
      <c r="CA272" s="60" t="str">
        <f t="shared" ref="CA272:CA274" si="85">IF(AND($C272&lt;&gt;0,V272=""),"* No olvide ingresar la variable "&amp;V$267&amp;""&amp;". Digite CERO si no tiene. ",IF(V272&gt;$C272,"* La variable Gestantes no debe ser mayor al Total Ambos Sexos. ",""))</f>
        <v/>
      </c>
      <c r="CB272" s="60" t="str">
        <f t="shared" ref="CB272:CB274" si="86">IF(AND($C272&lt;&gt;0,W272=""),"* No olvide ingresar la variable "&amp;W$267&amp;""&amp;". Digite CERO si no tiene. ",IF(W272&gt;$C272,"* La variable Madre de hijo menor de 5 años no debe ser mayor al Total Ambos Sexos. ",""))</f>
        <v/>
      </c>
      <c r="CC272" s="60" t="str">
        <f t="shared" ref="CC272:CC274" si="87">IF(AND($C272&lt;&gt;0,X272=""),"* No olvide ingresar la variable "&amp;X$267&amp;""&amp;". Digite CERO si no tiene. ",IF(X272&gt;$C272,"* La variable Niños, Niñas, Adolescentes y Jóvenes  SENAME no debe ser mayor al Total Ambos Sexos. ",""))</f>
        <v/>
      </c>
      <c r="CD272" s="60" t="str">
        <f t="shared" ref="CD272:CD274" si="88">IF(AND($C272&lt;&gt;0,Y272=""),"* No olvide ingresar la variable "&amp;Y$267&amp;""&amp;". Digite CERO si no tiene. ",IF(Y272&gt;$C272,"* La variable Niños, Niñas, Adolescentes y Jóvenes  Mejor Niñez no debe ser mayor al Total Ambos Sexos. ",""))</f>
        <v/>
      </c>
      <c r="CE272" s="60" t="str">
        <f t="shared" ref="CE272:CE274" si="89">IF(AND($E272&lt;&gt;0,Z272=""),"* No olvide ingresar la variable "&amp;Z$267&amp;""&amp;" Masculino. Digite CERO si no tiene. ",IF(Z272&gt;$E272,"* La variable TRANS Masculino no debe ser mayor al Total Mujeres. ",""))</f>
        <v/>
      </c>
      <c r="CF272" s="60" t="str">
        <f t="shared" ref="CF272:CF274" si="90">IF(AND($D272&lt;&gt;0,AA272=""),"* No olvide ingresar la variable "&amp;Z$267&amp;""&amp;" Femenino. Digite CERO si no tiene. ",IF(AA272&gt;$D272,"* La variable TRANS Femenino no debe ser mayor al Total Hombres. ",""))</f>
        <v/>
      </c>
      <c r="CG272" s="60" t="str">
        <f t="shared" ref="CG272:CG274" si="91">IF(AND($C272&lt;&gt;0,AB272=""),"* No olvide ingresar la variable "&amp;AB$267&amp;""&amp;". Digite CERO si no tiene. ",IF(AB272&gt;$C272,"* La variable Pueblos Originarios no debe ser mayor al Total Ambos Sexos. ",""))</f>
        <v/>
      </c>
      <c r="CH272" s="60" t="str">
        <f t="shared" ref="CH272:CH274" si="92">IF(AND($C272&lt;&gt;0,AC272=""),"* No olvide ingresar la variable "&amp;AC$267&amp;""&amp;". Digite CERO si no tiene. ",IF(AC272&gt;$C272,"* La variable Migrantes no debe ser mayor al Total Ambos Sexos. ",""))</f>
        <v/>
      </c>
      <c r="CI272" s="61"/>
      <c r="CK272" s="62">
        <f t="shared" ref="CK272:CN274" si="93">IF(AND($C272&lt;&gt;0,V272=""),1,IF(V272&gt;$C272,1,0))</f>
        <v>0</v>
      </c>
      <c r="CL272" s="62">
        <f t="shared" si="93"/>
        <v>0</v>
      </c>
      <c r="CM272" s="62">
        <f t="shared" si="93"/>
        <v>0</v>
      </c>
      <c r="CN272" s="62">
        <f t="shared" si="93"/>
        <v>0</v>
      </c>
      <c r="CO272" s="62">
        <f t="shared" ref="CO272:CO274" si="94">IF(AND($E272&lt;&gt;0,Z272=""),1,IF(Z272&gt;$E272,1,0))</f>
        <v>0</v>
      </c>
      <c r="CP272" s="62">
        <f t="shared" ref="CP272:CP274" si="95">IF(AND($D272&lt;&gt;0,AA272=""),1,IF(AA272&gt;$D272,1,0))</f>
        <v>0</v>
      </c>
      <c r="CQ272" s="62">
        <f t="shared" ref="CQ272:CR274" si="96">IF(AND($C272&lt;&gt;0,AB272=""),1,IF(AB272&gt;$C272,1,0))</f>
        <v>0</v>
      </c>
      <c r="CR272" s="62">
        <f t="shared" si="96"/>
        <v>0</v>
      </c>
    </row>
    <row r="273" spans="1:96" x14ac:dyDescent="0.25">
      <c r="A273" s="2517"/>
      <c r="B273" s="410" t="s">
        <v>303</v>
      </c>
      <c r="C273" s="170">
        <f>SUM(D273+E273)</f>
        <v>0</v>
      </c>
      <c r="D273" s="160">
        <f t="shared" si="83"/>
        <v>0</v>
      </c>
      <c r="E273" s="637">
        <f t="shared" si="83"/>
        <v>0</v>
      </c>
      <c r="F273" s="77"/>
      <c r="G273" s="82"/>
      <c r="H273" s="77"/>
      <c r="I273" s="82"/>
      <c r="J273" s="77"/>
      <c r="K273" s="82"/>
      <c r="L273" s="77"/>
      <c r="M273" s="82"/>
      <c r="N273" s="77"/>
      <c r="O273" s="82"/>
      <c r="P273" s="77"/>
      <c r="Q273" s="82"/>
      <c r="R273" s="77"/>
      <c r="S273" s="82"/>
      <c r="T273" s="77"/>
      <c r="U273" s="208"/>
      <c r="V273" s="81"/>
      <c r="W273" s="82"/>
      <c r="X273" s="174"/>
      <c r="Y273" s="82"/>
      <c r="Z273" s="77"/>
      <c r="AA273" s="82"/>
      <c r="AB273" s="77"/>
      <c r="AC273" s="78"/>
      <c r="AD273" s="242" t="str">
        <f t="shared" si="84"/>
        <v/>
      </c>
      <c r="CA273" s="60" t="str">
        <f t="shared" si="85"/>
        <v/>
      </c>
      <c r="CB273" s="60" t="str">
        <f t="shared" si="86"/>
        <v/>
      </c>
      <c r="CC273" s="60" t="str">
        <f t="shared" si="87"/>
        <v/>
      </c>
      <c r="CD273" s="60" t="str">
        <f t="shared" si="88"/>
        <v/>
      </c>
      <c r="CE273" s="60" t="str">
        <f t="shared" si="89"/>
        <v/>
      </c>
      <c r="CF273" s="60" t="str">
        <f t="shared" si="90"/>
        <v/>
      </c>
      <c r="CG273" s="60" t="str">
        <f t="shared" si="91"/>
        <v/>
      </c>
      <c r="CH273" s="60" t="str">
        <f t="shared" si="92"/>
        <v/>
      </c>
      <c r="CI273" s="61"/>
      <c r="CK273" s="62">
        <f t="shared" si="93"/>
        <v>0</v>
      </c>
      <c r="CL273" s="62">
        <f t="shared" si="93"/>
        <v>0</v>
      </c>
      <c r="CM273" s="62">
        <f t="shared" si="93"/>
        <v>0</v>
      </c>
      <c r="CN273" s="62">
        <f t="shared" si="93"/>
        <v>0</v>
      </c>
      <c r="CO273" s="62">
        <f t="shared" si="94"/>
        <v>0</v>
      </c>
      <c r="CP273" s="62">
        <f t="shared" si="95"/>
        <v>0</v>
      </c>
      <c r="CQ273" s="62">
        <f t="shared" si="96"/>
        <v>0</v>
      </c>
      <c r="CR273" s="62">
        <f t="shared" si="96"/>
        <v>0</v>
      </c>
    </row>
    <row r="274" spans="1:96" x14ac:dyDescent="0.25">
      <c r="A274" s="2518"/>
      <c r="B274" s="220" t="s">
        <v>304</v>
      </c>
      <c r="C274" s="182">
        <f>SUM(D274+E274)</f>
        <v>0</v>
      </c>
      <c r="D274" s="163">
        <f t="shared" si="83"/>
        <v>0</v>
      </c>
      <c r="E274" s="638">
        <f t="shared" si="83"/>
        <v>0</v>
      </c>
      <c r="F274" s="141"/>
      <c r="G274" s="142"/>
      <c r="H274" s="141"/>
      <c r="I274" s="142"/>
      <c r="J274" s="141"/>
      <c r="K274" s="142"/>
      <c r="L274" s="141"/>
      <c r="M274" s="142"/>
      <c r="N274" s="141"/>
      <c r="O274" s="142"/>
      <c r="P274" s="141"/>
      <c r="Q274" s="142"/>
      <c r="R274" s="141"/>
      <c r="S274" s="142"/>
      <c r="T274" s="141"/>
      <c r="U274" s="639"/>
      <c r="V274" s="146"/>
      <c r="W274" s="142"/>
      <c r="X274" s="195"/>
      <c r="Y274" s="142"/>
      <c r="Z274" s="141"/>
      <c r="AA274" s="142"/>
      <c r="AB274" s="141"/>
      <c r="AC274" s="143"/>
      <c r="AD274" s="242" t="str">
        <f t="shared" si="84"/>
        <v/>
      </c>
      <c r="CA274" s="60" t="str">
        <f t="shared" si="85"/>
        <v/>
      </c>
      <c r="CB274" s="60" t="str">
        <f t="shared" si="86"/>
        <v/>
      </c>
      <c r="CC274" s="60" t="str">
        <f t="shared" si="87"/>
        <v/>
      </c>
      <c r="CD274" s="60" t="str">
        <f t="shared" si="88"/>
        <v/>
      </c>
      <c r="CE274" s="60" t="str">
        <f t="shared" si="89"/>
        <v/>
      </c>
      <c r="CF274" s="60" t="str">
        <f t="shared" si="90"/>
        <v/>
      </c>
      <c r="CG274" s="60" t="str">
        <f t="shared" si="91"/>
        <v/>
      </c>
      <c r="CH274" s="60" t="str">
        <f t="shared" si="92"/>
        <v/>
      </c>
      <c r="CI274" s="61"/>
      <c r="CK274" s="62">
        <f t="shared" si="93"/>
        <v>0</v>
      </c>
      <c r="CL274" s="62">
        <f t="shared" si="93"/>
        <v>0</v>
      </c>
      <c r="CM274" s="62">
        <f t="shared" si="93"/>
        <v>0</v>
      </c>
      <c r="CN274" s="62">
        <f t="shared" si="93"/>
        <v>0</v>
      </c>
      <c r="CO274" s="62">
        <f t="shared" si="94"/>
        <v>0</v>
      </c>
      <c r="CP274" s="62">
        <f t="shared" si="95"/>
        <v>0</v>
      </c>
      <c r="CQ274" s="62">
        <f t="shared" si="96"/>
        <v>0</v>
      </c>
      <c r="CR274" s="62">
        <f>IF(AND($C274&lt;&gt;0,AC274=""),1,IF(AC274&gt;$C274,1,0))</f>
        <v>0</v>
      </c>
    </row>
    <row r="277" spans="1:96" ht="12" customHeight="1" x14ac:dyDescent="0.25"/>
    <row r="278" spans="1:96" ht="18" hidden="1" customHeight="1" x14ac:dyDescent="0.25">
      <c r="A278" s="640">
        <f>SUM(C13:C15,C20:C41,B46:B49,B54:B57,C61:C67,B72:B74,B80:B83,B86:F87,C90:G93,C97:C102,C108:C117,C122:C158,C163:C168,C173:C178,C183:C186,C192:C194,C199:C201,C206:C208,C213:C215,E219:H221,E223:F226,C230:D231,C237:E241,C246:C255,C260:C265,C270:C274)</f>
        <v>350</v>
      </c>
      <c r="B278" s="640">
        <f>SUM(CK20:CR274)</f>
        <v>0</v>
      </c>
    </row>
  </sheetData>
  <mergeCells count="335">
    <mergeCell ref="A270:A274"/>
    <mergeCell ref="AC267:AC269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V267:V269"/>
    <mergeCell ref="W267:W269"/>
    <mergeCell ref="X267:X269"/>
    <mergeCell ref="Y267:Y269"/>
    <mergeCell ref="Z267:AA268"/>
    <mergeCell ref="AB267:AB269"/>
    <mergeCell ref="R258:R259"/>
    <mergeCell ref="A260:A262"/>
    <mergeCell ref="A263:A265"/>
    <mergeCell ref="A267:A269"/>
    <mergeCell ref="B267:B269"/>
    <mergeCell ref="C267:E268"/>
    <mergeCell ref="F267:U267"/>
    <mergeCell ref="A257:B259"/>
    <mergeCell ref="C257:E258"/>
    <mergeCell ref="F257:O257"/>
    <mergeCell ref="P257:P259"/>
    <mergeCell ref="F258:G258"/>
    <mergeCell ref="H258:I258"/>
    <mergeCell ref="J258:K258"/>
    <mergeCell ref="L258:M258"/>
    <mergeCell ref="N258:O258"/>
    <mergeCell ref="A248:B248"/>
    <mergeCell ref="A249:B249"/>
    <mergeCell ref="A250:B250"/>
    <mergeCell ref="A251:B251"/>
    <mergeCell ref="A252:B252"/>
    <mergeCell ref="A253:A255"/>
    <mergeCell ref="T244:U244"/>
    <mergeCell ref="V244:W244"/>
    <mergeCell ref="X244:Y244"/>
    <mergeCell ref="Z244:AA244"/>
    <mergeCell ref="A246:B246"/>
    <mergeCell ref="A247:B247"/>
    <mergeCell ref="A243:B245"/>
    <mergeCell ref="C243:E244"/>
    <mergeCell ref="F243:AA243"/>
    <mergeCell ref="F244:G244"/>
    <mergeCell ref="H244:I244"/>
    <mergeCell ref="J244:K244"/>
    <mergeCell ref="L244:M244"/>
    <mergeCell ref="N244:O244"/>
    <mergeCell ref="P244:Q244"/>
    <mergeCell ref="R244:S244"/>
    <mergeCell ref="A237:B237"/>
    <mergeCell ref="A238:B238"/>
    <mergeCell ref="A239:B239"/>
    <mergeCell ref="A240:B240"/>
    <mergeCell ref="A241:B241"/>
    <mergeCell ref="A242:M242"/>
    <mergeCell ref="A227:D227"/>
    <mergeCell ref="A229:B229"/>
    <mergeCell ref="A230:A231"/>
    <mergeCell ref="A232:B232"/>
    <mergeCell ref="A234:B236"/>
    <mergeCell ref="C234:E234"/>
    <mergeCell ref="C235:C236"/>
    <mergeCell ref="D235:E235"/>
    <mergeCell ref="A222:D222"/>
    <mergeCell ref="A223:A226"/>
    <mergeCell ref="B223:D223"/>
    <mergeCell ref="B224:B225"/>
    <mergeCell ref="C224:D224"/>
    <mergeCell ref="C225:D225"/>
    <mergeCell ref="C226:D226"/>
    <mergeCell ref="G217:H217"/>
    <mergeCell ref="I217:I218"/>
    <mergeCell ref="J217:J218"/>
    <mergeCell ref="A219:D219"/>
    <mergeCell ref="A220:D220"/>
    <mergeCell ref="A221:D221"/>
    <mergeCell ref="A213:B213"/>
    <mergeCell ref="A214:B214"/>
    <mergeCell ref="A215:B215"/>
    <mergeCell ref="A217:D218"/>
    <mergeCell ref="E217:E218"/>
    <mergeCell ref="F217:F218"/>
    <mergeCell ref="S210:S212"/>
    <mergeCell ref="T210:T212"/>
    <mergeCell ref="U210:Z211"/>
    <mergeCell ref="AA210:AF211"/>
    <mergeCell ref="F211:G211"/>
    <mergeCell ref="H211:I211"/>
    <mergeCell ref="J211:K211"/>
    <mergeCell ref="L211:M211"/>
    <mergeCell ref="N211:O211"/>
    <mergeCell ref="P211:P212"/>
    <mergeCell ref="A206:A207"/>
    <mergeCell ref="A208:B208"/>
    <mergeCell ref="A210:B212"/>
    <mergeCell ref="C210:E211"/>
    <mergeCell ref="F210:O210"/>
    <mergeCell ref="P210:R210"/>
    <mergeCell ref="Q211:Q212"/>
    <mergeCell ref="R211:R212"/>
    <mergeCell ref="AI203:AI205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V204:W204"/>
    <mergeCell ref="A203:B205"/>
    <mergeCell ref="C203:E204"/>
    <mergeCell ref="F203:AC203"/>
    <mergeCell ref="AD203:AE204"/>
    <mergeCell ref="AF203:AG204"/>
    <mergeCell ref="AH203:AH205"/>
    <mergeCell ref="X204:Y204"/>
    <mergeCell ref="Z204:AA204"/>
    <mergeCell ref="AB204:AC204"/>
    <mergeCell ref="Q197:Q198"/>
    <mergeCell ref="R197:R198"/>
    <mergeCell ref="S197:S198"/>
    <mergeCell ref="A199:B199"/>
    <mergeCell ref="A200:B200"/>
    <mergeCell ref="A201:B201"/>
    <mergeCell ref="A196:B198"/>
    <mergeCell ref="C196:E197"/>
    <mergeCell ref="F196:O196"/>
    <mergeCell ref="P196:S196"/>
    <mergeCell ref="F197:G197"/>
    <mergeCell ref="H197:I197"/>
    <mergeCell ref="J197:K197"/>
    <mergeCell ref="L197:M197"/>
    <mergeCell ref="N197:O197"/>
    <mergeCell ref="P197:P198"/>
    <mergeCell ref="P190:Q190"/>
    <mergeCell ref="R190:S190"/>
    <mergeCell ref="T190:U190"/>
    <mergeCell ref="A192:B192"/>
    <mergeCell ref="A193:B193"/>
    <mergeCell ref="A194:B194"/>
    <mergeCell ref="A185:B185"/>
    <mergeCell ref="A186:B186"/>
    <mergeCell ref="A189:B191"/>
    <mergeCell ref="C189:E190"/>
    <mergeCell ref="F189:U189"/>
    <mergeCell ref="F190:G190"/>
    <mergeCell ref="H190:I190"/>
    <mergeCell ref="J190:K190"/>
    <mergeCell ref="L190:M190"/>
    <mergeCell ref="N190:O190"/>
    <mergeCell ref="J181:K181"/>
    <mergeCell ref="L181:M181"/>
    <mergeCell ref="N181:O181"/>
    <mergeCell ref="P181:Q181"/>
    <mergeCell ref="A183:B183"/>
    <mergeCell ref="A184:B184"/>
    <mergeCell ref="L171:M171"/>
    <mergeCell ref="N171:O171"/>
    <mergeCell ref="A173:A175"/>
    <mergeCell ref="A176:A178"/>
    <mergeCell ref="A179:O179"/>
    <mergeCell ref="A180:B182"/>
    <mergeCell ref="C180:E181"/>
    <mergeCell ref="F180:Q180"/>
    <mergeCell ref="F181:G181"/>
    <mergeCell ref="H181:I181"/>
    <mergeCell ref="A163:A165"/>
    <mergeCell ref="A166:A168"/>
    <mergeCell ref="A170:A172"/>
    <mergeCell ref="B170:B172"/>
    <mergeCell ref="C170:E171"/>
    <mergeCell ref="F170:O170"/>
    <mergeCell ref="F171:G171"/>
    <mergeCell ref="H171:I171"/>
    <mergeCell ref="J171:K171"/>
    <mergeCell ref="A152:B152"/>
    <mergeCell ref="A153:A157"/>
    <mergeCell ref="A158:B158"/>
    <mergeCell ref="A160:B162"/>
    <mergeCell ref="C160:E161"/>
    <mergeCell ref="F160:AM160"/>
    <mergeCell ref="F161:G161"/>
    <mergeCell ref="H161:I161"/>
    <mergeCell ref="J161:K161"/>
    <mergeCell ref="L161:M161"/>
    <mergeCell ref="AL161:AM161"/>
    <mergeCell ref="Z161:AA161"/>
    <mergeCell ref="AB161:AC161"/>
    <mergeCell ref="AD161:AE161"/>
    <mergeCell ref="AF161:AG161"/>
    <mergeCell ref="AH161:AI161"/>
    <mergeCell ref="AJ161:AK161"/>
    <mergeCell ref="N161:O161"/>
    <mergeCell ref="P161:Q161"/>
    <mergeCell ref="R161:S161"/>
    <mergeCell ref="T161:U161"/>
    <mergeCell ref="V161:W161"/>
    <mergeCell ref="X161:Y161"/>
    <mergeCell ref="A122:A126"/>
    <mergeCell ref="A127:A131"/>
    <mergeCell ref="A132:A136"/>
    <mergeCell ref="A137:A141"/>
    <mergeCell ref="A142:A146"/>
    <mergeCell ref="A147:A151"/>
    <mergeCell ref="AB119:AB121"/>
    <mergeCell ref="AC119:AC121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A114:B114"/>
    <mergeCell ref="A115:A117"/>
    <mergeCell ref="A119:A121"/>
    <mergeCell ref="B119:B121"/>
    <mergeCell ref="C119:E120"/>
    <mergeCell ref="F119:AA119"/>
    <mergeCell ref="V120:W120"/>
    <mergeCell ref="X120:Y120"/>
    <mergeCell ref="Z120:AA120"/>
    <mergeCell ref="A108:B108"/>
    <mergeCell ref="A109:B109"/>
    <mergeCell ref="A110:B110"/>
    <mergeCell ref="A111:B111"/>
    <mergeCell ref="A112:B112"/>
    <mergeCell ref="A113:B113"/>
    <mergeCell ref="V105:V107"/>
    <mergeCell ref="W105:W107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A100:B100"/>
    <mergeCell ref="A101:B101"/>
    <mergeCell ref="A102:B102"/>
    <mergeCell ref="A103:P103"/>
    <mergeCell ref="A104:Q104"/>
    <mergeCell ref="A105:B107"/>
    <mergeCell ref="C105:E106"/>
    <mergeCell ref="F105:U105"/>
    <mergeCell ref="C95:E95"/>
    <mergeCell ref="F95:G95"/>
    <mergeCell ref="H95:I95"/>
    <mergeCell ref="A97:B97"/>
    <mergeCell ref="A98:B98"/>
    <mergeCell ref="A99:B99"/>
    <mergeCell ref="A77:A79"/>
    <mergeCell ref="B77:B78"/>
    <mergeCell ref="A89:B89"/>
    <mergeCell ref="A90:A91"/>
    <mergeCell ref="A92:A93"/>
    <mergeCell ref="A95:B96"/>
    <mergeCell ref="A69:A71"/>
    <mergeCell ref="B69:D70"/>
    <mergeCell ref="E69:H69"/>
    <mergeCell ref="I69:I71"/>
    <mergeCell ref="J69:J71"/>
    <mergeCell ref="E70:F70"/>
    <mergeCell ref="G70:H70"/>
    <mergeCell ref="A62:B62"/>
    <mergeCell ref="A63:B63"/>
    <mergeCell ref="A64:B64"/>
    <mergeCell ref="A65:B65"/>
    <mergeCell ref="A66:B66"/>
    <mergeCell ref="A67:B67"/>
    <mergeCell ref="A59:B60"/>
    <mergeCell ref="C59:C60"/>
    <mergeCell ref="D59:J59"/>
    <mergeCell ref="K59:K60"/>
    <mergeCell ref="L59:L60"/>
    <mergeCell ref="A61:B61"/>
    <mergeCell ref="M44:N44"/>
    <mergeCell ref="O44:P44"/>
    <mergeCell ref="A51:A53"/>
    <mergeCell ref="B51:D52"/>
    <mergeCell ref="E51:H51"/>
    <mergeCell ref="I51:I53"/>
    <mergeCell ref="J51:J53"/>
    <mergeCell ref="E52:F52"/>
    <mergeCell ref="G52:H52"/>
    <mergeCell ref="A43:A45"/>
    <mergeCell ref="B43:D44"/>
    <mergeCell ref="E43:P43"/>
    <mergeCell ref="A39:A41"/>
    <mergeCell ref="R17:R19"/>
    <mergeCell ref="S17:S19"/>
    <mergeCell ref="F18:G18"/>
    <mergeCell ref="H18:I18"/>
    <mergeCell ref="J18:K18"/>
    <mergeCell ref="L18:M18"/>
    <mergeCell ref="Q43:Q45"/>
    <mergeCell ref="R43:R45"/>
    <mergeCell ref="E44:F44"/>
    <mergeCell ref="G44:H44"/>
    <mergeCell ref="I44:J44"/>
    <mergeCell ref="K44:L44"/>
    <mergeCell ref="A20:B20"/>
    <mergeCell ref="A21:A24"/>
    <mergeCell ref="A25:A36"/>
    <mergeCell ref="A37:A38"/>
    <mergeCell ref="R11:S11"/>
    <mergeCell ref="T11:U11"/>
    <mergeCell ref="V11:W11"/>
    <mergeCell ref="N18:O18"/>
    <mergeCell ref="P18:Q18"/>
    <mergeCell ref="X11:Y11"/>
    <mergeCell ref="A13:B13"/>
    <mergeCell ref="A14:A15"/>
    <mergeCell ref="A6:Y6"/>
    <mergeCell ref="A10:B12"/>
    <mergeCell ref="C10:E11"/>
    <mergeCell ref="F10:Y10"/>
    <mergeCell ref="F11:G11"/>
    <mergeCell ref="H11:I11"/>
    <mergeCell ref="J11:K11"/>
    <mergeCell ref="L11:M11"/>
    <mergeCell ref="N11:O11"/>
    <mergeCell ref="P11:Q11"/>
    <mergeCell ref="A17:A19"/>
    <mergeCell ref="B17:B19"/>
    <mergeCell ref="C17:E18"/>
    <mergeCell ref="F17:Q17"/>
  </mergeCells>
  <dataValidations count="9">
    <dataValidation type="whole" allowBlank="1" showInputMessage="1" showErrorMessage="1" sqref="F270:AC274" xr:uid="{00000000-0002-0000-0200-000000000000}">
      <formula1>0</formula1>
      <formula2>9.99999999999999E+34</formula2>
    </dataValidation>
    <dataValidation type="whole" allowBlank="1" showInputMessage="1" showErrorMessage="1" sqref="E219:J226 G227:H227" xr:uid="{00000000-0002-0000-0200-000001000000}">
      <formula1>0</formula1>
      <formula2>9.99999999999999E+39</formula2>
    </dataValidation>
    <dataValidation type="whole" allowBlank="1" showInputMessage="1" showErrorMessage="1" sqref="F108:W117" xr:uid="{00000000-0002-0000-0200-000002000000}">
      <formula1>0</formula1>
      <formula2>9.99999999999999E+30</formula2>
    </dataValidation>
    <dataValidation type="whole" allowBlank="1" showInputMessage="1" showErrorMessage="1" sqref="C90:H93 F260:P265" xr:uid="{00000000-0002-0000-0200-000003000000}">
      <formula1>0</formula1>
      <formula2>9.99999999999999E+32</formula2>
    </dataValidation>
    <dataValidation type="whole" allowBlank="1" showInputMessage="1" showErrorMessage="1" sqref="D61:L67 F246:AA255" xr:uid="{00000000-0002-0000-0200-000004000000}">
      <formula1>0</formula1>
      <formula2>9.99999999999999E+31</formula2>
    </dataValidation>
    <dataValidation operator="greaterThanOrEqual" allowBlank="1" showInputMessage="1" showErrorMessage="1" errorTitle="Error" error="Favor ingresar Números." sqref="G218:H218 C224:C226" xr:uid="{00000000-0002-0000-0200-000005000000}"/>
    <dataValidation type="whole" allowBlank="1" showInputMessage="1" showErrorMessage="1" errorTitle="Error" error="Favor ingresar Números." sqref="C72:D74 C256:E265 F152:AC152" xr:uid="{00000000-0002-0000-0200-000006000000}">
      <formula1>0</formula1>
      <formula2>1E+29</formula2>
    </dataValidation>
    <dataValidation type="whole" allowBlank="1" showInputMessage="1" showErrorMessage="1" sqref="F204:AC205 AD205:AG205 AI205 F208:AI208 C203:E208 T212" xr:uid="{00000000-0002-0000-0200-000007000000}">
      <formula1>0</formula1>
      <formula2>1E+29</formula2>
    </dataValidation>
    <dataValidation type="whole" operator="greaterThanOrEqual" allowBlank="1" showInputMessage="1" showErrorMessage="1" errorTitle="Error" error="Favor ingresar Números." sqref="F192:U193 C216:F216 F213:AF215 F206:AI207 E46:R49 E227:F227 I227:J227 F183:Q185 R260:R262 B86:F87 E217:F217 C237:E241 E72:J74 E55:J57 B80:B83 F122:AC151 F153:AC157 F163:AM168 F199:S200 C228:F232 F173:O178 F20:S41 F13:Y15 F98:I102" xr:uid="{00000000-0002-0000-0200-000008000000}">
      <formula1>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R278"/>
  <sheetViews>
    <sheetView workbookViewId="0">
      <selection activeCell="A4" sqref="A4:A5"/>
    </sheetView>
  </sheetViews>
  <sheetFormatPr baseColWidth="10" defaultColWidth="11.42578125" defaultRowHeight="15" x14ac:dyDescent="0.25"/>
  <cols>
    <col min="1" max="1" width="31" customWidth="1"/>
    <col min="2" max="2" width="28.7109375" customWidth="1"/>
    <col min="3" max="3" width="16.42578125" customWidth="1"/>
    <col min="4" max="7" width="15.7109375" customWidth="1"/>
    <col min="8" max="8" width="16.5703125" customWidth="1"/>
    <col min="9" max="12" width="15.7109375" customWidth="1"/>
    <col min="23" max="23" width="13.140625" customWidth="1"/>
    <col min="53" max="61" width="11.42578125" customWidth="1"/>
    <col min="72" max="78" width="16" customWidth="1"/>
    <col min="79" max="94" width="11.42578125" style="2" hidden="1" customWidth="1"/>
    <col min="95" max="96" width="11.42578125" hidden="1" customWidth="1"/>
    <col min="97" max="130" width="11.42578125" customWidth="1"/>
  </cols>
  <sheetData>
    <row r="1" spans="1:94" x14ac:dyDescent="0.25">
      <c r="A1" s="1" t="s">
        <v>0</v>
      </c>
    </row>
    <row r="2" spans="1:94" x14ac:dyDescent="0.25">
      <c r="A2" s="1" t="str">
        <f>CONCATENATE("COMUNA: ",[4]NOMBRE!B2, " (",[4]NOMBRE!C2,[4]NOMBRE!D2,[4]NOMBRE!E2,[4]NOMBRE!F2,[4]NOMBRE!G2,")")</f>
        <v>COMUNA: LINARES (07401)</v>
      </c>
    </row>
    <row r="3" spans="1:94" x14ac:dyDescent="0.25">
      <c r="A3" s="1" t="str">
        <f>CONCATENATE("ESTABLECIMIENTO/ESTRATEGIA: ", [4]NOMBRE!B3, " (",[4]NOMBRE!C3,[4]NOMBRE!D3,[4]NOMBRE!E3,[4]NOMBRE!F3,[4]NOMBRE!G3,[4]NOMBRE!H3,")")</f>
        <v>ESTABLECIMIENTO/ESTRATEGIA: HOSPITAL PRESIDENTE CARLOS IBAÑEZ DEL CAMPO (116108)</v>
      </c>
    </row>
    <row r="4" spans="1:94" x14ac:dyDescent="0.25">
      <c r="A4" s="1" t="str">
        <f>CONCATENATE("MES: ",[4]NOMBRE!B6, " (",[4]NOMBRE!C6,[4]NOMBRE!D6,")")</f>
        <v>MES: MARZO (03)</v>
      </c>
    </row>
    <row r="5" spans="1:94" x14ac:dyDescent="0.25">
      <c r="A5" s="1" t="str">
        <f>CONCATENATE("AÑO: ",[4]NOMBRE!B7)</f>
        <v>AÑO: 2025</v>
      </c>
    </row>
    <row r="6" spans="1:94" s="5" customFormat="1" ht="15" customHeight="1" x14ac:dyDescent="0.25">
      <c r="A6" s="2498" t="s">
        <v>1</v>
      </c>
      <c r="B6" s="2498"/>
      <c r="C6" s="2498"/>
      <c r="D6" s="2498"/>
      <c r="E6" s="2498"/>
      <c r="F6" s="2498"/>
      <c r="G6" s="2498"/>
      <c r="H6" s="2498"/>
      <c r="I6" s="2498"/>
      <c r="J6" s="2498"/>
      <c r="K6" s="2498"/>
      <c r="L6" s="2498"/>
      <c r="M6" s="2498"/>
      <c r="N6" s="2498"/>
      <c r="O6" s="2498"/>
      <c r="P6" s="2498"/>
      <c r="Q6" s="2498"/>
      <c r="R6" s="2498"/>
      <c r="S6" s="2498"/>
      <c r="T6" s="2498"/>
      <c r="U6" s="2498"/>
      <c r="V6" s="2498"/>
      <c r="W6" s="2498"/>
      <c r="X6" s="2498"/>
      <c r="Y6" s="2499"/>
      <c r="Z6" s="3"/>
      <c r="AA6" s="3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</row>
    <row r="8" spans="1:94" ht="15.75" x14ac:dyDescent="0.25">
      <c r="A8" s="7" t="s">
        <v>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9"/>
      <c r="Q8" s="10"/>
      <c r="R8" s="3"/>
      <c r="S8" s="3"/>
      <c r="T8" s="3"/>
      <c r="U8" s="3"/>
      <c r="V8" s="3"/>
      <c r="W8" s="3"/>
      <c r="X8" s="3"/>
      <c r="Y8" s="3"/>
    </row>
    <row r="9" spans="1:94" x14ac:dyDescent="0.25">
      <c r="A9" s="11" t="s">
        <v>3</v>
      </c>
      <c r="B9" s="12"/>
      <c r="C9" s="12"/>
      <c r="D9" s="12"/>
      <c r="E9" s="12"/>
      <c r="F9" s="13"/>
      <c r="G9" s="14"/>
      <c r="H9" s="15"/>
      <c r="I9" s="16"/>
      <c r="J9" s="14"/>
      <c r="K9" s="1036"/>
      <c r="L9" s="14"/>
      <c r="M9" s="15"/>
      <c r="N9" s="16"/>
      <c r="O9" s="16"/>
      <c r="P9" s="18"/>
      <c r="Q9" s="14"/>
      <c r="R9" s="15"/>
      <c r="S9" s="15"/>
      <c r="T9" s="15"/>
      <c r="U9" s="15"/>
      <c r="V9" s="15"/>
      <c r="W9" s="15"/>
      <c r="X9" s="15"/>
      <c r="Y9" s="16"/>
    </row>
    <row r="10" spans="1:94" ht="15" customHeight="1" x14ac:dyDescent="0.25">
      <c r="A10" s="2908" t="s">
        <v>4</v>
      </c>
      <c r="B10" s="2908"/>
      <c r="C10" s="2893" t="s">
        <v>5</v>
      </c>
      <c r="D10" s="2894"/>
      <c r="E10" s="2895"/>
      <c r="F10" s="2886" t="s">
        <v>6</v>
      </c>
      <c r="G10" s="2888"/>
      <c r="H10" s="2888"/>
      <c r="I10" s="2888"/>
      <c r="J10" s="2888"/>
      <c r="K10" s="2888"/>
      <c r="L10" s="2888"/>
      <c r="M10" s="2888"/>
      <c r="N10" s="2888"/>
      <c r="O10" s="2888"/>
      <c r="P10" s="2888"/>
      <c r="Q10" s="2888"/>
      <c r="R10" s="2888"/>
      <c r="S10" s="2888"/>
      <c r="T10" s="2888"/>
      <c r="U10" s="2888"/>
      <c r="V10" s="2888"/>
      <c r="W10" s="2888"/>
      <c r="X10" s="2888"/>
      <c r="Y10" s="2887"/>
    </row>
    <row r="11" spans="1:94" ht="15" customHeight="1" x14ac:dyDescent="0.25">
      <c r="A11" s="2908"/>
      <c r="B11" s="2908"/>
      <c r="C11" s="2504"/>
      <c r="D11" s="2505"/>
      <c r="E11" s="2506"/>
      <c r="F11" s="2886" t="s">
        <v>7</v>
      </c>
      <c r="G11" s="2887"/>
      <c r="H11" s="2886" t="s">
        <v>8</v>
      </c>
      <c r="I11" s="2887"/>
      <c r="J11" s="2886" t="s">
        <v>9</v>
      </c>
      <c r="K11" s="2887"/>
      <c r="L11" s="2886" t="s">
        <v>10</v>
      </c>
      <c r="M11" s="2887"/>
      <c r="N11" s="2886" t="s">
        <v>11</v>
      </c>
      <c r="O11" s="2887"/>
      <c r="P11" s="2886" t="s">
        <v>12</v>
      </c>
      <c r="Q11" s="2887"/>
      <c r="R11" s="2886" t="s">
        <v>13</v>
      </c>
      <c r="S11" s="2887"/>
      <c r="T11" s="2886" t="s">
        <v>14</v>
      </c>
      <c r="U11" s="2887"/>
      <c r="V11" s="2886" t="s">
        <v>15</v>
      </c>
      <c r="W11" s="2887"/>
      <c r="X11" s="2886" t="s">
        <v>16</v>
      </c>
      <c r="Y11" s="2887"/>
    </row>
    <row r="12" spans="1:94" x14ac:dyDescent="0.25">
      <c r="A12" s="2908"/>
      <c r="B12" s="2908"/>
      <c r="C12" s="866" t="s">
        <v>17</v>
      </c>
      <c r="D12" s="889" t="s">
        <v>18</v>
      </c>
      <c r="E12" s="865" t="s">
        <v>19</v>
      </c>
      <c r="F12" s="952" t="s">
        <v>18</v>
      </c>
      <c r="G12" s="865" t="s">
        <v>19</v>
      </c>
      <c r="H12" s="952" t="s">
        <v>18</v>
      </c>
      <c r="I12" s="865" t="s">
        <v>19</v>
      </c>
      <c r="J12" s="952" t="s">
        <v>18</v>
      </c>
      <c r="K12" s="865" t="s">
        <v>19</v>
      </c>
      <c r="L12" s="952" t="s">
        <v>18</v>
      </c>
      <c r="M12" s="865" t="s">
        <v>19</v>
      </c>
      <c r="N12" s="952" t="s">
        <v>18</v>
      </c>
      <c r="O12" s="865" t="s">
        <v>19</v>
      </c>
      <c r="P12" s="952" t="s">
        <v>18</v>
      </c>
      <c r="Q12" s="865" t="s">
        <v>19</v>
      </c>
      <c r="R12" s="952" t="s">
        <v>18</v>
      </c>
      <c r="S12" s="865" t="s">
        <v>19</v>
      </c>
      <c r="T12" s="952" t="s">
        <v>18</v>
      </c>
      <c r="U12" s="865" t="s">
        <v>19</v>
      </c>
      <c r="V12" s="952" t="s">
        <v>18</v>
      </c>
      <c r="W12" s="865" t="s">
        <v>19</v>
      </c>
      <c r="X12" s="952" t="s">
        <v>18</v>
      </c>
      <c r="Y12" s="865" t="s">
        <v>19</v>
      </c>
    </row>
    <row r="13" spans="1:94" x14ac:dyDescent="0.25">
      <c r="A13" s="2997" t="s">
        <v>20</v>
      </c>
      <c r="B13" s="2997"/>
      <c r="C13" s="1037">
        <f>SUM(D13+E13)</f>
        <v>0</v>
      </c>
      <c r="D13" s="1038">
        <f t="shared" ref="D13:E15" si="0">SUM(F13+H13+J13+L13+N13+P13+R13+T13+V13+X13)</f>
        <v>0</v>
      </c>
      <c r="E13" s="1039">
        <f t="shared" si="0"/>
        <v>0</v>
      </c>
      <c r="F13" s="871"/>
      <c r="G13" s="875"/>
      <c r="H13" s="871"/>
      <c r="I13" s="875"/>
      <c r="J13" s="871"/>
      <c r="K13" s="875"/>
      <c r="L13" s="871"/>
      <c r="M13" s="875"/>
      <c r="N13" s="871"/>
      <c r="O13" s="875"/>
      <c r="P13" s="871"/>
      <c r="Q13" s="875"/>
      <c r="R13" s="871"/>
      <c r="S13" s="875"/>
      <c r="T13" s="871"/>
      <c r="U13" s="875"/>
      <c r="V13" s="871"/>
      <c r="W13" s="875"/>
      <c r="X13" s="871"/>
      <c r="Y13" s="875"/>
    </row>
    <row r="14" spans="1:94" x14ac:dyDescent="0.25">
      <c r="A14" s="2998" t="s">
        <v>21</v>
      </c>
      <c r="B14" s="918" t="s">
        <v>22</v>
      </c>
      <c r="C14" s="877">
        <f>SUM(D14+E14)</f>
        <v>0</v>
      </c>
      <c r="D14" s="1040">
        <f t="shared" si="0"/>
        <v>0</v>
      </c>
      <c r="E14" s="878">
        <f t="shared" si="0"/>
        <v>0</v>
      </c>
      <c r="F14" s="879"/>
      <c r="G14" s="884"/>
      <c r="H14" s="879"/>
      <c r="I14" s="884"/>
      <c r="J14" s="879"/>
      <c r="K14" s="884"/>
      <c r="L14" s="879"/>
      <c r="M14" s="884"/>
      <c r="N14" s="879"/>
      <c r="O14" s="884"/>
      <c r="P14" s="879"/>
      <c r="Q14" s="884"/>
      <c r="R14" s="879"/>
      <c r="S14" s="884"/>
      <c r="T14" s="879"/>
      <c r="U14" s="884"/>
      <c r="V14" s="879"/>
      <c r="W14" s="884"/>
      <c r="X14" s="879"/>
      <c r="Y14" s="884"/>
    </row>
    <row r="15" spans="1:94" x14ac:dyDescent="0.25">
      <c r="A15" s="2497"/>
      <c r="B15" s="34" t="s">
        <v>23</v>
      </c>
      <c r="C15" s="35">
        <f>SUM(D15+E15)</f>
        <v>0</v>
      </c>
      <c r="D15" s="36">
        <f t="shared" si="0"/>
        <v>0</v>
      </c>
      <c r="E15" s="37">
        <f t="shared" si="0"/>
        <v>0</v>
      </c>
      <c r="F15" s="858"/>
      <c r="G15" s="859"/>
      <c r="H15" s="40"/>
      <c r="I15" s="41"/>
      <c r="J15" s="40"/>
      <c r="K15" s="41"/>
      <c r="L15" s="858"/>
      <c r="M15" s="859"/>
      <c r="N15" s="858"/>
      <c r="O15" s="859"/>
      <c r="P15" s="858"/>
      <c r="Q15" s="859"/>
      <c r="R15" s="858"/>
      <c r="S15" s="859"/>
      <c r="T15" s="858"/>
      <c r="U15" s="860"/>
      <c r="V15" s="858"/>
      <c r="W15" s="860"/>
      <c r="X15" s="858"/>
      <c r="Y15" s="859"/>
    </row>
    <row r="16" spans="1:94" ht="15.75" x14ac:dyDescent="0.25">
      <c r="A16" s="11" t="s">
        <v>24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3"/>
      <c r="Q16" s="43"/>
      <c r="R16" s="44"/>
      <c r="S16" s="44"/>
    </row>
    <row r="17" spans="1:90" customFormat="1" ht="15" customHeight="1" x14ac:dyDescent="0.25">
      <c r="A17" s="2892" t="s">
        <v>25</v>
      </c>
      <c r="B17" s="2892" t="s">
        <v>26</v>
      </c>
      <c r="C17" s="2893" t="s">
        <v>27</v>
      </c>
      <c r="D17" s="2894"/>
      <c r="E17" s="2895"/>
      <c r="F17" s="2896" t="s">
        <v>6</v>
      </c>
      <c r="G17" s="2897"/>
      <c r="H17" s="2897"/>
      <c r="I17" s="2897"/>
      <c r="J17" s="2897"/>
      <c r="K17" s="2897"/>
      <c r="L17" s="2897"/>
      <c r="M17" s="2897"/>
      <c r="N17" s="2897"/>
      <c r="O17" s="2897"/>
      <c r="P17" s="2897"/>
      <c r="Q17" s="2897"/>
      <c r="R17" s="2899" t="s">
        <v>28</v>
      </c>
      <c r="S17" s="2895" t="s">
        <v>29</v>
      </c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</row>
    <row r="18" spans="1:90" customFormat="1" ht="15" customHeight="1" x14ac:dyDescent="0.25">
      <c r="A18" s="2509"/>
      <c r="B18" s="2509"/>
      <c r="C18" s="2504"/>
      <c r="D18" s="2505"/>
      <c r="E18" s="2506"/>
      <c r="F18" s="2886" t="s">
        <v>30</v>
      </c>
      <c r="G18" s="2887"/>
      <c r="H18" s="2886" t="s">
        <v>31</v>
      </c>
      <c r="I18" s="2887"/>
      <c r="J18" s="2886" t="s">
        <v>15</v>
      </c>
      <c r="K18" s="2887"/>
      <c r="L18" s="2886" t="s">
        <v>32</v>
      </c>
      <c r="M18" s="2887"/>
      <c r="N18" s="2886" t="s">
        <v>33</v>
      </c>
      <c r="O18" s="2887"/>
      <c r="P18" s="2886" t="s">
        <v>34</v>
      </c>
      <c r="Q18" s="2888"/>
      <c r="R18" s="2520"/>
      <c r="S18" s="252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</row>
    <row r="19" spans="1:90" customFormat="1" x14ac:dyDescent="0.25">
      <c r="A19" s="2510"/>
      <c r="B19" s="2510"/>
      <c r="C19" s="863" t="s">
        <v>17</v>
      </c>
      <c r="D19" s="864" t="s">
        <v>18</v>
      </c>
      <c r="E19" s="865" t="s">
        <v>19</v>
      </c>
      <c r="F19" s="866" t="s">
        <v>18</v>
      </c>
      <c r="G19" s="865" t="s">
        <v>19</v>
      </c>
      <c r="H19" s="866" t="s">
        <v>18</v>
      </c>
      <c r="I19" s="865" t="s">
        <v>19</v>
      </c>
      <c r="J19" s="866" t="s">
        <v>18</v>
      </c>
      <c r="K19" s="865" t="s">
        <v>19</v>
      </c>
      <c r="L19" s="866" t="s">
        <v>18</v>
      </c>
      <c r="M19" s="865" t="s">
        <v>19</v>
      </c>
      <c r="N19" s="866" t="s">
        <v>18</v>
      </c>
      <c r="O19" s="865" t="s">
        <v>19</v>
      </c>
      <c r="P19" s="866" t="s">
        <v>18</v>
      </c>
      <c r="Q19" s="867" t="s">
        <v>19</v>
      </c>
      <c r="R19" s="2521"/>
      <c r="S19" s="2506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90" customFormat="1" ht="15" customHeight="1" x14ac:dyDescent="0.25">
      <c r="A20" s="2901" t="s">
        <v>35</v>
      </c>
      <c r="B20" s="2902"/>
      <c r="C20" s="868">
        <f t="shared" ref="C20:C29" si="1">SUM(D20+E20)</f>
        <v>0</v>
      </c>
      <c r="D20" s="869">
        <f t="shared" ref="D20:E41" si="2">SUM(F20+H20+J20+L20+N20+P20)</f>
        <v>0</v>
      </c>
      <c r="E20" s="870">
        <f t="shared" si="2"/>
        <v>0</v>
      </c>
      <c r="F20" s="871"/>
      <c r="G20" s="872"/>
      <c r="H20" s="871"/>
      <c r="I20" s="872"/>
      <c r="J20" s="871"/>
      <c r="K20" s="872"/>
      <c r="L20" s="871"/>
      <c r="M20" s="872"/>
      <c r="N20" s="871"/>
      <c r="O20" s="872"/>
      <c r="P20" s="871"/>
      <c r="Q20" s="873"/>
      <c r="R20" s="874"/>
      <c r="S20" s="875"/>
      <c r="T20" s="58" t="str">
        <f>$CA20&amp;CB20</f>
        <v/>
      </c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60" t="str">
        <f>IF(AND($C20&lt;&gt;0,R20=""),"* No olvide ingresar la variable "&amp;R$17&amp;""&amp;". Digite CERO si no tiene. ",IF(R20&gt;$C20,"* La variable Pueblos Originarios no debe ser mayor al Total Ambos Sexos. ",""))</f>
        <v/>
      </c>
      <c r="CB20" s="60" t="str">
        <f>IF(AND($C20&lt;&gt;0,S20=""),"* No olvide ingresar la variable "&amp;S$17&amp;""&amp;". Digite CERO si no tiene. ",IF(S20&gt;$C20,"* La variable Migrantes no debe ser mayor al Total Ambos Sexos. ",""))</f>
        <v/>
      </c>
      <c r="CC20" s="59"/>
      <c r="CD20" s="59"/>
      <c r="CE20" s="61"/>
      <c r="CF20" s="61"/>
      <c r="CG20" s="61"/>
      <c r="CH20" s="61"/>
      <c r="CI20" s="61"/>
      <c r="CJ20" s="2"/>
      <c r="CK20" s="62">
        <f>IF(AND($C20&lt;&gt;0,R20=""),1,IF(R20&gt;$C20,1,0))</f>
        <v>0</v>
      </c>
      <c r="CL20" s="62">
        <f>IF(AND($C20&lt;&gt;0,S20=""),1,IF(S20&gt;$C20,1,0))</f>
        <v>0</v>
      </c>
    </row>
    <row r="21" spans="1:90" customFormat="1" x14ac:dyDescent="0.25">
      <c r="A21" s="2898" t="s">
        <v>36</v>
      </c>
      <c r="B21" s="876" t="s">
        <v>22</v>
      </c>
      <c r="C21" s="877">
        <f t="shared" si="1"/>
        <v>0</v>
      </c>
      <c r="D21" s="1041">
        <f t="shared" si="2"/>
        <v>0</v>
      </c>
      <c r="E21" s="878">
        <f t="shared" si="2"/>
        <v>0</v>
      </c>
      <c r="F21" s="67"/>
      <c r="G21" s="68"/>
      <c r="H21" s="67"/>
      <c r="I21" s="68"/>
      <c r="J21" s="67"/>
      <c r="K21" s="68"/>
      <c r="L21" s="67"/>
      <c r="M21" s="68"/>
      <c r="N21" s="69"/>
      <c r="O21" s="68"/>
      <c r="P21" s="69"/>
      <c r="Q21" s="70"/>
      <c r="R21" s="71"/>
      <c r="S21" s="72"/>
      <c r="T21" s="58" t="str">
        <f t="shared" ref="T21:T41" si="3">$CA21&amp;CB21</f>
        <v/>
      </c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60" t="str">
        <f t="shared" ref="CA21:CA41" si="4">IF(AND($C21&lt;&gt;0,R21=""),"* No olvide ingresar la variable "&amp;R$17&amp;""&amp;". Digite CERO si no tiene. ",IF(R21&gt;$C21,"* La variable Pueblos Originarios no debe ser mayor al Total Ambos Sexos. ",""))</f>
        <v/>
      </c>
      <c r="CB21" s="60" t="str">
        <f t="shared" ref="CB21:CB41" si="5">IF(AND($C21&lt;&gt;0,S21=""),"* No olvide ingresar la variable "&amp;S$17&amp;""&amp;". Digite CERO si no tiene. ",IF(S21&gt;$C21,"* La variable Migrantes no debe ser mayor al Total Ambos Sexos. ",""))</f>
        <v/>
      </c>
      <c r="CC21" s="59"/>
      <c r="CD21" s="59"/>
      <c r="CE21" s="61"/>
      <c r="CF21" s="61"/>
      <c r="CG21" s="61"/>
      <c r="CH21" s="61"/>
      <c r="CI21" s="61"/>
      <c r="CJ21" s="2"/>
      <c r="CK21" s="62">
        <f t="shared" ref="CK21:CL41" si="6">IF(AND($C21&lt;&gt;0,R21=""),1,IF(R21&gt;$C21,1,0))</f>
        <v>0</v>
      </c>
      <c r="CL21" s="62">
        <f t="shared" si="6"/>
        <v>0</v>
      </c>
    </row>
    <row r="22" spans="1:90" customFormat="1" x14ac:dyDescent="0.25">
      <c r="A22" s="2517"/>
      <c r="B22" s="73" t="s">
        <v>37</v>
      </c>
      <c r="C22" s="74">
        <f t="shared" si="1"/>
        <v>0</v>
      </c>
      <c r="D22" s="75">
        <f t="shared" si="2"/>
        <v>0</v>
      </c>
      <c r="E22" s="76">
        <f t="shared" si="2"/>
        <v>0</v>
      </c>
      <c r="F22" s="77"/>
      <c r="G22" s="78"/>
      <c r="H22" s="67"/>
      <c r="I22" s="68"/>
      <c r="J22" s="77"/>
      <c r="K22" s="78"/>
      <c r="L22" s="77"/>
      <c r="M22" s="78"/>
      <c r="N22" s="79"/>
      <c r="O22" s="78"/>
      <c r="P22" s="79"/>
      <c r="Q22" s="80"/>
      <c r="R22" s="81"/>
      <c r="S22" s="82"/>
      <c r="T22" s="58" t="str">
        <f t="shared" si="3"/>
        <v/>
      </c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60" t="str">
        <f t="shared" si="4"/>
        <v/>
      </c>
      <c r="CB22" s="60" t="str">
        <f t="shared" si="5"/>
        <v/>
      </c>
      <c r="CC22" s="59"/>
      <c r="CD22" s="59"/>
      <c r="CE22" s="61"/>
      <c r="CF22" s="61"/>
      <c r="CG22" s="61"/>
      <c r="CH22" s="61"/>
      <c r="CI22" s="61"/>
      <c r="CJ22" s="2"/>
      <c r="CK22" s="62">
        <f t="shared" si="6"/>
        <v>0</v>
      </c>
      <c r="CL22" s="62">
        <f t="shared" si="6"/>
        <v>0</v>
      </c>
    </row>
    <row r="23" spans="1:90" customFormat="1" x14ac:dyDescent="0.25">
      <c r="A23" s="2517"/>
      <c r="B23" s="83" t="s">
        <v>38</v>
      </c>
      <c r="C23" s="84">
        <f t="shared" si="1"/>
        <v>0</v>
      </c>
      <c r="D23" s="85">
        <f t="shared" si="2"/>
        <v>0</v>
      </c>
      <c r="E23" s="86">
        <f t="shared" si="2"/>
        <v>0</v>
      </c>
      <c r="F23" s="77"/>
      <c r="G23" s="78"/>
      <c r="H23" s="67"/>
      <c r="I23" s="68"/>
      <c r="J23" s="77"/>
      <c r="K23" s="78"/>
      <c r="L23" s="77"/>
      <c r="M23" s="78"/>
      <c r="N23" s="79"/>
      <c r="O23" s="78"/>
      <c r="P23" s="79"/>
      <c r="Q23" s="80"/>
      <c r="R23" s="81"/>
      <c r="S23" s="82"/>
      <c r="T23" s="58" t="str">
        <f t="shared" si="3"/>
        <v/>
      </c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60" t="str">
        <f t="shared" si="4"/>
        <v/>
      </c>
      <c r="CB23" s="60" t="str">
        <f t="shared" si="5"/>
        <v/>
      </c>
      <c r="CC23" s="59"/>
      <c r="CD23" s="59"/>
      <c r="CE23" s="61"/>
      <c r="CF23" s="61"/>
      <c r="CG23" s="61"/>
      <c r="CH23" s="61"/>
      <c r="CI23" s="61"/>
      <c r="CJ23" s="2"/>
      <c r="CK23" s="62">
        <f t="shared" si="6"/>
        <v>0</v>
      </c>
      <c r="CL23" s="62">
        <f t="shared" si="6"/>
        <v>0</v>
      </c>
    </row>
    <row r="24" spans="1:90" customFormat="1" x14ac:dyDescent="0.25">
      <c r="A24" s="2518"/>
      <c r="B24" s="34" t="s">
        <v>39</v>
      </c>
      <c r="C24" s="35">
        <f t="shared" si="1"/>
        <v>0</v>
      </c>
      <c r="D24" s="87">
        <f t="shared" si="2"/>
        <v>0</v>
      </c>
      <c r="E24" s="37">
        <f t="shared" si="2"/>
        <v>0</v>
      </c>
      <c r="F24" s="40"/>
      <c r="G24" s="88"/>
      <c r="H24" s="40"/>
      <c r="I24" s="88"/>
      <c r="J24" s="40"/>
      <c r="K24" s="88"/>
      <c r="L24" s="40"/>
      <c r="M24" s="88"/>
      <c r="N24" s="89"/>
      <c r="O24" s="88"/>
      <c r="P24" s="89"/>
      <c r="Q24" s="90"/>
      <c r="R24" s="91"/>
      <c r="S24" s="41"/>
      <c r="T24" s="58" t="str">
        <f t="shared" si="3"/>
        <v/>
      </c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60" t="str">
        <f t="shared" si="4"/>
        <v/>
      </c>
      <c r="CB24" s="60" t="str">
        <f t="shared" si="5"/>
        <v/>
      </c>
      <c r="CC24" s="59"/>
      <c r="CD24" s="59"/>
      <c r="CE24" s="61"/>
      <c r="CF24" s="61"/>
      <c r="CG24" s="61"/>
      <c r="CH24" s="61"/>
      <c r="CI24" s="61"/>
      <c r="CJ24" s="2"/>
      <c r="CK24" s="62">
        <f t="shared" si="6"/>
        <v>0</v>
      </c>
      <c r="CL24" s="62">
        <f t="shared" si="6"/>
        <v>0</v>
      </c>
    </row>
    <row r="25" spans="1:90" customFormat="1" ht="21" x14ac:dyDescent="0.25">
      <c r="A25" s="2898" t="s">
        <v>40</v>
      </c>
      <c r="B25" s="876" t="s">
        <v>41</v>
      </c>
      <c r="C25" s="877">
        <f t="shared" si="1"/>
        <v>0</v>
      </c>
      <c r="D25" s="1041">
        <f t="shared" si="2"/>
        <v>0</v>
      </c>
      <c r="E25" s="878">
        <f t="shared" si="2"/>
        <v>0</v>
      </c>
      <c r="F25" s="879"/>
      <c r="G25" s="880"/>
      <c r="H25" s="879"/>
      <c r="I25" s="880"/>
      <c r="J25" s="879"/>
      <c r="K25" s="880"/>
      <c r="L25" s="879"/>
      <c r="M25" s="880"/>
      <c r="N25" s="881"/>
      <c r="O25" s="880"/>
      <c r="P25" s="881"/>
      <c r="Q25" s="882"/>
      <c r="R25" s="883"/>
      <c r="S25" s="884"/>
      <c r="T25" s="58" t="str">
        <f t="shared" si="3"/>
        <v/>
      </c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60" t="str">
        <f t="shared" si="4"/>
        <v/>
      </c>
      <c r="CB25" s="60" t="str">
        <f t="shared" si="5"/>
        <v/>
      </c>
      <c r="CC25" s="59"/>
      <c r="CD25" s="59"/>
      <c r="CE25" s="61"/>
      <c r="CF25" s="61"/>
      <c r="CG25" s="61"/>
      <c r="CH25" s="61"/>
      <c r="CI25" s="61"/>
      <c r="CJ25" s="2"/>
      <c r="CK25" s="62">
        <f t="shared" si="6"/>
        <v>0</v>
      </c>
      <c r="CL25" s="62">
        <f t="shared" si="6"/>
        <v>0</v>
      </c>
    </row>
    <row r="26" spans="1:90" customFormat="1" x14ac:dyDescent="0.25">
      <c r="A26" s="2517"/>
      <c r="B26" s="98" t="s">
        <v>42</v>
      </c>
      <c r="C26" s="74">
        <f t="shared" si="1"/>
        <v>0</v>
      </c>
      <c r="D26" s="75">
        <f t="shared" si="2"/>
        <v>0</v>
      </c>
      <c r="E26" s="76">
        <f t="shared" si="2"/>
        <v>0</v>
      </c>
      <c r="F26" s="67"/>
      <c r="G26" s="68"/>
      <c r="H26" s="67"/>
      <c r="I26" s="68"/>
      <c r="J26" s="67"/>
      <c r="K26" s="68"/>
      <c r="L26" s="67"/>
      <c r="M26" s="68"/>
      <c r="N26" s="69"/>
      <c r="O26" s="68"/>
      <c r="P26" s="69"/>
      <c r="Q26" s="70"/>
      <c r="R26" s="71"/>
      <c r="S26" s="72"/>
      <c r="T26" s="58" t="str">
        <f t="shared" si="3"/>
        <v/>
      </c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60" t="str">
        <f t="shared" si="4"/>
        <v/>
      </c>
      <c r="CB26" s="60" t="str">
        <f t="shared" si="5"/>
        <v/>
      </c>
      <c r="CC26" s="59"/>
      <c r="CD26" s="59"/>
      <c r="CE26" s="61"/>
      <c r="CF26" s="61"/>
      <c r="CG26" s="61"/>
      <c r="CH26" s="61"/>
      <c r="CI26" s="61"/>
      <c r="CJ26" s="2"/>
      <c r="CK26" s="62">
        <f t="shared" si="6"/>
        <v>0</v>
      </c>
      <c r="CL26" s="62">
        <f t="shared" si="6"/>
        <v>0</v>
      </c>
    </row>
    <row r="27" spans="1:90" customFormat="1" x14ac:dyDescent="0.25">
      <c r="A27" s="2517"/>
      <c r="B27" s="98" t="s">
        <v>43</v>
      </c>
      <c r="C27" s="74">
        <f t="shared" si="1"/>
        <v>0</v>
      </c>
      <c r="D27" s="75">
        <f t="shared" si="2"/>
        <v>0</v>
      </c>
      <c r="E27" s="76">
        <f t="shared" si="2"/>
        <v>0</v>
      </c>
      <c r="F27" s="67"/>
      <c r="G27" s="68"/>
      <c r="H27" s="67"/>
      <c r="I27" s="68"/>
      <c r="J27" s="67"/>
      <c r="K27" s="68"/>
      <c r="L27" s="67"/>
      <c r="M27" s="68"/>
      <c r="N27" s="69"/>
      <c r="O27" s="68"/>
      <c r="P27" s="69"/>
      <c r="Q27" s="70"/>
      <c r="R27" s="71"/>
      <c r="S27" s="72"/>
      <c r="T27" s="58" t="str">
        <f t="shared" si="3"/>
        <v/>
      </c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60" t="str">
        <f t="shared" si="4"/>
        <v/>
      </c>
      <c r="CB27" s="60" t="str">
        <f t="shared" si="5"/>
        <v/>
      </c>
      <c r="CC27" s="59"/>
      <c r="CD27" s="59"/>
      <c r="CE27" s="61"/>
      <c r="CF27" s="61"/>
      <c r="CG27" s="61"/>
      <c r="CH27" s="61"/>
      <c r="CI27" s="61"/>
      <c r="CJ27" s="2"/>
      <c r="CK27" s="62">
        <f t="shared" si="6"/>
        <v>0</v>
      </c>
      <c r="CL27" s="62">
        <f t="shared" si="6"/>
        <v>0</v>
      </c>
    </row>
    <row r="28" spans="1:90" customFormat="1" x14ac:dyDescent="0.25">
      <c r="A28" s="2517"/>
      <c r="B28" s="99" t="s">
        <v>44</v>
      </c>
      <c r="C28" s="100">
        <f t="shared" si="1"/>
        <v>0</v>
      </c>
      <c r="D28" s="101">
        <f t="shared" si="2"/>
        <v>0</v>
      </c>
      <c r="E28" s="102">
        <f t="shared" si="2"/>
        <v>0</v>
      </c>
      <c r="F28" s="67"/>
      <c r="G28" s="68"/>
      <c r="H28" s="67"/>
      <c r="I28" s="68"/>
      <c r="J28" s="67"/>
      <c r="K28" s="68"/>
      <c r="L28" s="67"/>
      <c r="M28" s="68"/>
      <c r="N28" s="69"/>
      <c r="O28" s="68"/>
      <c r="P28" s="69"/>
      <c r="Q28" s="70"/>
      <c r="R28" s="71"/>
      <c r="S28" s="72"/>
      <c r="T28" s="58" t="str">
        <f t="shared" si="3"/>
        <v/>
      </c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60" t="str">
        <f t="shared" si="4"/>
        <v/>
      </c>
      <c r="CB28" s="60" t="str">
        <f t="shared" si="5"/>
        <v/>
      </c>
      <c r="CC28" s="59"/>
      <c r="CD28" s="59"/>
      <c r="CE28" s="61"/>
      <c r="CF28" s="61"/>
      <c r="CG28" s="61"/>
      <c r="CH28" s="61"/>
      <c r="CI28" s="61"/>
      <c r="CJ28" s="2"/>
      <c r="CK28" s="62">
        <f t="shared" si="6"/>
        <v>0</v>
      </c>
      <c r="CL28" s="62">
        <f t="shared" si="6"/>
        <v>0</v>
      </c>
    </row>
    <row r="29" spans="1:90" customFormat="1" ht="21" x14ac:dyDescent="0.25">
      <c r="A29" s="2517"/>
      <c r="B29" s="99" t="s">
        <v>45</v>
      </c>
      <c r="C29" s="100">
        <f t="shared" si="1"/>
        <v>0</v>
      </c>
      <c r="D29" s="101">
        <f t="shared" si="2"/>
        <v>0</v>
      </c>
      <c r="E29" s="102">
        <f t="shared" si="2"/>
        <v>0</v>
      </c>
      <c r="F29" s="67"/>
      <c r="G29" s="68"/>
      <c r="H29" s="67"/>
      <c r="I29" s="68"/>
      <c r="J29" s="67"/>
      <c r="K29" s="68"/>
      <c r="L29" s="67"/>
      <c r="M29" s="68"/>
      <c r="N29" s="69"/>
      <c r="O29" s="68"/>
      <c r="P29" s="69"/>
      <c r="Q29" s="70"/>
      <c r="R29" s="71"/>
      <c r="S29" s="72"/>
      <c r="T29" s="58" t="str">
        <f t="shared" si="3"/>
        <v/>
      </c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60" t="str">
        <f t="shared" si="4"/>
        <v/>
      </c>
      <c r="CB29" s="60" t="str">
        <f t="shared" si="5"/>
        <v/>
      </c>
      <c r="CC29" s="59"/>
      <c r="CD29" s="59"/>
      <c r="CE29" s="61"/>
      <c r="CF29" s="61"/>
      <c r="CG29" s="61"/>
      <c r="CH29" s="61"/>
      <c r="CI29" s="61"/>
      <c r="CJ29" s="2"/>
      <c r="CK29" s="62">
        <f t="shared" si="6"/>
        <v>0</v>
      </c>
      <c r="CL29" s="62">
        <f t="shared" si="6"/>
        <v>0</v>
      </c>
    </row>
    <row r="30" spans="1:90" customFormat="1" x14ac:dyDescent="0.25">
      <c r="A30" s="2517"/>
      <c r="B30" s="99" t="s">
        <v>46</v>
      </c>
      <c r="C30" s="100">
        <f>SUM(D30:E30)</f>
        <v>0</v>
      </c>
      <c r="D30" s="101">
        <f t="shared" si="2"/>
        <v>0</v>
      </c>
      <c r="E30" s="102">
        <f t="shared" si="2"/>
        <v>0</v>
      </c>
      <c r="F30" s="67"/>
      <c r="G30" s="68"/>
      <c r="H30" s="67"/>
      <c r="I30" s="68"/>
      <c r="J30" s="67"/>
      <c r="K30" s="68"/>
      <c r="L30" s="67"/>
      <c r="M30" s="68"/>
      <c r="N30" s="69"/>
      <c r="O30" s="68"/>
      <c r="P30" s="69"/>
      <c r="Q30" s="70"/>
      <c r="R30" s="71"/>
      <c r="S30" s="72"/>
      <c r="T30" s="58" t="str">
        <f t="shared" si="3"/>
        <v/>
      </c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60" t="str">
        <f t="shared" si="4"/>
        <v/>
      </c>
      <c r="CB30" s="60" t="str">
        <f t="shared" si="5"/>
        <v/>
      </c>
      <c r="CC30" s="59"/>
      <c r="CD30" s="59"/>
      <c r="CE30" s="61"/>
      <c r="CF30" s="61"/>
      <c r="CG30" s="61"/>
      <c r="CH30" s="61"/>
      <c r="CI30" s="61"/>
      <c r="CJ30" s="2"/>
      <c r="CK30" s="62">
        <f t="shared" si="6"/>
        <v>0</v>
      </c>
      <c r="CL30" s="62">
        <f t="shared" si="6"/>
        <v>0</v>
      </c>
    </row>
    <row r="31" spans="1:90" customFormat="1" ht="21" x14ac:dyDescent="0.25">
      <c r="A31" s="2517"/>
      <c r="B31" s="99" t="s">
        <v>47</v>
      </c>
      <c r="C31" s="100">
        <f>SUM(D31:E31)</f>
        <v>0</v>
      </c>
      <c r="D31" s="75">
        <f t="shared" si="2"/>
        <v>0</v>
      </c>
      <c r="E31" s="76">
        <f t="shared" si="2"/>
        <v>0</v>
      </c>
      <c r="F31" s="67"/>
      <c r="G31" s="68"/>
      <c r="H31" s="67"/>
      <c r="I31" s="68"/>
      <c r="J31" s="67"/>
      <c r="K31" s="68"/>
      <c r="L31" s="67"/>
      <c r="M31" s="68"/>
      <c r="N31" s="69"/>
      <c r="O31" s="68"/>
      <c r="P31" s="69"/>
      <c r="Q31" s="70"/>
      <c r="R31" s="71"/>
      <c r="S31" s="72"/>
      <c r="T31" s="58" t="str">
        <f t="shared" si="3"/>
        <v/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60" t="str">
        <f t="shared" si="4"/>
        <v/>
      </c>
      <c r="CB31" s="60" t="str">
        <f t="shared" si="5"/>
        <v/>
      </c>
      <c r="CC31" s="59"/>
      <c r="CD31" s="59"/>
      <c r="CE31" s="61"/>
      <c r="CF31" s="61"/>
      <c r="CG31" s="61"/>
      <c r="CH31" s="61"/>
      <c r="CI31" s="61"/>
      <c r="CJ31" s="2"/>
      <c r="CK31" s="62">
        <f t="shared" si="6"/>
        <v>0</v>
      </c>
      <c r="CL31" s="62">
        <f t="shared" si="6"/>
        <v>0</v>
      </c>
    </row>
    <row r="32" spans="1:90" customFormat="1" x14ac:dyDescent="0.25">
      <c r="A32" s="2517"/>
      <c r="B32" s="99" t="s">
        <v>48</v>
      </c>
      <c r="C32" s="74">
        <f t="shared" ref="C32:C41" si="7">SUM(D32+E32)</f>
        <v>0</v>
      </c>
      <c r="D32" s="75">
        <f t="shared" si="2"/>
        <v>0</v>
      </c>
      <c r="E32" s="76">
        <f t="shared" si="2"/>
        <v>0</v>
      </c>
      <c r="F32" s="77"/>
      <c r="G32" s="78"/>
      <c r="H32" s="77"/>
      <c r="I32" s="78"/>
      <c r="J32" s="77"/>
      <c r="K32" s="78"/>
      <c r="L32" s="77"/>
      <c r="M32" s="78"/>
      <c r="N32" s="79"/>
      <c r="O32" s="78"/>
      <c r="P32" s="79"/>
      <c r="Q32" s="80"/>
      <c r="R32" s="81"/>
      <c r="S32" s="82"/>
      <c r="T32" s="58" t="str">
        <f t="shared" si="3"/>
        <v/>
      </c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60" t="str">
        <f t="shared" si="4"/>
        <v/>
      </c>
      <c r="CB32" s="60" t="str">
        <f t="shared" si="5"/>
        <v/>
      </c>
      <c r="CC32" s="59"/>
      <c r="CD32" s="59"/>
      <c r="CE32" s="61"/>
      <c r="CF32" s="61"/>
      <c r="CG32" s="61"/>
      <c r="CH32" s="61"/>
      <c r="CI32" s="61"/>
      <c r="CJ32" s="2"/>
      <c r="CK32" s="62">
        <f t="shared" si="6"/>
        <v>0</v>
      </c>
      <c r="CL32" s="62">
        <f t="shared" si="6"/>
        <v>0</v>
      </c>
    </row>
    <row r="33" spans="1:90" customFormat="1" x14ac:dyDescent="0.25">
      <c r="A33" s="2517"/>
      <c r="B33" s="103" t="s">
        <v>49</v>
      </c>
      <c r="C33" s="84">
        <f t="shared" si="7"/>
        <v>0</v>
      </c>
      <c r="D33" s="85">
        <f t="shared" si="2"/>
        <v>0</v>
      </c>
      <c r="E33" s="86">
        <f t="shared" si="2"/>
        <v>0</v>
      </c>
      <c r="F33" s="104"/>
      <c r="G33" s="105"/>
      <c r="H33" s="104"/>
      <c r="I33" s="105"/>
      <c r="J33" s="104"/>
      <c r="K33" s="105"/>
      <c r="L33" s="104"/>
      <c r="M33" s="105"/>
      <c r="N33" s="106"/>
      <c r="O33" s="105"/>
      <c r="P33" s="106"/>
      <c r="Q33" s="107"/>
      <c r="R33" s="108"/>
      <c r="S33" s="109"/>
      <c r="T33" s="58" t="str">
        <f t="shared" si="3"/>
        <v/>
      </c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60" t="str">
        <f t="shared" si="4"/>
        <v/>
      </c>
      <c r="CB33" s="60" t="str">
        <f t="shared" si="5"/>
        <v/>
      </c>
      <c r="CC33" s="59"/>
      <c r="CD33" s="59"/>
      <c r="CE33" s="61"/>
      <c r="CF33" s="61"/>
      <c r="CG33" s="61"/>
      <c r="CH33" s="61"/>
      <c r="CI33" s="61"/>
      <c r="CJ33" s="2"/>
      <c r="CK33" s="62">
        <f t="shared" si="6"/>
        <v>0</v>
      </c>
      <c r="CL33" s="62">
        <f t="shared" si="6"/>
        <v>0</v>
      </c>
    </row>
    <row r="34" spans="1:90" customFormat="1" x14ac:dyDescent="0.25">
      <c r="A34" s="2517"/>
      <c r="B34" s="73" t="s">
        <v>50</v>
      </c>
      <c r="C34" s="84">
        <f t="shared" si="7"/>
        <v>0</v>
      </c>
      <c r="D34" s="85">
        <f t="shared" si="2"/>
        <v>0</v>
      </c>
      <c r="E34" s="86">
        <f t="shared" si="2"/>
        <v>0</v>
      </c>
      <c r="F34" s="104"/>
      <c r="G34" s="105"/>
      <c r="H34" s="104"/>
      <c r="I34" s="105"/>
      <c r="J34" s="104"/>
      <c r="K34" s="105"/>
      <c r="L34" s="104"/>
      <c r="M34" s="105"/>
      <c r="N34" s="106"/>
      <c r="O34" s="105"/>
      <c r="P34" s="106"/>
      <c r="Q34" s="107"/>
      <c r="R34" s="108"/>
      <c r="S34" s="109"/>
      <c r="T34" s="58" t="str">
        <f t="shared" si="3"/>
        <v/>
      </c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60" t="str">
        <f t="shared" si="4"/>
        <v/>
      </c>
      <c r="CB34" s="60" t="str">
        <f t="shared" si="5"/>
        <v/>
      </c>
      <c r="CC34" s="59"/>
      <c r="CD34" s="59"/>
      <c r="CE34" s="61"/>
      <c r="CF34" s="61"/>
      <c r="CG34" s="61"/>
      <c r="CH34" s="61"/>
      <c r="CI34" s="61"/>
      <c r="CJ34" s="2"/>
      <c r="CK34" s="62">
        <f t="shared" si="6"/>
        <v>0</v>
      </c>
      <c r="CL34" s="62">
        <f t="shared" si="6"/>
        <v>0</v>
      </c>
    </row>
    <row r="35" spans="1:90" customFormat="1" x14ac:dyDescent="0.25">
      <c r="A35" s="2517"/>
      <c r="B35" s="110" t="s">
        <v>51</v>
      </c>
      <c r="C35" s="111">
        <f t="shared" si="7"/>
        <v>0</v>
      </c>
      <c r="D35" s="112">
        <f t="shared" si="2"/>
        <v>0</v>
      </c>
      <c r="E35" s="113">
        <f t="shared" si="2"/>
        <v>0</v>
      </c>
      <c r="F35" s="104"/>
      <c r="G35" s="105"/>
      <c r="H35" s="104"/>
      <c r="I35" s="105"/>
      <c r="J35" s="104"/>
      <c r="K35" s="105"/>
      <c r="L35" s="104"/>
      <c r="M35" s="105"/>
      <c r="N35" s="106"/>
      <c r="O35" s="105"/>
      <c r="P35" s="106"/>
      <c r="Q35" s="107"/>
      <c r="R35" s="108"/>
      <c r="S35" s="109"/>
      <c r="T35" s="58" t="str">
        <f t="shared" si="3"/>
        <v/>
      </c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60" t="str">
        <f t="shared" si="4"/>
        <v/>
      </c>
      <c r="CB35" s="60" t="str">
        <f t="shared" si="5"/>
        <v/>
      </c>
      <c r="CC35" s="59"/>
      <c r="CD35" s="59"/>
      <c r="CE35" s="61"/>
      <c r="CF35" s="61"/>
      <c r="CG35" s="61"/>
      <c r="CH35" s="61"/>
      <c r="CI35" s="61"/>
      <c r="CJ35" s="2"/>
      <c r="CK35" s="62">
        <f t="shared" si="6"/>
        <v>0</v>
      </c>
      <c r="CL35" s="62">
        <f t="shared" si="6"/>
        <v>0</v>
      </c>
    </row>
    <row r="36" spans="1:90" customFormat="1" x14ac:dyDescent="0.25">
      <c r="A36" s="2518"/>
      <c r="B36" s="114" t="s">
        <v>52</v>
      </c>
      <c r="C36" s="35">
        <f t="shared" si="7"/>
        <v>0</v>
      </c>
      <c r="D36" s="87">
        <f t="shared" si="2"/>
        <v>0</v>
      </c>
      <c r="E36" s="37">
        <f t="shared" si="2"/>
        <v>0</v>
      </c>
      <c r="F36" s="40"/>
      <c r="G36" s="88"/>
      <c r="H36" s="40"/>
      <c r="I36" s="88"/>
      <c r="J36" s="40"/>
      <c r="K36" s="88"/>
      <c r="L36" s="40"/>
      <c r="M36" s="88"/>
      <c r="N36" s="89"/>
      <c r="O36" s="88"/>
      <c r="P36" s="89"/>
      <c r="Q36" s="90"/>
      <c r="R36" s="91"/>
      <c r="S36" s="41"/>
      <c r="T36" s="58" t="str">
        <f t="shared" si="3"/>
        <v/>
      </c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60" t="str">
        <f t="shared" si="4"/>
        <v/>
      </c>
      <c r="CB36" s="60" t="str">
        <f t="shared" si="5"/>
        <v/>
      </c>
      <c r="CC36" s="59"/>
      <c r="CD36" s="59"/>
      <c r="CE36" s="61"/>
      <c r="CF36" s="61"/>
      <c r="CG36" s="61"/>
      <c r="CH36" s="61"/>
      <c r="CI36" s="61"/>
      <c r="CJ36" s="2"/>
      <c r="CK36" s="62">
        <f t="shared" si="6"/>
        <v>0</v>
      </c>
      <c r="CL36" s="62">
        <f t="shared" si="6"/>
        <v>0</v>
      </c>
    </row>
    <row r="37" spans="1:90" customFormat="1" x14ac:dyDescent="0.25">
      <c r="A37" s="2528" t="s">
        <v>53</v>
      </c>
      <c r="B37" s="83" t="s">
        <v>38</v>
      </c>
      <c r="C37" s="74">
        <f t="shared" si="7"/>
        <v>0</v>
      </c>
      <c r="D37" s="75">
        <f t="shared" si="2"/>
        <v>0</v>
      </c>
      <c r="E37" s="76">
        <f t="shared" si="2"/>
        <v>0</v>
      </c>
      <c r="F37" s="67"/>
      <c r="G37" s="68"/>
      <c r="H37" s="67"/>
      <c r="I37" s="68"/>
      <c r="J37" s="67"/>
      <c r="K37" s="68"/>
      <c r="L37" s="67"/>
      <c r="M37" s="68"/>
      <c r="N37" s="67"/>
      <c r="O37" s="68"/>
      <c r="P37" s="69"/>
      <c r="Q37" s="70"/>
      <c r="R37" s="71"/>
      <c r="S37" s="72"/>
      <c r="T37" s="58" t="str">
        <f t="shared" si="3"/>
        <v/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60" t="str">
        <f t="shared" si="4"/>
        <v/>
      </c>
      <c r="CB37" s="60" t="str">
        <f t="shared" si="5"/>
        <v/>
      </c>
      <c r="CC37" s="59"/>
      <c r="CD37" s="59"/>
      <c r="CE37" s="61"/>
      <c r="CF37" s="61"/>
      <c r="CG37" s="61"/>
      <c r="CH37" s="61"/>
      <c r="CI37" s="61"/>
      <c r="CJ37" s="2"/>
      <c r="CK37" s="62">
        <f t="shared" si="6"/>
        <v>0</v>
      </c>
      <c r="CL37" s="62">
        <f t="shared" si="6"/>
        <v>0</v>
      </c>
    </row>
    <row r="38" spans="1:90" customFormat="1" x14ac:dyDescent="0.25">
      <c r="A38" s="2528"/>
      <c r="B38" s="34" t="s">
        <v>39</v>
      </c>
      <c r="C38" s="115">
        <f t="shared" si="7"/>
        <v>0</v>
      </c>
      <c r="D38" s="116">
        <f t="shared" si="2"/>
        <v>0</v>
      </c>
      <c r="E38" s="117">
        <f t="shared" si="2"/>
        <v>0</v>
      </c>
      <c r="F38" s="104"/>
      <c r="G38" s="105"/>
      <c r="H38" s="104"/>
      <c r="I38" s="105"/>
      <c r="J38" s="104"/>
      <c r="K38" s="105"/>
      <c r="L38" s="104"/>
      <c r="M38" s="105"/>
      <c r="N38" s="104"/>
      <c r="O38" s="105"/>
      <c r="P38" s="106"/>
      <c r="Q38" s="107"/>
      <c r="R38" s="108"/>
      <c r="S38" s="109"/>
      <c r="T38" s="58" t="str">
        <f t="shared" si="3"/>
        <v/>
      </c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60" t="str">
        <f t="shared" si="4"/>
        <v/>
      </c>
      <c r="CB38" s="60" t="str">
        <f t="shared" si="5"/>
        <v/>
      </c>
      <c r="CC38" s="59"/>
      <c r="CD38" s="59"/>
      <c r="CE38" s="61"/>
      <c r="CF38" s="61"/>
      <c r="CG38" s="61"/>
      <c r="CH38" s="61"/>
      <c r="CI38" s="61"/>
      <c r="CJ38" s="2"/>
      <c r="CK38" s="62">
        <f t="shared" si="6"/>
        <v>0</v>
      </c>
      <c r="CL38" s="62">
        <f t="shared" si="6"/>
        <v>0</v>
      </c>
    </row>
    <row r="39" spans="1:90" customFormat="1" x14ac:dyDescent="0.25">
      <c r="A39" s="2898" t="s">
        <v>54</v>
      </c>
      <c r="B39" s="885" t="s">
        <v>37</v>
      </c>
      <c r="C39" s="868">
        <f t="shared" si="7"/>
        <v>0</v>
      </c>
      <c r="D39" s="869">
        <f t="shared" si="2"/>
        <v>0</v>
      </c>
      <c r="E39" s="878">
        <f t="shared" si="2"/>
        <v>0</v>
      </c>
      <c r="F39" s="879"/>
      <c r="G39" s="880"/>
      <c r="H39" s="879"/>
      <c r="I39" s="880"/>
      <c r="J39" s="879"/>
      <c r="K39" s="880"/>
      <c r="L39" s="879"/>
      <c r="M39" s="880"/>
      <c r="N39" s="879"/>
      <c r="O39" s="880"/>
      <c r="P39" s="881"/>
      <c r="Q39" s="882"/>
      <c r="R39" s="883"/>
      <c r="S39" s="884"/>
      <c r="T39" s="58" t="str">
        <f t="shared" si="3"/>
        <v/>
      </c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60" t="str">
        <f t="shared" si="4"/>
        <v/>
      </c>
      <c r="CB39" s="60" t="str">
        <f t="shared" si="5"/>
        <v/>
      </c>
      <c r="CC39" s="59"/>
      <c r="CD39" s="59"/>
      <c r="CE39" s="61"/>
      <c r="CF39" s="61"/>
      <c r="CG39" s="61"/>
      <c r="CH39" s="61"/>
      <c r="CI39" s="61"/>
      <c r="CJ39" s="2"/>
      <c r="CK39" s="62">
        <f t="shared" si="6"/>
        <v>0</v>
      </c>
      <c r="CL39" s="62">
        <f t="shared" si="6"/>
        <v>0</v>
      </c>
    </row>
    <row r="40" spans="1:90" customFormat="1" x14ac:dyDescent="0.25">
      <c r="A40" s="2517"/>
      <c r="B40" s="73" t="s">
        <v>38</v>
      </c>
      <c r="C40" s="84">
        <f t="shared" si="7"/>
        <v>0</v>
      </c>
      <c r="D40" s="85">
        <f t="shared" si="2"/>
        <v>0</v>
      </c>
      <c r="E40" s="86">
        <f t="shared" si="2"/>
        <v>0</v>
      </c>
      <c r="F40" s="77"/>
      <c r="G40" s="78"/>
      <c r="H40" s="77"/>
      <c r="I40" s="78"/>
      <c r="J40" s="77"/>
      <c r="K40" s="78"/>
      <c r="L40" s="77"/>
      <c r="M40" s="78"/>
      <c r="N40" s="77"/>
      <c r="O40" s="78"/>
      <c r="P40" s="79"/>
      <c r="Q40" s="80"/>
      <c r="R40" s="81"/>
      <c r="S40" s="82"/>
      <c r="T40" s="58" t="str">
        <f t="shared" si="3"/>
        <v/>
      </c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60" t="str">
        <f t="shared" si="4"/>
        <v/>
      </c>
      <c r="CB40" s="60" t="str">
        <f t="shared" si="5"/>
        <v/>
      </c>
      <c r="CC40" s="59"/>
      <c r="CD40" s="59"/>
      <c r="CE40" s="61"/>
      <c r="CF40" s="61"/>
      <c r="CG40" s="61"/>
      <c r="CH40" s="61"/>
      <c r="CI40" s="61"/>
      <c r="CJ40" s="2"/>
      <c r="CK40" s="62">
        <f t="shared" si="6"/>
        <v>0</v>
      </c>
      <c r="CL40" s="62">
        <f t="shared" si="6"/>
        <v>0</v>
      </c>
    </row>
    <row r="41" spans="1:90" customFormat="1" x14ac:dyDescent="0.25">
      <c r="A41" s="2518"/>
      <c r="B41" s="34" t="s">
        <v>39</v>
      </c>
      <c r="C41" s="35">
        <f t="shared" si="7"/>
        <v>0</v>
      </c>
      <c r="D41" s="87">
        <f t="shared" si="2"/>
        <v>0</v>
      </c>
      <c r="E41" s="37">
        <f t="shared" si="2"/>
        <v>0</v>
      </c>
      <c r="F41" s="40"/>
      <c r="G41" s="88"/>
      <c r="H41" s="40"/>
      <c r="I41" s="88"/>
      <c r="J41" s="40"/>
      <c r="K41" s="88"/>
      <c r="L41" s="40"/>
      <c r="M41" s="88"/>
      <c r="N41" s="40"/>
      <c r="O41" s="88"/>
      <c r="P41" s="89"/>
      <c r="Q41" s="90"/>
      <c r="R41" s="91"/>
      <c r="S41" s="41"/>
      <c r="T41" s="58" t="str">
        <f t="shared" si="3"/>
        <v/>
      </c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60" t="str">
        <f t="shared" si="4"/>
        <v/>
      </c>
      <c r="CB41" s="60" t="str">
        <f t="shared" si="5"/>
        <v/>
      </c>
      <c r="CC41" s="59"/>
      <c r="CD41" s="59"/>
      <c r="CE41" s="61"/>
      <c r="CF41" s="61"/>
      <c r="CG41" s="61"/>
      <c r="CH41" s="61"/>
      <c r="CI41" s="61"/>
      <c r="CJ41" s="2"/>
      <c r="CK41" s="62">
        <f t="shared" si="6"/>
        <v>0</v>
      </c>
      <c r="CL41" s="62">
        <f t="shared" si="6"/>
        <v>0</v>
      </c>
    </row>
    <row r="42" spans="1:90" customFormat="1" x14ac:dyDescent="0.25">
      <c r="A42" s="886" t="s">
        <v>55</v>
      </c>
      <c r="B42" s="887"/>
      <c r="C42" s="887"/>
      <c r="D42" s="887"/>
      <c r="E42" s="887"/>
      <c r="F42" s="887"/>
      <c r="G42" s="887"/>
      <c r="H42" s="887"/>
      <c r="I42" s="887"/>
      <c r="J42" s="887"/>
      <c r="K42" s="887"/>
      <c r="L42" s="887"/>
      <c r="M42" s="887"/>
      <c r="N42" s="887"/>
      <c r="O42" s="887"/>
      <c r="P42" s="887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</row>
    <row r="43" spans="1:90" customFormat="1" ht="15" customHeight="1" x14ac:dyDescent="0.25">
      <c r="A43" s="2892" t="s">
        <v>56</v>
      </c>
      <c r="B43" s="2893" t="s">
        <v>27</v>
      </c>
      <c r="C43" s="2894"/>
      <c r="D43" s="2895"/>
      <c r="E43" s="2896" t="s">
        <v>6</v>
      </c>
      <c r="F43" s="2897"/>
      <c r="G43" s="2897"/>
      <c r="H43" s="2897"/>
      <c r="I43" s="2897"/>
      <c r="J43" s="2897"/>
      <c r="K43" s="2897"/>
      <c r="L43" s="2897"/>
      <c r="M43" s="2897"/>
      <c r="N43" s="2897"/>
      <c r="O43" s="2897"/>
      <c r="P43" s="2897"/>
      <c r="Q43" s="2899" t="s">
        <v>28</v>
      </c>
      <c r="R43" s="2900" t="s">
        <v>29</v>
      </c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</row>
    <row r="44" spans="1:90" customFormat="1" ht="15" customHeight="1" x14ac:dyDescent="0.25">
      <c r="A44" s="2509"/>
      <c r="B44" s="2504"/>
      <c r="C44" s="2505"/>
      <c r="D44" s="2506"/>
      <c r="E44" s="2886" t="s">
        <v>30</v>
      </c>
      <c r="F44" s="2887"/>
      <c r="G44" s="2886" t="s">
        <v>31</v>
      </c>
      <c r="H44" s="2887"/>
      <c r="I44" s="2886" t="s">
        <v>15</v>
      </c>
      <c r="J44" s="2887"/>
      <c r="K44" s="2886" t="s">
        <v>32</v>
      </c>
      <c r="L44" s="2887"/>
      <c r="M44" s="2886" t="s">
        <v>33</v>
      </c>
      <c r="N44" s="2887"/>
      <c r="O44" s="2886" t="s">
        <v>34</v>
      </c>
      <c r="P44" s="2888"/>
      <c r="Q44" s="2520"/>
      <c r="R44" s="2524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</row>
    <row r="45" spans="1:90" customFormat="1" x14ac:dyDescent="0.25">
      <c r="A45" s="2510"/>
      <c r="B45" s="888" t="s">
        <v>17</v>
      </c>
      <c r="C45" s="889" t="s">
        <v>18</v>
      </c>
      <c r="D45" s="123" t="s">
        <v>19</v>
      </c>
      <c r="E45" s="866" t="s">
        <v>18</v>
      </c>
      <c r="F45" s="862" t="s">
        <v>19</v>
      </c>
      <c r="G45" s="866" t="s">
        <v>18</v>
      </c>
      <c r="H45" s="862" t="s">
        <v>19</v>
      </c>
      <c r="I45" s="866" t="s">
        <v>18</v>
      </c>
      <c r="J45" s="862" t="s">
        <v>19</v>
      </c>
      <c r="K45" s="866" t="s">
        <v>18</v>
      </c>
      <c r="L45" s="862" t="s">
        <v>19</v>
      </c>
      <c r="M45" s="866" t="s">
        <v>18</v>
      </c>
      <c r="N45" s="862" t="s">
        <v>19</v>
      </c>
      <c r="O45" s="866" t="s">
        <v>18</v>
      </c>
      <c r="P45" s="861" t="s">
        <v>19</v>
      </c>
      <c r="Q45" s="2521"/>
      <c r="R45" s="2525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</row>
    <row r="46" spans="1:90" customFormat="1" x14ac:dyDescent="0.25">
      <c r="A46" s="890" t="s">
        <v>37</v>
      </c>
      <c r="B46" s="891">
        <f>SUM(C46+D46)</f>
        <v>0</v>
      </c>
      <c r="C46" s="892">
        <f>SUM(E46+G46+I46+K46+M46+O46)</f>
        <v>0</v>
      </c>
      <c r="D46" s="893">
        <f>SUM(F46+H46+J46+L46+N46+P46)</f>
        <v>0</v>
      </c>
      <c r="E46" s="879"/>
      <c r="F46" s="884"/>
      <c r="G46" s="879"/>
      <c r="H46" s="884"/>
      <c r="I46" s="879"/>
      <c r="J46" s="880"/>
      <c r="K46" s="879"/>
      <c r="L46" s="880"/>
      <c r="M46" s="881"/>
      <c r="N46" s="880"/>
      <c r="O46" s="881"/>
      <c r="P46" s="882"/>
      <c r="Q46" s="883"/>
      <c r="R46" s="880"/>
      <c r="S46" s="58" t="str">
        <f>$CA46&amp;CB46</f>
        <v/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60" t="str">
        <f>IF(AND($B46&lt;&gt;0,Q46=""),"* No olvide ingresar la variable "&amp;Q$43&amp;""&amp;". Digite CERO si no tiene. ",IF(Q46&gt;$B46,"* La variable Pueblos Originarios no debe ser mayor al Total Ambos Sexos. ",""))</f>
        <v/>
      </c>
      <c r="CB46" s="60" t="str">
        <f>IF(AND($B46&lt;&gt;0,R46=""),"* No olvide ingresar la variable "&amp;R$43&amp;""&amp;" (Digite CERO si no tiene). ",IF(R46&gt;$B46,"* La variable Migrantes no debe ser mayor al Total Ambos Sexos. ",""))</f>
        <v/>
      </c>
      <c r="CC46" s="59"/>
      <c r="CD46" s="59"/>
      <c r="CE46" s="61"/>
      <c r="CF46" s="61"/>
      <c r="CG46" s="61"/>
      <c r="CH46" s="61"/>
      <c r="CI46" s="61"/>
      <c r="CJ46" s="2"/>
      <c r="CK46" s="62">
        <f>IF(AND($B46&lt;&gt;0,Q46=""),1,IF(Q46&gt;$B46,1,0))</f>
        <v>0</v>
      </c>
      <c r="CL46" s="62">
        <f>IF(AND($B46&lt;&gt;0,R46=""),1,IF(R46&gt;$B46,1,0))</f>
        <v>0</v>
      </c>
    </row>
    <row r="47" spans="1:90" customFormat="1" x14ac:dyDescent="0.25">
      <c r="A47" s="130" t="s">
        <v>38</v>
      </c>
      <c r="B47" s="131">
        <f>SUM(C47+D47)</f>
        <v>0</v>
      </c>
      <c r="C47" s="132">
        <f t="shared" ref="C47:D49" si="8">SUM(E47+G47+I47+K47+M47+O47)</f>
        <v>0</v>
      </c>
      <c r="D47" s="133">
        <f t="shared" si="8"/>
        <v>0</v>
      </c>
      <c r="E47" s="77"/>
      <c r="F47" s="72"/>
      <c r="G47" s="67"/>
      <c r="H47" s="72"/>
      <c r="I47" s="67"/>
      <c r="J47" s="68"/>
      <c r="K47" s="67"/>
      <c r="L47" s="68"/>
      <c r="M47" s="69"/>
      <c r="N47" s="68"/>
      <c r="O47" s="69"/>
      <c r="P47" s="70"/>
      <c r="Q47" s="81"/>
      <c r="R47" s="78"/>
      <c r="S47" s="58" t="str">
        <f>$CA47&amp;CB47</f>
        <v/>
      </c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60" t="str">
        <f t="shared" ref="CA47:CA49" si="9">IF(AND($B47&lt;&gt;0,Q47=""),"* No olvide ingresar la variable "&amp;Q$43&amp;""&amp;". Digite CERO si no tiene. ",IF(Q47&gt;$B47,"* La variable Pueblos Originarios no debe ser mayor al Total Ambos Sexos. ",""))</f>
        <v/>
      </c>
      <c r="CB47" s="60" t="str">
        <f t="shared" ref="CB47:CB49" si="10">IF(AND($B47&lt;&gt;0,R47=""),"* No olvide ingresar la variable "&amp;R$43&amp;""&amp;" (Digite CERO si no tiene). ",IF(R47&gt;$B47,"* La variable Migrantes no debe ser mayor al Total Ambos Sexos. ",""))</f>
        <v/>
      </c>
      <c r="CC47" s="59"/>
      <c r="CD47" s="59"/>
      <c r="CE47" s="61"/>
      <c r="CF47" s="61"/>
      <c r="CG47" s="61"/>
      <c r="CH47" s="61"/>
      <c r="CI47" s="61"/>
      <c r="CJ47" s="2"/>
      <c r="CK47" s="62">
        <f t="shared" ref="CK47:CL49" si="11">IF(AND($B47&lt;&gt;0,Q47=""),1,IF(Q47&gt;$B47,1,0))</f>
        <v>0</v>
      </c>
      <c r="CL47" s="62">
        <f t="shared" si="11"/>
        <v>0</v>
      </c>
    </row>
    <row r="48" spans="1:90" customFormat="1" x14ac:dyDescent="0.25">
      <c r="A48" s="130" t="s">
        <v>39</v>
      </c>
      <c r="B48" s="134">
        <f>SUM(C48+D48)</f>
        <v>0</v>
      </c>
      <c r="C48" s="135">
        <f t="shared" si="8"/>
        <v>0</v>
      </c>
      <c r="D48" s="136">
        <f t="shared" si="8"/>
        <v>0</v>
      </c>
      <c r="E48" s="77"/>
      <c r="F48" s="82"/>
      <c r="G48" s="77"/>
      <c r="H48" s="82"/>
      <c r="I48" s="77"/>
      <c r="J48" s="78"/>
      <c r="K48" s="77"/>
      <c r="L48" s="78"/>
      <c r="M48" s="79"/>
      <c r="N48" s="78"/>
      <c r="O48" s="79"/>
      <c r="P48" s="80"/>
      <c r="Q48" s="81"/>
      <c r="R48" s="78"/>
      <c r="S48" s="58" t="str">
        <f>$CA48&amp;CB48</f>
        <v/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60" t="str">
        <f t="shared" si="9"/>
        <v/>
      </c>
      <c r="CB48" s="60" t="str">
        <f t="shared" si="10"/>
        <v/>
      </c>
      <c r="CC48" s="59"/>
      <c r="CD48" s="59"/>
      <c r="CE48" s="61"/>
      <c r="CF48" s="61"/>
      <c r="CG48" s="61"/>
      <c r="CH48" s="61"/>
      <c r="CI48" s="61"/>
      <c r="CJ48" s="2"/>
      <c r="CK48" s="62">
        <f t="shared" si="11"/>
        <v>0</v>
      </c>
      <c r="CL48" s="62">
        <f t="shared" si="11"/>
        <v>0</v>
      </c>
    </row>
    <row r="49" spans="1:90" customFormat="1" x14ac:dyDescent="0.25">
      <c r="A49" s="137" t="s">
        <v>57</v>
      </c>
      <c r="B49" s="138">
        <f>SUM(C49:D49)</f>
        <v>0</v>
      </c>
      <c r="C49" s="139">
        <f t="shared" si="8"/>
        <v>0</v>
      </c>
      <c r="D49" s="140">
        <f t="shared" si="8"/>
        <v>0</v>
      </c>
      <c r="E49" s="141"/>
      <c r="F49" s="142"/>
      <c r="G49" s="141"/>
      <c r="H49" s="142"/>
      <c r="I49" s="141"/>
      <c r="J49" s="143"/>
      <c r="K49" s="141"/>
      <c r="L49" s="143"/>
      <c r="M49" s="144"/>
      <c r="N49" s="143"/>
      <c r="O49" s="144"/>
      <c r="P49" s="145"/>
      <c r="Q49" s="146"/>
      <c r="R49" s="143"/>
      <c r="S49" s="58" t="str">
        <f t="shared" ref="S49" si="12">$CA49&amp;CB49</f>
        <v/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60" t="str">
        <f t="shared" si="9"/>
        <v/>
      </c>
      <c r="CB49" s="60" t="str">
        <f t="shared" si="10"/>
        <v/>
      </c>
      <c r="CC49" s="59"/>
      <c r="CD49" s="59"/>
      <c r="CE49" s="61"/>
      <c r="CF49" s="61"/>
      <c r="CG49" s="61"/>
      <c r="CH49" s="61"/>
      <c r="CI49" s="61"/>
      <c r="CJ49" s="2"/>
      <c r="CK49" s="62">
        <f t="shared" si="11"/>
        <v>0</v>
      </c>
      <c r="CL49" s="62">
        <f t="shared" si="11"/>
        <v>0</v>
      </c>
    </row>
    <row r="50" spans="1:90" customFormat="1" x14ac:dyDescent="0.25">
      <c r="A50" s="11" t="s">
        <v>58</v>
      </c>
      <c r="B50" s="12"/>
      <c r="C50" s="12"/>
      <c r="D50" s="12"/>
      <c r="E50" s="12"/>
      <c r="F50" s="12"/>
      <c r="G50" s="12"/>
      <c r="H50" s="1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</row>
    <row r="51" spans="1:90" customFormat="1" ht="15" customHeight="1" x14ac:dyDescent="0.25">
      <c r="A51" s="2907" t="s">
        <v>59</v>
      </c>
      <c r="B51" s="2893" t="s">
        <v>5</v>
      </c>
      <c r="C51" s="2894"/>
      <c r="D51" s="2895"/>
      <c r="E51" s="2908" t="s">
        <v>6</v>
      </c>
      <c r="F51" s="2908"/>
      <c r="G51" s="2908"/>
      <c r="H51" s="2886"/>
      <c r="I51" s="2899" t="s">
        <v>28</v>
      </c>
      <c r="J51" s="2900" t="s">
        <v>29</v>
      </c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</row>
    <row r="52" spans="1:90" customFormat="1" x14ac:dyDescent="0.25">
      <c r="A52" s="2535"/>
      <c r="B52" s="2504"/>
      <c r="C52" s="2505"/>
      <c r="D52" s="2506"/>
      <c r="E52" s="2886" t="s">
        <v>8</v>
      </c>
      <c r="F52" s="2887"/>
      <c r="G52" s="2886" t="s">
        <v>9</v>
      </c>
      <c r="H52" s="2888"/>
      <c r="I52" s="2520"/>
      <c r="J52" s="2524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</row>
    <row r="53" spans="1:90" customFormat="1" x14ac:dyDescent="0.25">
      <c r="A53" s="2536"/>
      <c r="B53" s="888" t="s">
        <v>17</v>
      </c>
      <c r="C53" s="889" t="s">
        <v>18</v>
      </c>
      <c r="D53" s="123" t="s">
        <v>19</v>
      </c>
      <c r="E53" s="866" t="s">
        <v>18</v>
      </c>
      <c r="F53" s="865" t="s">
        <v>19</v>
      </c>
      <c r="G53" s="866" t="s">
        <v>18</v>
      </c>
      <c r="H53" s="867" t="s">
        <v>19</v>
      </c>
      <c r="I53" s="2521"/>
      <c r="J53" s="2525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</row>
    <row r="54" spans="1:90" customFormat="1" ht="21" x14ac:dyDescent="0.25">
      <c r="A54" s="894" t="s">
        <v>60</v>
      </c>
      <c r="B54" s="895">
        <f>SUM(C54+D54)</f>
        <v>0</v>
      </c>
      <c r="C54" s="896">
        <f t="shared" ref="C54:D57" si="13">SUM(E54+G54)</f>
        <v>0</v>
      </c>
      <c r="D54" s="870">
        <f>SUM(F54+H54)</f>
        <v>0</v>
      </c>
      <c r="E54" s="897">
        <f>SUM(E55:E57)</f>
        <v>0</v>
      </c>
      <c r="F54" s="898">
        <f t="shared" ref="F54:J54" si="14">SUM(F55:F57)</f>
        <v>0</v>
      </c>
      <c r="G54" s="899">
        <f t="shared" si="14"/>
        <v>0</v>
      </c>
      <c r="H54" s="900">
        <f t="shared" si="14"/>
        <v>0</v>
      </c>
      <c r="I54" s="901">
        <f>SUM(I55:I57)</f>
        <v>0</v>
      </c>
      <c r="J54" s="902">
        <f t="shared" si="14"/>
        <v>0</v>
      </c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</row>
    <row r="55" spans="1:90" customFormat="1" x14ac:dyDescent="0.25">
      <c r="A55" s="156" t="s">
        <v>22</v>
      </c>
      <c r="B55" s="157">
        <f>SUM(C55+D55)</f>
        <v>0</v>
      </c>
      <c r="C55" s="158">
        <f>SUM(E55+G55)</f>
        <v>0</v>
      </c>
      <c r="D55" s="76">
        <f>SUM(F55+H55)</f>
        <v>0</v>
      </c>
      <c r="E55" s="67"/>
      <c r="F55" s="72"/>
      <c r="G55" s="69"/>
      <c r="H55" s="70"/>
      <c r="I55" s="81"/>
      <c r="J55" s="78"/>
      <c r="K55" s="58" t="str">
        <f>$CA55&amp;CB55</f>
        <v/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60" t="str">
        <f>IF(AND($B55&lt;&gt;0,I55=""),"* No olvide ingresar la variable "&amp;I$51&amp;""&amp;". Digite CERO si no tiene. ",IF(I55&gt;$B55,"* La variable Pueblos Originarios no debe ser mayor al Total Ambos Sexos. ",""))</f>
        <v/>
      </c>
      <c r="CB55" s="60" t="str">
        <f>IF(AND($B55&lt;&gt;0,J55=""),"* No olvide ingresar la variable "&amp;J$51&amp;""&amp;" (Digite CERO si no tiene). ",IF(J55&gt;$B55,"* La variable Migrantes no debe ser mayor al Total Ambos Sexos. ",""))</f>
        <v/>
      </c>
      <c r="CC55" s="59"/>
      <c r="CD55" s="59"/>
      <c r="CE55" s="61"/>
      <c r="CF55" s="61"/>
      <c r="CG55" s="61"/>
      <c r="CH55" s="61"/>
      <c r="CI55" s="61"/>
      <c r="CJ55" s="2"/>
      <c r="CK55" s="62">
        <f>IF(AND($B55&lt;&gt;0,I55=""),1,IF(I55&gt;$B55,1,0))</f>
        <v>0</v>
      </c>
      <c r="CL55" s="62">
        <f>IF(AND($B55&lt;&gt;0,J55=""),1,IF(J55&gt;$B55,1,0))</f>
        <v>0</v>
      </c>
    </row>
    <row r="56" spans="1:90" customFormat="1" x14ac:dyDescent="0.25">
      <c r="A56" s="130" t="s">
        <v>61</v>
      </c>
      <c r="B56" s="159">
        <f>SUM(C56+D56)</f>
        <v>0</v>
      </c>
      <c r="C56" s="160">
        <f t="shared" si="13"/>
        <v>0</v>
      </c>
      <c r="D56" s="86">
        <f t="shared" si="13"/>
        <v>0</v>
      </c>
      <c r="E56" s="77"/>
      <c r="F56" s="82"/>
      <c r="G56" s="79"/>
      <c r="H56" s="80"/>
      <c r="I56" s="81"/>
      <c r="J56" s="78"/>
      <c r="K56" s="58" t="str">
        <f t="shared" ref="K56:K57" si="15">$CA56&amp;CB56</f>
        <v/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60" t="str">
        <f t="shared" ref="CA56:CA57" si="16">IF(AND($B56&lt;&gt;0,I56=""),"* No olvide ingresar la variable "&amp;I$51&amp;""&amp;". Digite CERO si no tiene. ",IF(I56&gt;$B56,"* La variable Pueblos Originarios no debe ser mayor al Total Ambos Sexos. ",""))</f>
        <v/>
      </c>
      <c r="CB56" s="60" t="str">
        <f t="shared" ref="CB56:CB57" si="17">IF(AND($B56&lt;&gt;0,J56=""),"* No olvide ingresar la variable "&amp;J$51&amp;""&amp;" (Digite CERO si no tiene). ",IF(J56&gt;$B56,"* La variable Migrantes no debe ser mayor al Total Ambos Sexos. ",""))</f>
        <v/>
      </c>
      <c r="CC56" s="59"/>
      <c r="CD56" s="59"/>
      <c r="CE56" s="61"/>
      <c r="CF56" s="61"/>
      <c r="CG56" s="61"/>
      <c r="CH56" s="61"/>
      <c r="CI56" s="61"/>
      <c r="CJ56" s="2"/>
      <c r="CK56" s="62">
        <f t="shared" ref="CK56:CL57" si="18">IF(AND($B56&lt;&gt;0,I56=""),1,IF(I56&gt;$B56,1,0))</f>
        <v>0</v>
      </c>
      <c r="CL56" s="62">
        <f t="shared" si="18"/>
        <v>0</v>
      </c>
    </row>
    <row r="57" spans="1:90" customFormat="1" x14ac:dyDescent="0.25">
      <c r="A57" s="161" t="s">
        <v>62</v>
      </c>
      <c r="B57" s="162">
        <f>SUM(C57+D57)</f>
        <v>0</v>
      </c>
      <c r="C57" s="163">
        <f t="shared" si="13"/>
        <v>0</v>
      </c>
      <c r="D57" s="37">
        <f t="shared" si="13"/>
        <v>0</v>
      </c>
      <c r="E57" s="40"/>
      <c r="F57" s="41"/>
      <c r="G57" s="89"/>
      <c r="H57" s="90"/>
      <c r="I57" s="91"/>
      <c r="J57" s="88"/>
      <c r="K57" s="58" t="str">
        <f t="shared" si="15"/>
        <v/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59"/>
      <c r="BL57" s="59"/>
      <c r="BM57" s="59"/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  <c r="BZ57" s="59"/>
      <c r="CA57" s="60" t="str">
        <f t="shared" si="16"/>
        <v/>
      </c>
      <c r="CB57" s="60" t="str">
        <f t="shared" si="17"/>
        <v/>
      </c>
      <c r="CC57" s="59"/>
      <c r="CD57" s="59"/>
      <c r="CE57" s="61"/>
      <c r="CF57" s="61"/>
      <c r="CG57" s="61"/>
      <c r="CH57" s="61"/>
      <c r="CI57" s="61"/>
      <c r="CJ57" s="2"/>
      <c r="CK57" s="62">
        <f>IF(AND($B57&lt;&gt;0,I57=""),1,IF(I57&gt;$B57,1,0))</f>
        <v>0</v>
      </c>
      <c r="CL57" s="62">
        <f t="shared" si="18"/>
        <v>0</v>
      </c>
    </row>
    <row r="58" spans="1:90" customFormat="1" x14ac:dyDescent="0.25">
      <c r="A58" s="11" t="s">
        <v>63</v>
      </c>
      <c r="B58" s="12"/>
      <c r="C58" s="12"/>
      <c r="D58" s="12"/>
      <c r="E58" s="12"/>
      <c r="F58" s="12"/>
      <c r="G58" s="12"/>
      <c r="H58" s="12"/>
      <c r="I58" s="12"/>
      <c r="J58" s="13"/>
      <c r="K58" s="13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</row>
    <row r="59" spans="1:90" customFormat="1" ht="15" customHeight="1" x14ac:dyDescent="0.25">
      <c r="A59" s="2893" t="s">
        <v>64</v>
      </c>
      <c r="B59" s="2895"/>
      <c r="C59" s="2892" t="s">
        <v>65</v>
      </c>
      <c r="D59" s="2886" t="s">
        <v>66</v>
      </c>
      <c r="E59" s="2888"/>
      <c r="F59" s="2888"/>
      <c r="G59" s="2888"/>
      <c r="H59" s="2888"/>
      <c r="I59" s="2888"/>
      <c r="J59" s="2903"/>
      <c r="K59" s="2904" t="s">
        <v>28</v>
      </c>
      <c r="L59" s="2895" t="s">
        <v>29</v>
      </c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</row>
    <row r="60" spans="1:90" customFormat="1" ht="21" x14ac:dyDescent="0.25">
      <c r="A60" s="2504"/>
      <c r="B60" s="2506"/>
      <c r="C60" s="2510"/>
      <c r="D60" s="866" t="s">
        <v>67</v>
      </c>
      <c r="E60" s="864" t="s">
        <v>68</v>
      </c>
      <c r="F60" s="864" t="s">
        <v>69</v>
      </c>
      <c r="G60" s="864" t="s">
        <v>70</v>
      </c>
      <c r="H60" s="864" t="s">
        <v>71</v>
      </c>
      <c r="I60" s="864" t="s">
        <v>72</v>
      </c>
      <c r="J60" s="903" t="s">
        <v>73</v>
      </c>
      <c r="K60" s="2531"/>
      <c r="L60" s="252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</row>
    <row r="61" spans="1:90" customFormat="1" x14ac:dyDescent="0.25">
      <c r="A61" s="2999" t="s">
        <v>74</v>
      </c>
      <c r="B61" s="3000"/>
      <c r="C61" s="904">
        <f>SUM(D61:H61)</f>
        <v>0</v>
      </c>
      <c r="D61" s="879"/>
      <c r="E61" s="1042"/>
      <c r="F61" s="1042"/>
      <c r="G61" s="1042"/>
      <c r="H61" s="1042"/>
      <c r="I61" s="1043"/>
      <c r="J61" s="1044"/>
      <c r="K61" s="905"/>
      <c r="L61" s="880"/>
      <c r="M61" s="58" t="str">
        <f>$CA61&amp;CB61</f>
        <v/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60" t="str">
        <f>IF(AND($C61&lt;&gt;0,K61=""),"* No olvide ingresar la variable "&amp;K$59&amp;""&amp;". Digite CERO si no tiene. ",IF(K61&gt;$C61,"* La variable Pueblos Originarios no debe ser mayor al Total. ",""))</f>
        <v/>
      </c>
      <c r="CB61" s="60" t="str">
        <f>IF(AND($C61&lt;&gt;0,L61=""),"* No olvide ingresar la variable "&amp;L$59&amp;""&amp;". Digite CERO si no tiene. ",IF(L61&gt;$C61,"* La variable Migrantes no debe ser mayor al Total. ",""))</f>
        <v/>
      </c>
      <c r="CC61" s="59"/>
      <c r="CD61" s="59"/>
      <c r="CE61" s="61"/>
      <c r="CF61" s="61"/>
      <c r="CG61" s="61"/>
      <c r="CH61" s="61"/>
      <c r="CI61" s="61"/>
      <c r="CJ61" s="2"/>
      <c r="CK61" s="62">
        <f>IF(AND($C61&lt;&gt;0,K61=""),1,IF(K61&gt;$C61,1,0))</f>
        <v>0</v>
      </c>
      <c r="CL61" s="62">
        <f>IF(AND($C61&lt;&gt;0,L61=""),1,IF(L61&gt;$C61,1,0))</f>
        <v>0</v>
      </c>
    </row>
    <row r="62" spans="1:90" customFormat="1" ht="15" customHeight="1" x14ac:dyDescent="0.25">
      <c r="A62" s="2538" t="s">
        <v>75</v>
      </c>
      <c r="B62" s="2538"/>
      <c r="C62" s="170">
        <f>SUM(D62:H62)</f>
        <v>0</v>
      </c>
      <c r="D62" s="67"/>
      <c r="E62" s="171"/>
      <c r="F62" s="171"/>
      <c r="G62" s="171"/>
      <c r="H62" s="171"/>
      <c r="I62" s="172"/>
      <c r="J62" s="173"/>
      <c r="K62" s="174"/>
      <c r="L62" s="78"/>
      <c r="M62" s="58" t="str">
        <f t="shared" ref="M62:M67" si="19">$CA62&amp;CB62</f>
        <v/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60" t="str">
        <f t="shared" ref="CA62:CA67" si="20">IF(AND($C62&lt;&gt;0,K62=""),"* No olvide ingresar la variable "&amp;K$59&amp;""&amp;". Digite CERO si no tiene. ",IF(K62&gt;$C62,"* La variable Pueblos Originarios no debe ser mayor al Total. ",""))</f>
        <v/>
      </c>
      <c r="CB62" s="60" t="str">
        <f t="shared" ref="CB62:CB66" si="21">IF(AND($C62&lt;&gt;0,L62=""),"* No olvide ingresar la variable "&amp;L$59&amp;""&amp;". Digite CERO si no tiene. ",IF(L62&gt;$C62,"* La variable Migrantes no debe ser mayor al Total. ",""))</f>
        <v/>
      </c>
      <c r="CC62" s="59"/>
      <c r="CD62" s="59"/>
      <c r="CE62" s="61"/>
      <c r="CF62" s="61"/>
      <c r="CG62" s="61"/>
      <c r="CH62" s="61"/>
      <c r="CI62" s="61"/>
      <c r="CJ62" s="2"/>
      <c r="CK62" s="62">
        <f t="shared" ref="CK62:CL67" si="22">IF(AND($C62&lt;&gt;0,K62=""),1,IF(K62&gt;$C62,1,0))</f>
        <v>0</v>
      </c>
      <c r="CL62" s="62">
        <f t="shared" si="22"/>
        <v>0</v>
      </c>
    </row>
    <row r="63" spans="1:90" customFormat="1" x14ac:dyDescent="0.25">
      <c r="A63" s="2538" t="s">
        <v>76</v>
      </c>
      <c r="B63" s="2538"/>
      <c r="C63" s="170">
        <f>SUM(D63:H63)</f>
        <v>0</v>
      </c>
      <c r="D63" s="77"/>
      <c r="E63" s="175"/>
      <c r="F63" s="175"/>
      <c r="G63" s="175"/>
      <c r="H63" s="175"/>
      <c r="I63" s="176"/>
      <c r="J63" s="177"/>
      <c r="K63" s="174"/>
      <c r="L63" s="78"/>
      <c r="M63" s="58" t="str">
        <f t="shared" si="19"/>
        <v/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60" t="str">
        <f t="shared" si="20"/>
        <v/>
      </c>
      <c r="CB63" s="60" t="str">
        <f t="shared" si="21"/>
        <v/>
      </c>
      <c r="CC63" s="59"/>
      <c r="CD63" s="59"/>
      <c r="CE63" s="61"/>
      <c r="CF63" s="61"/>
      <c r="CG63" s="61"/>
      <c r="CH63" s="61"/>
      <c r="CI63" s="61"/>
      <c r="CJ63" s="2"/>
      <c r="CK63" s="62">
        <f t="shared" si="22"/>
        <v>0</v>
      </c>
      <c r="CL63" s="62">
        <f t="shared" si="22"/>
        <v>0</v>
      </c>
    </row>
    <row r="64" spans="1:90" customFormat="1" ht="15" customHeight="1" x14ac:dyDescent="0.25">
      <c r="A64" s="2538" t="s">
        <v>77</v>
      </c>
      <c r="B64" s="2538"/>
      <c r="C64" s="84">
        <f>SUM(H64:J64)</f>
        <v>0</v>
      </c>
      <c r="D64" s="178"/>
      <c r="E64" s="179"/>
      <c r="F64" s="179"/>
      <c r="G64" s="179"/>
      <c r="H64" s="180"/>
      <c r="I64" s="175"/>
      <c r="J64" s="181"/>
      <c r="K64" s="174"/>
      <c r="L64" s="78"/>
      <c r="M64" s="58" t="str">
        <f t="shared" si="19"/>
        <v/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60" t="str">
        <f t="shared" si="20"/>
        <v/>
      </c>
      <c r="CB64" s="60" t="str">
        <f t="shared" si="21"/>
        <v/>
      </c>
      <c r="CC64" s="59"/>
      <c r="CD64" s="59"/>
      <c r="CE64" s="61"/>
      <c r="CF64" s="61"/>
      <c r="CG64" s="61"/>
      <c r="CH64" s="61"/>
      <c r="CI64" s="61"/>
      <c r="CJ64" s="2"/>
      <c r="CK64" s="62">
        <f t="shared" si="22"/>
        <v>0</v>
      </c>
      <c r="CL64" s="62">
        <f t="shared" si="22"/>
        <v>0</v>
      </c>
    </row>
    <row r="65" spans="1:90" customFormat="1" ht="15" customHeight="1" x14ac:dyDescent="0.25">
      <c r="A65" s="2538" t="s">
        <v>78</v>
      </c>
      <c r="B65" s="2538"/>
      <c r="C65" s="84">
        <f>SUM(H65:J65)</f>
        <v>0</v>
      </c>
      <c r="D65" s="178"/>
      <c r="E65" s="179"/>
      <c r="F65" s="179"/>
      <c r="G65" s="179"/>
      <c r="H65" s="180"/>
      <c r="I65" s="175"/>
      <c r="J65" s="181"/>
      <c r="K65" s="174"/>
      <c r="L65" s="78"/>
      <c r="M65" s="58" t="str">
        <f t="shared" si="19"/>
        <v/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60" t="str">
        <f t="shared" si="20"/>
        <v/>
      </c>
      <c r="CB65" s="60" t="str">
        <f t="shared" si="21"/>
        <v/>
      </c>
      <c r="CC65" s="59"/>
      <c r="CD65" s="59"/>
      <c r="CE65" s="61"/>
      <c r="CF65" s="61"/>
      <c r="CG65" s="61"/>
      <c r="CH65" s="61"/>
      <c r="CI65" s="61"/>
      <c r="CJ65" s="2"/>
      <c r="CK65" s="62">
        <f t="shared" si="22"/>
        <v>0</v>
      </c>
      <c r="CL65" s="62">
        <f t="shared" si="22"/>
        <v>0</v>
      </c>
    </row>
    <row r="66" spans="1:90" customFormat="1" ht="15" customHeight="1" x14ac:dyDescent="0.25">
      <c r="A66" s="2539" t="s">
        <v>79</v>
      </c>
      <c r="B66" s="2539"/>
      <c r="C66" s="182">
        <f>SUM(H66:J66)</f>
        <v>0</v>
      </c>
      <c r="D66" s="183"/>
      <c r="E66" s="184"/>
      <c r="F66" s="184"/>
      <c r="G66" s="184"/>
      <c r="H66" s="185"/>
      <c r="I66" s="186"/>
      <c r="J66" s="187"/>
      <c r="K66" s="188"/>
      <c r="L66" s="88"/>
      <c r="M66" s="58" t="str">
        <f>$CA66&amp;CB66</f>
        <v/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60" t="str">
        <f t="shared" si="20"/>
        <v/>
      </c>
      <c r="CB66" s="60" t="str">
        <f t="shared" si="21"/>
        <v/>
      </c>
      <c r="CC66" s="59"/>
      <c r="CD66" s="59"/>
      <c r="CE66" s="61"/>
      <c r="CF66" s="61"/>
      <c r="CG66" s="61"/>
      <c r="CH66" s="61"/>
      <c r="CI66" s="61"/>
      <c r="CJ66" s="2"/>
      <c r="CK66" s="62">
        <f t="shared" si="22"/>
        <v>0</v>
      </c>
      <c r="CL66" s="62">
        <f t="shared" si="22"/>
        <v>0</v>
      </c>
    </row>
    <row r="67" spans="1:90" customFormat="1" x14ac:dyDescent="0.25">
      <c r="A67" s="2909" t="s">
        <v>80</v>
      </c>
      <c r="B67" s="2909"/>
      <c r="C67" s="189">
        <f>SUM(D67:J67)</f>
        <v>0</v>
      </c>
      <c r="D67" s="190"/>
      <c r="E67" s="191"/>
      <c r="F67" s="191"/>
      <c r="G67" s="191"/>
      <c r="H67" s="192"/>
      <c r="I67" s="193"/>
      <c r="J67" s="194"/>
      <c r="K67" s="195"/>
      <c r="L67" s="143"/>
      <c r="M67" s="58" t="str">
        <f t="shared" si="19"/>
        <v/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9"/>
      <c r="BF67" s="59"/>
      <c r="BG67" s="59"/>
      <c r="BH67" s="59"/>
      <c r="BI67" s="59"/>
      <c r="BJ67" s="59"/>
      <c r="BK67" s="59"/>
      <c r="BL67" s="59"/>
      <c r="BM67" s="59"/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59"/>
      <c r="BY67" s="59"/>
      <c r="BZ67" s="59"/>
      <c r="CA67" s="60" t="str">
        <f t="shared" si="20"/>
        <v/>
      </c>
      <c r="CB67" s="60" t="str">
        <f>IF(AND($C67&lt;&gt;0,L67=""),"* No olvide ingresar la variable "&amp;L$59&amp;""&amp;". Digite CERO si no tiene. ",IF(L67&gt;$C67,"* La variable Migrantes no debe ser mayor al Total. ",""))</f>
        <v/>
      </c>
      <c r="CC67" s="59"/>
      <c r="CD67" s="59"/>
      <c r="CE67" s="61"/>
      <c r="CF67" s="61"/>
      <c r="CG67" s="61"/>
      <c r="CH67" s="61"/>
      <c r="CI67" s="61"/>
      <c r="CJ67" s="2"/>
      <c r="CK67" s="62">
        <f t="shared" si="22"/>
        <v>0</v>
      </c>
      <c r="CL67" s="62">
        <f t="shared" si="22"/>
        <v>0</v>
      </c>
    </row>
    <row r="68" spans="1:90" customFormat="1" x14ac:dyDescent="0.25">
      <c r="A68" s="11" t="s">
        <v>81</v>
      </c>
      <c r="B68" s="12"/>
      <c r="C68" s="12"/>
      <c r="D68" s="12"/>
      <c r="E68" s="12"/>
      <c r="F68" s="12"/>
      <c r="G68" s="12"/>
      <c r="H68" s="12"/>
      <c r="I68" s="12"/>
      <c r="J68" s="13"/>
      <c r="K68" s="13"/>
      <c r="L68" s="196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</row>
    <row r="69" spans="1:90" customFormat="1" ht="15" customHeight="1" x14ac:dyDescent="0.25">
      <c r="A69" s="2895" t="s">
        <v>26</v>
      </c>
      <c r="B69" s="2893" t="s">
        <v>5</v>
      </c>
      <c r="C69" s="2894"/>
      <c r="D69" s="2895"/>
      <c r="E69" s="2908" t="s">
        <v>6</v>
      </c>
      <c r="F69" s="2908"/>
      <c r="G69" s="2908"/>
      <c r="H69" s="2910"/>
      <c r="I69" s="2899" t="s">
        <v>28</v>
      </c>
      <c r="J69" s="2900" t="s">
        <v>29</v>
      </c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</row>
    <row r="70" spans="1:90" customFormat="1" x14ac:dyDescent="0.25">
      <c r="A70" s="2522"/>
      <c r="B70" s="2504"/>
      <c r="C70" s="2505"/>
      <c r="D70" s="2506"/>
      <c r="E70" s="2886" t="s">
        <v>10</v>
      </c>
      <c r="F70" s="2887"/>
      <c r="G70" s="2888" t="s">
        <v>11</v>
      </c>
      <c r="H70" s="2903"/>
      <c r="I70" s="2520"/>
      <c r="J70" s="2524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</row>
    <row r="71" spans="1:90" customFormat="1" x14ac:dyDescent="0.25">
      <c r="A71" s="2506"/>
      <c r="B71" s="906" t="s">
        <v>17</v>
      </c>
      <c r="C71" s="889" t="s">
        <v>18</v>
      </c>
      <c r="D71" s="123" t="s">
        <v>19</v>
      </c>
      <c r="E71" s="866" t="s">
        <v>18</v>
      </c>
      <c r="F71" s="865" t="s">
        <v>19</v>
      </c>
      <c r="G71" s="866" t="s">
        <v>18</v>
      </c>
      <c r="H71" s="907" t="s">
        <v>19</v>
      </c>
      <c r="I71" s="2521"/>
      <c r="J71" s="2525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</row>
    <row r="72" spans="1:90" customFormat="1" x14ac:dyDescent="0.25">
      <c r="A72" s="199" t="s">
        <v>22</v>
      </c>
      <c r="B72" s="200">
        <f>SUM(C72:D72)</f>
        <v>0</v>
      </c>
      <c r="C72" s="201">
        <f t="shared" ref="C72:D74" si="23">+E72+G72</f>
        <v>0</v>
      </c>
      <c r="D72" s="202">
        <f t="shared" si="23"/>
        <v>0</v>
      </c>
      <c r="E72" s="879"/>
      <c r="F72" s="72"/>
      <c r="G72" s="67"/>
      <c r="H72" s="203"/>
      <c r="I72" s="204"/>
      <c r="J72" s="68"/>
      <c r="K72" s="58" t="str">
        <f>$CA72&amp;CB72</f>
        <v/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  <c r="BB72" s="59"/>
      <c r="BC72" s="59"/>
      <c r="BD72" s="59"/>
      <c r="BE72" s="59"/>
      <c r="BF72" s="59"/>
      <c r="BG72" s="59"/>
      <c r="BH72" s="59"/>
      <c r="BI72" s="59"/>
      <c r="BJ72" s="59"/>
      <c r="BK72" s="59"/>
      <c r="BL72" s="59"/>
      <c r="BM72" s="59"/>
      <c r="BN72" s="59"/>
      <c r="BO72" s="59"/>
      <c r="BP72" s="59"/>
      <c r="BQ72" s="59"/>
      <c r="BR72" s="59"/>
      <c r="BS72" s="59"/>
      <c r="BT72" s="59"/>
      <c r="BU72" s="59"/>
      <c r="BV72" s="59"/>
      <c r="BW72" s="59"/>
      <c r="BX72" s="59"/>
      <c r="BY72" s="59"/>
      <c r="BZ72" s="59"/>
      <c r="CA72" s="60" t="str">
        <f>IF(AND($B72&lt;&gt;0,I72=""),"* No olvide ingresar la variable "&amp;I$51&amp;""&amp;". Digite CERO si no tiene. ",IF(I72&gt;$B72,"* La variable Pueblos Originarios no debe ser mayor al Total Ambos Sexos. ",""))</f>
        <v/>
      </c>
      <c r="CB72" s="60" t="str">
        <f>IF(AND($B72&lt;&gt;0,J72=""),"* No olvide ingresar la variable "&amp;J$51&amp;""&amp;" (Digite CERO si no tiene). ",IF(J72&gt;$B72,"* La variable Migrantes no debe ser mayor al Total Ambos Sexos. ",""))</f>
        <v/>
      </c>
      <c r="CC72" s="59"/>
      <c r="CD72" s="59"/>
      <c r="CE72" s="61"/>
      <c r="CF72" s="61"/>
      <c r="CG72" s="61"/>
      <c r="CH72" s="61"/>
      <c r="CI72" s="61"/>
      <c r="CJ72" s="2"/>
      <c r="CK72" s="62">
        <f>IF(AND($B72&lt;&gt;0,I72=""),1,IF(I72&gt;$B72,1,0))</f>
        <v>0</v>
      </c>
      <c r="CL72" s="62">
        <f>IF(AND($B72&lt;&gt;0,J72=""),1,IF(J72&gt;$B72,1,0))</f>
        <v>0</v>
      </c>
    </row>
    <row r="73" spans="1:90" customFormat="1" x14ac:dyDescent="0.25">
      <c r="A73" s="205" t="s">
        <v>61</v>
      </c>
      <c r="B73" s="159">
        <f>SUM(C73:D73)</f>
        <v>0</v>
      </c>
      <c r="C73" s="206">
        <f t="shared" si="23"/>
        <v>0</v>
      </c>
      <c r="D73" s="207">
        <f t="shared" si="23"/>
        <v>0</v>
      </c>
      <c r="E73" s="77"/>
      <c r="F73" s="82"/>
      <c r="G73" s="77"/>
      <c r="H73" s="208"/>
      <c r="I73" s="174"/>
      <c r="J73" s="78"/>
      <c r="K73" s="58" t="str">
        <f t="shared" ref="K73:K74" si="24">$CA73&amp;CB73</f>
        <v/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  <c r="BE73" s="59"/>
      <c r="BF73" s="59"/>
      <c r="BG73" s="59"/>
      <c r="BH73" s="59"/>
      <c r="BI73" s="59"/>
      <c r="BJ73" s="59"/>
      <c r="BK73" s="59"/>
      <c r="BL73" s="59"/>
      <c r="BM73" s="59"/>
      <c r="BN73" s="59"/>
      <c r="BO73" s="59"/>
      <c r="BP73" s="59"/>
      <c r="BQ73" s="59"/>
      <c r="BR73" s="59"/>
      <c r="BS73" s="59"/>
      <c r="BT73" s="59"/>
      <c r="BU73" s="59"/>
      <c r="BV73" s="59"/>
      <c r="BW73" s="59"/>
      <c r="BX73" s="59"/>
      <c r="BY73" s="59"/>
      <c r="BZ73" s="59"/>
      <c r="CA73" s="60" t="str">
        <f t="shared" ref="CA73:CA74" si="25">IF(AND($B73&lt;&gt;0,I73=""),"* No olvide ingresar la variable "&amp;I$51&amp;""&amp;". Digite CERO si no tiene. ",IF(I73&gt;$B73,"* La variable Pueblos Originarios no debe ser mayor al Total Ambos Sexos. ",""))</f>
        <v/>
      </c>
      <c r="CB73" s="60" t="str">
        <f t="shared" ref="CB73" si="26">IF(AND($B73&lt;&gt;0,J73=""),"* No olvide ingresar la variable "&amp;J$51&amp;""&amp;" (Digite CERO si no tiene). ",IF(J73&gt;$B73,"* La variable Migrantes no debe ser mayor al Total Ambos Sexos. ",""))</f>
        <v/>
      </c>
      <c r="CC73" s="59"/>
      <c r="CD73" s="59"/>
      <c r="CE73" s="61"/>
      <c r="CF73" s="61"/>
      <c r="CG73" s="61"/>
      <c r="CH73" s="61"/>
      <c r="CI73" s="61"/>
      <c r="CJ73" s="2"/>
      <c r="CK73" s="62">
        <f t="shared" ref="CK73:CL74" si="27">IF(AND($B73&lt;&gt;0,I73=""),1,IF(I73&gt;$B73,1,0))</f>
        <v>0</v>
      </c>
      <c r="CL73" s="62">
        <f t="shared" si="27"/>
        <v>0</v>
      </c>
    </row>
    <row r="74" spans="1:90" customFormat="1" x14ac:dyDescent="0.25">
      <c r="A74" s="161" t="s">
        <v>82</v>
      </c>
      <c r="B74" s="162">
        <f>SUM(C74:D74)</f>
        <v>0</v>
      </c>
      <c r="C74" s="209">
        <f t="shared" si="23"/>
        <v>0</v>
      </c>
      <c r="D74" s="210">
        <f t="shared" si="23"/>
        <v>0</v>
      </c>
      <c r="E74" s="40"/>
      <c r="F74" s="41"/>
      <c r="G74" s="40"/>
      <c r="H74" s="211"/>
      <c r="I74" s="188"/>
      <c r="J74" s="88"/>
      <c r="K74" s="58" t="str">
        <f t="shared" si="24"/>
        <v/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60" t="str">
        <f t="shared" si="25"/>
        <v/>
      </c>
      <c r="CB74" s="60" t="str">
        <f>IF(AND($B74&lt;&gt;0,J74=""),"* No olvide ingresar la variable "&amp;J$51&amp;""&amp;" (Digite CERO si no tiene). ",IF(J74&gt;$B74,"* La variable Migrantes no debe ser mayor al Total Ambos Sexos. ",""))</f>
        <v/>
      </c>
      <c r="CC74" s="59"/>
      <c r="CD74" s="59"/>
      <c r="CE74" s="61"/>
      <c r="CF74" s="61"/>
      <c r="CG74" s="61"/>
      <c r="CH74" s="61"/>
      <c r="CI74" s="61"/>
      <c r="CJ74" s="2"/>
      <c r="CK74" s="62">
        <f t="shared" si="27"/>
        <v>0</v>
      </c>
      <c r="CL74" s="62">
        <f t="shared" si="27"/>
        <v>0</v>
      </c>
    </row>
    <row r="75" spans="1:90" customFormat="1" x14ac:dyDescent="0.25">
      <c r="A75" s="212" t="s">
        <v>83</v>
      </c>
      <c r="B75" s="213"/>
      <c r="C75" s="213"/>
      <c r="D75" s="213"/>
      <c r="E75" s="213"/>
      <c r="F75" s="213"/>
      <c r="G75" s="213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</row>
    <row r="76" spans="1:90" customFormat="1" x14ac:dyDescent="0.25">
      <c r="A76" s="212" t="s">
        <v>84</v>
      </c>
      <c r="B76" s="214"/>
      <c r="C76" s="214"/>
      <c r="D76" s="214"/>
      <c r="E76" s="214"/>
      <c r="F76" s="214"/>
      <c r="G76" s="214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</row>
    <row r="77" spans="1:90" customFormat="1" x14ac:dyDescent="0.25">
      <c r="A77" s="2892" t="s">
        <v>85</v>
      </c>
      <c r="B77" s="2892" t="s">
        <v>65</v>
      </c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</row>
    <row r="78" spans="1:90" customFormat="1" x14ac:dyDescent="0.25">
      <c r="A78" s="2509"/>
      <c r="B78" s="2510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</row>
    <row r="79" spans="1:90" customFormat="1" x14ac:dyDescent="0.25">
      <c r="A79" s="2510"/>
      <c r="B79" s="908">
        <f>SUM(B80:B83)</f>
        <v>0</v>
      </c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</row>
    <row r="80" spans="1:90" customFormat="1" x14ac:dyDescent="0.25">
      <c r="A80" s="216" t="s">
        <v>86</v>
      </c>
      <c r="B80" s="217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</row>
    <row r="81" spans="1:93" customFormat="1" x14ac:dyDescent="0.25">
      <c r="A81" s="218" t="s">
        <v>87</v>
      </c>
      <c r="B81" s="219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customFormat="1" x14ac:dyDescent="0.25">
      <c r="A82" s="218" t="s">
        <v>22</v>
      </c>
      <c r="B82" s="219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customFormat="1" x14ac:dyDescent="0.25">
      <c r="A83" s="220" t="s">
        <v>88</v>
      </c>
      <c r="B83" s="221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customFormat="1" x14ac:dyDescent="0.25">
      <c r="A84" s="7" t="s">
        <v>89</v>
      </c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customFormat="1" ht="52.5" x14ac:dyDescent="0.25">
      <c r="A85" s="909" t="s">
        <v>90</v>
      </c>
      <c r="B85" s="910" t="s">
        <v>91</v>
      </c>
      <c r="C85" s="866" t="s">
        <v>92</v>
      </c>
      <c r="D85" s="864" t="s">
        <v>93</v>
      </c>
      <c r="E85" s="864" t="s">
        <v>94</v>
      </c>
      <c r="F85" s="865" t="s">
        <v>95</v>
      </c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customFormat="1" x14ac:dyDescent="0.25">
      <c r="A86" s="911" t="s">
        <v>96</v>
      </c>
      <c r="B86" s="912"/>
      <c r="C86" s="879"/>
      <c r="D86" s="1042"/>
      <c r="E86" s="1042"/>
      <c r="F86" s="880"/>
      <c r="G86" s="58" t="str">
        <f>$CA86&amp;CB86&amp;CC86&amp;CD86&amp;CE86</f>
        <v/>
      </c>
      <c r="CA86" s="60" t="str">
        <f>IF(CK86=1,"* Las Aplicaciones de EPSA con resultado de Riesgo psicosocial NO DEBE ser MAYOR que el Total de las Aplicaciones. ","")</f>
        <v/>
      </c>
      <c r="CB86" s="226" t="str">
        <f>IF(CL86=1,"* Las Aplicaciones de EPSA con resultado de Riesgo psicosocial NO DEBE ser MENOR que la variable Plan de equipo de cabecera en gestantes con 3 o más riesgos psicosociales. ","")</f>
        <v/>
      </c>
      <c r="CC86" s="226" t="str">
        <f>IF(CM86=1,"* Las Aplicaciones de EPSA asociadas a Violencia de Género NO DEBEN ser MAYOR al Total de Aplicaciones. ","")</f>
        <v/>
      </c>
      <c r="CD86" s="226" t="str">
        <f>IF(CN86=1,"* Las Aplicaciones de EPSA asociadas a 3 o más riesgos psicosociales NO DEBEN ser MAYOR al Total de Aplicaciones. ","")</f>
        <v/>
      </c>
      <c r="CE86" s="226" t="str">
        <f>IF(CO86=1,"* La variable Plan de equipo de cabecera en gestantes con 3 o más riesgos psicosociales NO DEBE ser MAYOR al Total de Aplicaciones. ","")</f>
        <v/>
      </c>
      <c r="CF86" s="227"/>
      <c r="CG86" s="227"/>
      <c r="CH86" s="227"/>
      <c r="CI86" s="227"/>
      <c r="CJ86" s="227"/>
      <c r="CK86" s="228">
        <f>IF(B86&lt;C86,1,0)</f>
        <v>0</v>
      </c>
      <c r="CL86" s="228">
        <f>IF(C86&lt;F86,1,0)</f>
        <v>0</v>
      </c>
      <c r="CM86" s="228">
        <f t="shared" ref="CM86:CO87" si="28">IF(D86&gt;$B86,1,0)</f>
        <v>0</v>
      </c>
      <c r="CN86" s="228">
        <f t="shared" si="28"/>
        <v>0</v>
      </c>
      <c r="CO86" s="228">
        <f t="shared" si="28"/>
        <v>0</v>
      </c>
    </row>
    <row r="87" spans="1:93" customFormat="1" x14ac:dyDescent="0.25">
      <c r="A87" s="229" t="s">
        <v>97</v>
      </c>
      <c r="B87" s="230"/>
      <c r="C87" s="141"/>
      <c r="D87" s="193"/>
      <c r="E87" s="193"/>
      <c r="F87" s="143"/>
      <c r="G87" s="58" t="str">
        <f>$CA87&amp;CB87&amp;CC87&amp;CD87&amp;CE87</f>
        <v/>
      </c>
      <c r="CA87" s="60" t="str">
        <f>IF(CK87=1,"* Las Aplicaciones de EPSA con resultado de Riesgo psicosocial NO DEBE ser MAYOR que el Total de las Aplicaciones. ","")</f>
        <v/>
      </c>
      <c r="CB87" s="226" t="str">
        <f>IF(CL87=1,"* Las Aplicaciones de EPSA con resultado de Riesgo psicosocial NO DEBE ser MENOR que la variable Plan de equipo de cabecera en gestantes con 3 o más riesgos psicosociales. ","")</f>
        <v/>
      </c>
      <c r="CC87" s="226" t="str">
        <f>IF(CM87=1,"* Las Aplicaciones de EPSA asociadas a Violencia de Género NO DEBEN ser MAYOR al Total de Aplicaciones. ","")</f>
        <v/>
      </c>
      <c r="CD87" s="226" t="str">
        <f>IF(CN87=1,"* Las Aplicaciones de EPSA asociadas a 3 o más riesgos psicosociales NO DEBEN ser MAYOR al Total de Aplicaciones. ","")</f>
        <v/>
      </c>
      <c r="CE87" s="226" t="str">
        <f>IF(CO87=1,"* La variable Plan de equipo de cabecera en gestantes con 3 o más riesgos psicosociales NO DEBE ser MAYOR al Total de Aplicaciones. ","")</f>
        <v/>
      </c>
      <c r="CF87" s="227"/>
      <c r="CG87" s="227"/>
      <c r="CH87" s="227"/>
      <c r="CI87" s="227"/>
      <c r="CJ87" s="227"/>
      <c r="CK87" s="228">
        <f>IF(B87&lt;C87,1,0)</f>
        <v>0</v>
      </c>
      <c r="CL87" s="228">
        <f>IF(C87&lt;F87,1,0)</f>
        <v>0</v>
      </c>
      <c r="CM87" s="228">
        <f t="shared" si="28"/>
        <v>0</v>
      </c>
      <c r="CN87" s="228">
        <f t="shared" si="28"/>
        <v>0</v>
      </c>
      <c r="CO87" s="228">
        <f t="shared" si="28"/>
        <v>0</v>
      </c>
    </row>
    <row r="88" spans="1:93" customFormat="1" x14ac:dyDescent="0.25">
      <c r="A88" s="7" t="s">
        <v>98</v>
      </c>
      <c r="B88" s="13"/>
      <c r="C88" s="13"/>
      <c r="D88" s="13"/>
      <c r="E88" s="13"/>
      <c r="F88" s="214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customFormat="1" ht="31.5" x14ac:dyDescent="0.25">
      <c r="A89" s="2893" t="s">
        <v>99</v>
      </c>
      <c r="B89" s="2895"/>
      <c r="C89" s="866" t="s">
        <v>100</v>
      </c>
      <c r="D89" s="864" t="s">
        <v>101</v>
      </c>
      <c r="E89" s="864" t="s">
        <v>102</v>
      </c>
      <c r="F89" s="864" t="s">
        <v>103</v>
      </c>
      <c r="G89" s="907" t="s">
        <v>104</v>
      </c>
      <c r="H89" s="865" t="s">
        <v>105</v>
      </c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customFormat="1" ht="21" x14ac:dyDescent="0.25">
      <c r="A90" s="2998" t="s">
        <v>106</v>
      </c>
      <c r="B90" s="913" t="s">
        <v>107</v>
      </c>
      <c r="C90" s="905"/>
      <c r="D90" s="1043"/>
      <c r="E90" s="1043"/>
      <c r="F90" s="1042"/>
      <c r="G90" s="1045"/>
      <c r="H90" s="884"/>
      <c r="I90" s="58" t="str">
        <f>$CA90</f>
        <v/>
      </c>
      <c r="CA90" s="60" t="str">
        <f>IF(AND($C90&lt;&gt;0,H90=""),"* No olvide ingresar la variable "&amp;H$89&amp;""&amp;". Digite CERO si no tiene. ",IF(H90&gt;$C90,"* La variable Casos alterados derivados a Salud Mental no debe ser mayor al Total de Aplicaciones. ",""))</f>
        <v/>
      </c>
      <c r="CB90" s="59"/>
      <c r="CC90" s="59"/>
      <c r="CD90" s="59"/>
      <c r="CE90" s="61"/>
      <c r="CF90" s="61"/>
      <c r="CG90" s="61"/>
      <c r="CH90" s="61"/>
      <c r="CI90" s="61"/>
      <c r="CJ90" s="2"/>
      <c r="CK90" s="62">
        <f>IF(AND($C90&lt;&gt;0,H90=""),1,IF(H90&gt;$C90,1,0))</f>
        <v>0</v>
      </c>
      <c r="CL90" s="2"/>
      <c r="CM90" s="2"/>
      <c r="CN90" s="2"/>
      <c r="CO90" s="2"/>
    </row>
    <row r="91" spans="1:93" customFormat="1" ht="31.5" x14ac:dyDescent="0.25">
      <c r="A91" s="2497"/>
      <c r="B91" s="233" t="s">
        <v>108</v>
      </c>
      <c r="C91" s="188"/>
      <c r="D91" s="234"/>
      <c r="E91" s="234"/>
      <c r="F91" s="186"/>
      <c r="G91" s="187"/>
      <c r="H91" s="41"/>
      <c r="I91" s="58" t="str">
        <f t="shared" ref="I91:I92" si="29">$CA91</f>
        <v/>
      </c>
      <c r="CA91" s="60" t="str">
        <f t="shared" ref="CA91:CA93" si="30">IF(AND($C91&lt;&gt;0,H91=""),"* No olvide ingresar la variable "&amp;H$89&amp;""&amp;". Digite CERO si no tiene. ",IF(H91&gt;$C91,"* La variable Casos alterados derivados a Salud Mental no debe ser mayor al Total de Aplicaciones. ",""))</f>
        <v/>
      </c>
      <c r="CB91" s="59"/>
      <c r="CC91" s="59"/>
      <c r="CD91" s="59"/>
      <c r="CE91" s="61"/>
      <c r="CF91" s="61"/>
      <c r="CG91" s="61"/>
      <c r="CH91" s="61"/>
      <c r="CI91" s="61"/>
      <c r="CJ91" s="2"/>
      <c r="CK91" s="62">
        <f t="shared" ref="CK91:CK92" si="31">IF(AND($C91&lt;&gt;0,H91=""),1,IF(H91&gt;$C91,1,0))</f>
        <v>0</v>
      </c>
      <c r="CL91" s="2"/>
      <c r="CM91" s="2"/>
      <c r="CN91" s="2"/>
      <c r="CO91" s="2"/>
    </row>
    <row r="92" spans="1:93" customFormat="1" ht="15" customHeight="1" x14ac:dyDescent="0.25">
      <c r="A92" s="2517" t="s">
        <v>109</v>
      </c>
      <c r="B92" s="235" t="s">
        <v>110</v>
      </c>
      <c r="C92" s="879"/>
      <c r="D92" s="1042"/>
      <c r="E92" s="1042"/>
      <c r="F92" s="1046"/>
      <c r="G92" s="1047"/>
      <c r="H92" s="914"/>
      <c r="I92" s="58" t="str">
        <f t="shared" si="29"/>
        <v/>
      </c>
      <c r="CA92" s="60" t="str">
        <f t="shared" si="30"/>
        <v/>
      </c>
      <c r="CB92" s="59"/>
      <c r="CC92" s="59"/>
      <c r="CD92" s="59"/>
      <c r="CE92" s="61"/>
      <c r="CF92" s="61"/>
      <c r="CG92" s="61"/>
      <c r="CH92" s="61"/>
      <c r="CI92" s="61"/>
      <c r="CJ92" s="2"/>
      <c r="CK92" s="62">
        <f t="shared" si="31"/>
        <v>0</v>
      </c>
      <c r="CL92" s="2"/>
      <c r="CM92" s="2"/>
      <c r="CN92" s="2"/>
      <c r="CO92" s="2"/>
    </row>
    <row r="93" spans="1:93" customFormat="1" x14ac:dyDescent="0.25">
      <c r="A93" s="2518"/>
      <c r="B93" s="233" t="s">
        <v>111</v>
      </c>
      <c r="C93" s="40"/>
      <c r="D93" s="186"/>
      <c r="E93" s="186"/>
      <c r="F93" s="184"/>
      <c r="G93" s="239"/>
      <c r="H93" s="240"/>
      <c r="I93" s="58" t="str">
        <f>$CA93</f>
        <v/>
      </c>
      <c r="CA93" s="60" t="str">
        <f t="shared" si="30"/>
        <v/>
      </c>
      <c r="CB93" s="59"/>
      <c r="CC93" s="59"/>
      <c r="CD93" s="59"/>
      <c r="CE93" s="61"/>
      <c r="CF93" s="61"/>
      <c r="CG93" s="61"/>
      <c r="CH93" s="61"/>
      <c r="CI93" s="61"/>
      <c r="CJ93" s="2"/>
      <c r="CK93" s="62">
        <f>IF(AND($C93&lt;&gt;0,H93=""),1,IF(H93&gt;$C93,1,0))</f>
        <v>0</v>
      </c>
      <c r="CL93" s="2"/>
      <c r="CM93" s="2"/>
      <c r="CN93" s="2"/>
      <c r="CO93" s="2"/>
    </row>
    <row r="94" spans="1:93" customFormat="1" x14ac:dyDescent="0.25">
      <c r="A94" s="7" t="s">
        <v>112</v>
      </c>
      <c r="B94" s="241"/>
      <c r="C94" s="242"/>
      <c r="D94" s="242"/>
      <c r="E94" s="242"/>
      <c r="F94" s="3"/>
      <c r="G94" s="213"/>
      <c r="H94" s="243"/>
      <c r="I94" s="3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customFormat="1" x14ac:dyDescent="0.25">
      <c r="A95" s="2894" t="s">
        <v>85</v>
      </c>
      <c r="B95" s="2895"/>
      <c r="C95" s="2886" t="s">
        <v>65</v>
      </c>
      <c r="D95" s="2888"/>
      <c r="E95" s="2887"/>
      <c r="F95" s="2886" t="s">
        <v>113</v>
      </c>
      <c r="G95" s="2887"/>
      <c r="H95" s="2886" t="s">
        <v>114</v>
      </c>
      <c r="I95" s="2887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customFormat="1" x14ac:dyDescent="0.25">
      <c r="A96" s="2505"/>
      <c r="B96" s="2506"/>
      <c r="C96" s="866" t="s">
        <v>17</v>
      </c>
      <c r="D96" s="889" t="s">
        <v>18</v>
      </c>
      <c r="E96" s="865" t="s">
        <v>19</v>
      </c>
      <c r="F96" s="866" t="s">
        <v>18</v>
      </c>
      <c r="G96" s="865" t="s">
        <v>19</v>
      </c>
      <c r="H96" s="866" t="s">
        <v>18</v>
      </c>
      <c r="I96" s="865" t="s">
        <v>19</v>
      </c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0" customFormat="1" x14ac:dyDescent="0.25">
      <c r="A97" s="2886" t="s">
        <v>65</v>
      </c>
      <c r="B97" s="2887"/>
      <c r="C97" s="897">
        <f t="shared" ref="C97:I97" si="32">SUM(C98:C102)</f>
        <v>0</v>
      </c>
      <c r="D97" s="915">
        <f t="shared" si="32"/>
        <v>0</v>
      </c>
      <c r="E97" s="898">
        <f t="shared" si="32"/>
        <v>0</v>
      </c>
      <c r="F97" s="897">
        <f>SUM(F98:F102)</f>
        <v>0</v>
      </c>
      <c r="G97" s="898">
        <f t="shared" si="32"/>
        <v>0</v>
      </c>
      <c r="H97" s="897">
        <f t="shared" si="32"/>
        <v>0</v>
      </c>
      <c r="I97" s="898">
        <f t="shared" si="32"/>
        <v>0</v>
      </c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</row>
    <row r="98" spans="1:90" customFormat="1" x14ac:dyDescent="0.25">
      <c r="A98" s="2911" t="s">
        <v>22</v>
      </c>
      <c r="B98" s="2912"/>
      <c r="C98" s="916">
        <f>SUM(D98+E98)</f>
        <v>0</v>
      </c>
      <c r="D98" s="917">
        <f>SUM(F98+H98)</f>
        <v>0</v>
      </c>
      <c r="E98" s="893">
        <f>SUM(G98+I98)</f>
        <v>0</v>
      </c>
      <c r="F98" s="879"/>
      <c r="G98" s="884"/>
      <c r="H98" s="879"/>
      <c r="I98" s="880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</row>
    <row r="99" spans="1:90" customFormat="1" x14ac:dyDescent="0.25">
      <c r="A99" s="2542" t="s">
        <v>88</v>
      </c>
      <c r="B99" s="2543"/>
      <c r="C99" s="247">
        <f>SUM(D99+E99)</f>
        <v>0</v>
      </c>
      <c r="D99" s="248">
        <f t="shared" ref="D99:E102" si="33">SUM(F99+H99)</f>
        <v>0</v>
      </c>
      <c r="E99" s="133">
        <f t="shared" si="33"/>
        <v>0</v>
      </c>
      <c r="F99" s="67"/>
      <c r="G99" s="72"/>
      <c r="H99" s="67"/>
      <c r="I99" s="68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</row>
    <row r="100" spans="1:90" customFormat="1" x14ac:dyDescent="0.25">
      <c r="A100" s="2542" t="s">
        <v>87</v>
      </c>
      <c r="B100" s="2543"/>
      <c r="C100" s="247">
        <f>SUM(D100+E100)</f>
        <v>0</v>
      </c>
      <c r="D100" s="248">
        <f t="shared" si="33"/>
        <v>0</v>
      </c>
      <c r="E100" s="133">
        <f t="shared" si="33"/>
        <v>0</v>
      </c>
      <c r="F100" s="77"/>
      <c r="G100" s="82"/>
      <c r="H100" s="77"/>
      <c r="I100" s="78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</row>
    <row r="101" spans="1:90" customFormat="1" x14ac:dyDescent="0.25">
      <c r="A101" s="2544" t="s">
        <v>115</v>
      </c>
      <c r="B101" s="2545"/>
      <c r="C101" s="249">
        <f>SUM(D101+E101)</f>
        <v>0</v>
      </c>
      <c r="D101" s="250">
        <f>SUM(F101+H101)</f>
        <v>0</v>
      </c>
      <c r="E101" s="251">
        <f>SUM(G101+I101)</f>
        <v>0</v>
      </c>
      <c r="F101" s="104"/>
      <c r="G101" s="109"/>
      <c r="H101" s="104"/>
      <c r="I101" s="105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</row>
    <row r="102" spans="1:90" customFormat="1" x14ac:dyDescent="0.25">
      <c r="A102" s="2546" t="s">
        <v>116</v>
      </c>
      <c r="B102" s="2547"/>
      <c r="C102" s="252">
        <f>SUM(D102+E102)</f>
        <v>0</v>
      </c>
      <c r="D102" s="253">
        <f t="shared" si="33"/>
        <v>0</v>
      </c>
      <c r="E102" s="254">
        <f t="shared" si="33"/>
        <v>0</v>
      </c>
      <c r="F102" s="40"/>
      <c r="G102" s="41"/>
      <c r="H102" s="40"/>
      <c r="I102" s="88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</row>
    <row r="103" spans="1:90" customFormat="1" ht="15" customHeight="1" x14ac:dyDescent="0.25">
      <c r="A103" s="2548" t="s">
        <v>117</v>
      </c>
      <c r="B103" s="2548"/>
      <c r="C103" s="2548"/>
      <c r="D103" s="2548"/>
      <c r="E103" s="2548"/>
      <c r="F103" s="2548"/>
      <c r="G103" s="2548"/>
      <c r="H103" s="2548"/>
      <c r="I103" s="2548"/>
      <c r="J103" s="2548"/>
      <c r="K103" s="2548"/>
      <c r="L103" s="2548"/>
      <c r="M103" s="2548"/>
      <c r="N103" s="2548"/>
      <c r="O103" s="2548"/>
      <c r="P103" s="2548"/>
      <c r="Q103" s="255"/>
      <c r="R103" s="3"/>
      <c r="S103" s="3"/>
      <c r="T103" s="3"/>
      <c r="U103" s="3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</row>
    <row r="104" spans="1:90" customFormat="1" ht="15" customHeight="1" x14ac:dyDescent="0.25">
      <c r="A104" s="2549" t="s">
        <v>118</v>
      </c>
      <c r="B104" s="2549"/>
      <c r="C104" s="2549"/>
      <c r="D104" s="2549"/>
      <c r="E104" s="2549"/>
      <c r="F104" s="2549"/>
      <c r="G104" s="2549"/>
      <c r="H104" s="2549"/>
      <c r="I104" s="2549"/>
      <c r="J104" s="2549"/>
      <c r="K104" s="2549"/>
      <c r="L104" s="2549"/>
      <c r="M104" s="2549"/>
      <c r="N104" s="2549"/>
      <c r="O104" s="2549"/>
      <c r="P104" s="2549"/>
      <c r="Q104" s="2549"/>
      <c r="R104" s="3"/>
      <c r="S104" s="3"/>
      <c r="T104" s="3"/>
      <c r="U104" s="3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</row>
    <row r="105" spans="1:90" customFormat="1" ht="15" customHeight="1" x14ac:dyDescent="0.25">
      <c r="A105" s="2550" t="s">
        <v>119</v>
      </c>
      <c r="B105" s="2551"/>
      <c r="C105" s="2556" t="s">
        <v>120</v>
      </c>
      <c r="D105" s="2557"/>
      <c r="E105" s="2558"/>
      <c r="F105" s="2559" t="s">
        <v>6</v>
      </c>
      <c r="G105" s="2560"/>
      <c r="H105" s="2560"/>
      <c r="I105" s="2560"/>
      <c r="J105" s="2560"/>
      <c r="K105" s="2560"/>
      <c r="L105" s="2560"/>
      <c r="M105" s="2560"/>
      <c r="N105" s="2560"/>
      <c r="O105" s="2560"/>
      <c r="P105" s="2560"/>
      <c r="Q105" s="2560"/>
      <c r="R105" s="2560"/>
      <c r="S105" s="2560"/>
      <c r="T105" s="2560"/>
      <c r="U105" s="2561"/>
      <c r="V105" s="2570" t="s">
        <v>121</v>
      </c>
      <c r="W105" s="2571" t="s">
        <v>122</v>
      </c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</row>
    <row r="106" spans="1:90" customFormat="1" ht="15" customHeight="1" x14ac:dyDescent="0.25">
      <c r="A106" s="2552"/>
      <c r="B106" s="2553"/>
      <c r="C106" s="2504"/>
      <c r="D106" s="2505"/>
      <c r="E106" s="2506"/>
      <c r="F106" s="2572" t="s">
        <v>123</v>
      </c>
      <c r="G106" s="2573"/>
      <c r="H106" s="2573" t="s">
        <v>124</v>
      </c>
      <c r="I106" s="2573"/>
      <c r="J106" s="2573" t="s">
        <v>125</v>
      </c>
      <c r="K106" s="2573"/>
      <c r="L106" s="2573" t="s">
        <v>126</v>
      </c>
      <c r="M106" s="2573"/>
      <c r="N106" s="2573" t="s">
        <v>127</v>
      </c>
      <c r="O106" s="2573"/>
      <c r="P106" s="2573" t="s">
        <v>128</v>
      </c>
      <c r="Q106" s="2573"/>
      <c r="R106" s="2573" t="s">
        <v>129</v>
      </c>
      <c r="S106" s="2573"/>
      <c r="T106" s="2573" t="s">
        <v>130</v>
      </c>
      <c r="U106" s="2574"/>
      <c r="V106" s="2570"/>
      <c r="W106" s="2571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</row>
    <row r="107" spans="1:90" customFormat="1" x14ac:dyDescent="0.25">
      <c r="A107" s="2554"/>
      <c r="B107" s="2555"/>
      <c r="C107" s="888" t="s">
        <v>17</v>
      </c>
      <c r="D107" s="889" t="s">
        <v>18</v>
      </c>
      <c r="E107" s="123" t="s">
        <v>19</v>
      </c>
      <c r="F107" s="256" t="s">
        <v>18</v>
      </c>
      <c r="G107" s="257" t="s">
        <v>19</v>
      </c>
      <c r="H107" s="258" t="s">
        <v>18</v>
      </c>
      <c r="I107" s="257" t="s">
        <v>19</v>
      </c>
      <c r="J107" s="258" t="s">
        <v>18</v>
      </c>
      <c r="K107" s="257" t="s">
        <v>19</v>
      </c>
      <c r="L107" s="258" t="s">
        <v>18</v>
      </c>
      <c r="M107" s="257" t="s">
        <v>19</v>
      </c>
      <c r="N107" s="258" t="s">
        <v>18</v>
      </c>
      <c r="O107" s="257" t="s">
        <v>19</v>
      </c>
      <c r="P107" s="258" t="s">
        <v>18</v>
      </c>
      <c r="Q107" s="257" t="s">
        <v>19</v>
      </c>
      <c r="R107" s="258" t="s">
        <v>18</v>
      </c>
      <c r="S107" s="257" t="s">
        <v>19</v>
      </c>
      <c r="T107" s="258" t="s">
        <v>18</v>
      </c>
      <c r="U107" s="259" t="s">
        <v>19</v>
      </c>
      <c r="V107" s="2570"/>
      <c r="W107" s="2571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</row>
    <row r="108" spans="1:90" customFormat="1" x14ac:dyDescent="0.25">
      <c r="A108" s="2913" t="s">
        <v>131</v>
      </c>
      <c r="B108" s="2914"/>
      <c r="C108" s="919">
        <f t="shared" ref="C108:C117" si="34">SUM(D108+E108)</f>
        <v>0</v>
      </c>
      <c r="D108" s="920">
        <f>+J108+L108+N108+P108+R108+T108</f>
        <v>0</v>
      </c>
      <c r="E108" s="878">
        <f>+K108+M108+O108+Q108+S108+U108</f>
        <v>0</v>
      </c>
      <c r="F108" s="921"/>
      <c r="G108" s="922"/>
      <c r="H108" s="921"/>
      <c r="I108" s="922"/>
      <c r="J108" s="879"/>
      <c r="K108" s="880"/>
      <c r="L108" s="879"/>
      <c r="M108" s="880"/>
      <c r="N108" s="879"/>
      <c r="O108" s="880"/>
      <c r="P108" s="881"/>
      <c r="Q108" s="880"/>
      <c r="R108" s="881"/>
      <c r="S108" s="880"/>
      <c r="T108" s="881"/>
      <c r="U108" s="882"/>
      <c r="V108" s="264"/>
      <c r="W108" s="265"/>
      <c r="X108" s="14"/>
      <c r="CA108" s="59"/>
      <c r="CB108" s="59"/>
      <c r="CC108" s="59"/>
      <c r="CD108" s="59"/>
      <c r="CE108" s="61"/>
      <c r="CF108" s="61"/>
      <c r="CG108" s="61"/>
      <c r="CH108" s="61"/>
      <c r="CI108" s="61"/>
      <c r="CJ108" s="2"/>
      <c r="CK108" s="2"/>
      <c r="CL108" s="2"/>
    </row>
    <row r="109" spans="1:90" customFormat="1" x14ac:dyDescent="0.25">
      <c r="A109" s="2566" t="s">
        <v>132</v>
      </c>
      <c r="B109" s="2567"/>
      <c r="C109" s="266">
        <f t="shared" si="34"/>
        <v>0</v>
      </c>
      <c r="D109" s="267">
        <f t="shared" ref="D109:E111" si="35">SUM(J109+L109+N109+P109+R109+T109)</f>
        <v>0</v>
      </c>
      <c r="E109" s="86">
        <f t="shared" si="35"/>
        <v>0</v>
      </c>
      <c r="F109" s="268"/>
      <c r="G109" s="269"/>
      <c r="H109" s="268"/>
      <c r="I109" s="270"/>
      <c r="J109" s="77"/>
      <c r="K109" s="78"/>
      <c r="L109" s="77"/>
      <c r="M109" s="78"/>
      <c r="N109" s="77"/>
      <c r="O109" s="78"/>
      <c r="P109" s="79"/>
      <c r="Q109" s="78"/>
      <c r="R109" s="79"/>
      <c r="S109" s="78"/>
      <c r="T109" s="79"/>
      <c r="U109" s="80"/>
      <c r="V109" s="271"/>
      <c r="W109" s="272"/>
      <c r="X109" s="14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</row>
    <row r="110" spans="1:90" customFormat="1" x14ac:dyDescent="0.25">
      <c r="A110" s="2566" t="s">
        <v>133</v>
      </c>
      <c r="B110" s="2567"/>
      <c r="C110" s="266">
        <f t="shared" si="34"/>
        <v>0</v>
      </c>
      <c r="D110" s="267">
        <f t="shared" si="35"/>
        <v>0</v>
      </c>
      <c r="E110" s="86">
        <f t="shared" si="35"/>
        <v>0</v>
      </c>
      <c r="F110" s="273"/>
      <c r="G110" s="274"/>
      <c r="H110" s="273"/>
      <c r="I110" s="275"/>
      <c r="J110" s="104"/>
      <c r="K110" s="105"/>
      <c r="L110" s="104"/>
      <c r="M110" s="105"/>
      <c r="N110" s="104"/>
      <c r="O110" s="105"/>
      <c r="P110" s="106"/>
      <c r="Q110" s="105"/>
      <c r="R110" s="106"/>
      <c r="S110" s="105"/>
      <c r="T110" s="106"/>
      <c r="U110" s="107"/>
      <c r="V110" s="271"/>
      <c r="W110" s="272"/>
      <c r="X110" s="14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</row>
    <row r="111" spans="1:90" customFormat="1" x14ac:dyDescent="0.25">
      <c r="A111" s="2568" t="s">
        <v>134</v>
      </c>
      <c r="B111" s="2569"/>
      <c r="C111" s="266">
        <f t="shared" si="34"/>
        <v>0</v>
      </c>
      <c r="D111" s="267">
        <f t="shared" si="35"/>
        <v>0</v>
      </c>
      <c r="E111" s="86">
        <f t="shared" si="35"/>
        <v>0</v>
      </c>
      <c r="F111" s="273"/>
      <c r="G111" s="274"/>
      <c r="H111" s="273"/>
      <c r="I111" s="275"/>
      <c r="J111" s="104"/>
      <c r="K111" s="105"/>
      <c r="L111" s="104"/>
      <c r="M111" s="105"/>
      <c r="N111" s="104"/>
      <c r="O111" s="105"/>
      <c r="P111" s="106"/>
      <c r="Q111" s="105"/>
      <c r="R111" s="106"/>
      <c r="S111" s="105"/>
      <c r="T111" s="106"/>
      <c r="U111" s="107"/>
      <c r="V111" s="271"/>
      <c r="W111" s="272"/>
      <c r="X111" s="14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</row>
    <row r="112" spans="1:90" customFormat="1" x14ac:dyDescent="0.25">
      <c r="A112" s="2568" t="s">
        <v>135</v>
      </c>
      <c r="B112" s="2569"/>
      <c r="C112" s="266">
        <f t="shared" si="34"/>
        <v>0</v>
      </c>
      <c r="D112" s="267">
        <f>+F112+H112</f>
        <v>0</v>
      </c>
      <c r="E112" s="86">
        <f>+G112+I112</f>
        <v>0</v>
      </c>
      <c r="F112" s="104"/>
      <c r="G112" s="276"/>
      <c r="H112" s="104"/>
      <c r="I112" s="109"/>
      <c r="J112" s="268"/>
      <c r="K112" s="270"/>
      <c r="L112" s="268"/>
      <c r="M112" s="270"/>
      <c r="N112" s="268"/>
      <c r="O112" s="270"/>
      <c r="P112" s="277"/>
      <c r="Q112" s="270"/>
      <c r="R112" s="277"/>
      <c r="S112" s="270"/>
      <c r="T112" s="277"/>
      <c r="U112" s="278"/>
      <c r="V112" s="81"/>
      <c r="W112" s="279"/>
      <c r="X112" t="str">
        <f>CA112&amp;CB112</f>
        <v/>
      </c>
      <c r="CA112" s="60" t="str">
        <f>IF(AND($C112&lt;&gt;0,V112=""),"* No olvide ingresar la variable "&amp;V$105&amp;""&amp;". Digite CERO si no tiene. ",IF(V112&gt;$C112,"* La variable Niños, Niñas, Adolescentes y Jóvenes SENAME no debe ser mayor al Total Ambos Sexos. ",""))</f>
        <v/>
      </c>
      <c r="CB112" s="60" t="str">
        <f>IF(AND($C112&lt;&gt;0,W112=""),"* No olvide ingresar la variable "&amp;W$105&amp;""&amp;". Digite CERO si no tiene. ",IF(W112&gt;$C112,"* La variable Niños, Niñas, Adolescentes y Jóvenes Mejor Niñez no debe ser mayor al Total Ambos Sexos. ",""))</f>
        <v/>
      </c>
      <c r="CC112" s="59"/>
      <c r="CD112" s="59"/>
      <c r="CE112" s="61"/>
      <c r="CF112" s="61"/>
      <c r="CG112" s="61"/>
      <c r="CH112" s="61"/>
      <c r="CI112" s="61"/>
      <c r="CJ112" s="2"/>
      <c r="CK112" s="62">
        <f>IF(AND($C112&lt;&gt;0,V112=""),1,IF(V112&gt;$C112,1,0))</f>
        <v>0</v>
      </c>
      <c r="CL112" s="62">
        <f>IF(AND($C112&lt;&gt;0,W112=""),1,IF(W112&gt;$C112,1,0))</f>
        <v>0</v>
      </c>
    </row>
    <row r="113" spans="1:90" customFormat="1" x14ac:dyDescent="0.25">
      <c r="A113" s="2568" t="s">
        <v>136</v>
      </c>
      <c r="B113" s="2569"/>
      <c r="C113" s="280">
        <f>SUM(D113+E113)</f>
        <v>0</v>
      </c>
      <c r="D113" s="267">
        <f>+H113</f>
        <v>0</v>
      </c>
      <c r="E113" s="86">
        <f>+I113</f>
        <v>0</v>
      </c>
      <c r="F113" s="273"/>
      <c r="G113" s="274"/>
      <c r="H113" s="104"/>
      <c r="I113" s="109"/>
      <c r="J113" s="268"/>
      <c r="K113" s="281"/>
      <c r="L113" s="268"/>
      <c r="M113" s="281"/>
      <c r="N113" s="268"/>
      <c r="O113" s="281"/>
      <c r="P113" s="268"/>
      <c r="Q113" s="281"/>
      <c r="R113" s="268"/>
      <c r="S113" s="281"/>
      <c r="T113" s="268"/>
      <c r="U113" s="282"/>
      <c r="V113" s="81"/>
      <c r="W113" s="283"/>
      <c r="X113" s="14" t="str">
        <f t="shared" ref="X113:X117" si="36">CA113&amp;CB113</f>
        <v/>
      </c>
      <c r="CA113" s="60" t="str">
        <f t="shared" ref="CA113:CA116" si="37">IF(AND($C113&lt;&gt;0,V113=""),"* No olvide ingresar la variable "&amp;V$105&amp;""&amp;". Digite CERO si no tiene. ",IF(V113&gt;$C113,"* La variable Niños, Niñas, Adolescentes y Jóvenes SENAME no debe ser mayor al Total Ambos Sexos. ",""))</f>
        <v/>
      </c>
      <c r="CB113" s="60" t="str">
        <f t="shared" ref="CB113:CB116" si="38">IF(AND($C113&lt;&gt;0,W113=""),"* No olvide ingresar la variable "&amp;W$105&amp;""&amp;". Digite CERO si no tiene. ",IF(W113&gt;$C113,"* La variable Niños, Niñas, Adolescentes y Jóvenes Mejor Niñez no debe ser mayor al Total Ambos Sexos. ",""))</f>
        <v/>
      </c>
      <c r="CC113" s="59"/>
      <c r="CD113" s="59"/>
      <c r="CE113" s="61"/>
      <c r="CF113" s="61"/>
      <c r="CG113" s="61"/>
      <c r="CH113" s="61"/>
      <c r="CI113" s="61"/>
      <c r="CJ113" s="2"/>
      <c r="CK113" s="62">
        <f t="shared" ref="CK113:CL116" si="39">IF(AND($C113&lt;&gt;0,V113=""),1,IF(V113&gt;$C113,1,0))</f>
        <v>0</v>
      </c>
      <c r="CL113" s="62">
        <f t="shared" si="39"/>
        <v>0</v>
      </c>
    </row>
    <row r="114" spans="1:90" customFormat="1" x14ac:dyDescent="0.25">
      <c r="A114" s="2568" t="s">
        <v>137</v>
      </c>
      <c r="B114" s="2569"/>
      <c r="C114" s="280">
        <f>SUM(D114+E114)</f>
        <v>0</v>
      </c>
      <c r="D114" s="267">
        <f>(F114+H114)</f>
        <v>0</v>
      </c>
      <c r="E114" s="86">
        <f>(G114+I114)</f>
        <v>0</v>
      </c>
      <c r="F114" s="104"/>
      <c r="G114" s="109"/>
      <c r="H114" s="104"/>
      <c r="I114" s="109"/>
      <c r="J114" s="284"/>
      <c r="K114" s="285"/>
      <c r="L114" s="284"/>
      <c r="M114" s="285"/>
      <c r="N114" s="284"/>
      <c r="O114" s="285"/>
      <c r="P114" s="286"/>
      <c r="Q114" s="285"/>
      <c r="R114" s="286"/>
      <c r="S114" s="285"/>
      <c r="T114" s="286"/>
      <c r="U114" s="287"/>
      <c r="V114" s="91"/>
      <c r="W114" s="279"/>
      <c r="X114" s="14" t="str">
        <f t="shared" si="36"/>
        <v/>
      </c>
      <c r="CA114" s="60" t="str">
        <f t="shared" si="37"/>
        <v/>
      </c>
      <c r="CB114" s="60" t="str">
        <f t="shared" si="38"/>
        <v/>
      </c>
      <c r="CC114" s="59"/>
      <c r="CD114" s="59"/>
      <c r="CE114" s="61"/>
      <c r="CF114" s="61"/>
      <c r="CG114" s="61"/>
      <c r="CH114" s="61"/>
      <c r="CI114" s="61"/>
      <c r="CJ114" s="2"/>
      <c r="CK114" s="62">
        <f t="shared" si="39"/>
        <v>0</v>
      </c>
      <c r="CL114" s="62">
        <f t="shared" si="39"/>
        <v>0</v>
      </c>
    </row>
    <row r="115" spans="1:90" customFormat="1" x14ac:dyDescent="0.25">
      <c r="A115" s="2915" t="s">
        <v>138</v>
      </c>
      <c r="B115" s="923" t="s">
        <v>139</v>
      </c>
      <c r="C115" s="924">
        <f t="shared" si="34"/>
        <v>0</v>
      </c>
      <c r="D115" s="925">
        <f t="shared" ref="D115:E117" si="40">SUM(F115+H115+J115+L115+N115+P115+R115+T115)</f>
        <v>0</v>
      </c>
      <c r="E115" s="878">
        <f t="shared" si="40"/>
        <v>0</v>
      </c>
      <c r="F115" s="879"/>
      <c r="G115" s="926"/>
      <c r="H115" s="879"/>
      <c r="I115" s="884"/>
      <c r="J115" s="879"/>
      <c r="K115" s="880"/>
      <c r="L115" s="879"/>
      <c r="M115" s="880"/>
      <c r="N115" s="879"/>
      <c r="O115" s="884"/>
      <c r="P115" s="879"/>
      <c r="Q115" s="884"/>
      <c r="R115" s="879"/>
      <c r="S115" s="884"/>
      <c r="T115" s="879"/>
      <c r="U115" s="1045"/>
      <c r="V115" s="883"/>
      <c r="W115" s="927"/>
      <c r="X115" s="14" t="str">
        <f t="shared" si="36"/>
        <v/>
      </c>
      <c r="CA115" s="60" t="str">
        <f t="shared" si="37"/>
        <v/>
      </c>
      <c r="CB115" s="60" t="str">
        <f t="shared" si="38"/>
        <v/>
      </c>
      <c r="CC115" s="59"/>
      <c r="CD115" s="59"/>
      <c r="CE115" s="61"/>
      <c r="CF115" s="61"/>
      <c r="CG115" s="61"/>
      <c r="CH115" s="61"/>
      <c r="CI115" s="61"/>
      <c r="CJ115" s="2"/>
      <c r="CK115" s="62">
        <f t="shared" si="39"/>
        <v>0</v>
      </c>
      <c r="CL115" s="62">
        <f t="shared" si="39"/>
        <v>0</v>
      </c>
    </row>
    <row r="116" spans="1:90" customFormat="1" x14ac:dyDescent="0.25">
      <c r="A116" s="2576"/>
      <c r="B116" s="293" t="s">
        <v>140</v>
      </c>
      <c r="C116" s="294">
        <f t="shared" si="34"/>
        <v>0</v>
      </c>
      <c r="D116" s="295">
        <f t="shared" si="40"/>
        <v>0</v>
      </c>
      <c r="E116" s="296">
        <f t="shared" si="40"/>
        <v>0</v>
      </c>
      <c r="F116" s="104"/>
      <c r="G116" s="276"/>
      <c r="H116" s="104"/>
      <c r="I116" s="109"/>
      <c r="J116" s="104"/>
      <c r="K116" s="105"/>
      <c r="L116" s="104"/>
      <c r="M116" s="105"/>
      <c r="N116" s="104"/>
      <c r="O116" s="109"/>
      <c r="P116" s="104"/>
      <c r="Q116" s="109"/>
      <c r="R116" s="104"/>
      <c r="S116" s="109"/>
      <c r="T116" s="104"/>
      <c r="U116" s="181"/>
      <c r="V116" s="297"/>
      <c r="W116" s="283"/>
      <c r="X116" s="14" t="str">
        <f t="shared" si="36"/>
        <v/>
      </c>
      <c r="CA116" s="60" t="str">
        <f t="shared" si="37"/>
        <v/>
      </c>
      <c r="CB116" s="60" t="str">
        <f t="shared" si="38"/>
        <v/>
      </c>
      <c r="CC116" s="59"/>
      <c r="CD116" s="59"/>
      <c r="CE116" s="61"/>
      <c r="CF116" s="61"/>
      <c r="CG116" s="61"/>
      <c r="CH116" s="61"/>
      <c r="CI116" s="61"/>
      <c r="CJ116" s="2"/>
      <c r="CK116" s="62">
        <f t="shared" si="39"/>
        <v>0</v>
      </c>
      <c r="CL116" s="62">
        <f t="shared" si="39"/>
        <v>0</v>
      </c>
    </row>
    <row r="117" spans="1:90" customFormat="1" ht="21" x14ac:dyDescent="0.25">
      <c r="A117" s="2577"/>
      <c r="B117" s="298" t="s">
        <v>141</v>
      </c>
      <c r="C117" s="299">
        <f t="shared" si="34"/>
        <v>0</v>
      </c>
      <c r="D117" s="300">
        <f t="shared" si="40"/>
        <v>0</v>
      </c>
      <c r="E117" s="301">
        <f t="shared" si="40"/>
        <v>0</v>
      </c>
      <c r="F117" s="302"/>
      <c r="G117" s="303"/>
      <c r="H117" s="302"/>
      <c r="I117" s="304"/>
      <c r="J117" s="302"/>
      <c r="K117" s="305"/>
      <c r="L117" s="302"/>
      <c r="M117" s="305"/>
      <c r="N117" s="302"/>
      <c r="O117" s="304"/>
      <c r="P117" s="302"/>
      <c r="Q117" s="304"/>
      <c r="R117" s="302"/>
      <c r="S117" s="304"/>
      <c r="T117" s="302"/>
      <c r="U117" s="303"/>
      <c r="V117" s="306"/>
      <c r="W117" s="307"/>
      <c r="X117" s="14" t="str">
        <f t="shared" si="36"/>
        <v/>
      </c>
      <c r="CA117" s="60" t="str">
        <f>IF(AND($C117&lt;&gt;0,V117=""),"* No olvide ingresar la variable "&amp;V$105&amp;""&amp;". Digite CERO si no tiene. ",IF(V117&gt;$C117,"* La variable Niños, Niñas, Adolescentes y Jóvenes SENAME no debe ser mayor al Total Ambos Sexos. ",""))</f>
        <v/>
      </c>
      <c r="CB117" s="60" t="str">
        <f>IF(AND($C117&lt;&gt;0,W117=""),"* No olvide ingresar la variable "&amp;W$105&amp;""&amp;". Digite CERO si no tiene. ",IF(W117&gt;$C117,"* La variable Niños, Niñas, Adolescentes y Jóvenes Mejor Niñez no debe ser mayor al Total Ambos Sexos. ",""))</f>
        <v/>
      </c>
      <c r="CC117" s="59"/>
      <c r="CD117" s="59"/>
      <c r="CE117" s="61"/>
      <c r="CF117" s="61"/>
      <c r="CG117" s="61"/>
      <c r="CH117" s="61"/>
      <c r="CI117" s="61"/>
      <c r="CJ117" s="2"/>
      <c r="CK117" s="62">
        <f>IF(AND($C117&lt;&gt;0,V117=""),1,IF(V117&gt;$C117,1,0))</f>
        <v>0</v>
      </c>
      <c r="CL117" s="62">
        <f>IF(AND($C117&lt;&gt;0,W117=""),1,IF(W117&gt;$C117,1,0))</f>
        <v>0</v>
      </c>
    </row>
    <row r="118" spans="1:90" customFormat="1" x14ac:dyDescent="0.25">
      <c r="A118" s="11" t="s">
        <v>142</v>
      </c>
      <c r="B118" s="308"/>
      <c r="C118" s="308"/>
      <c r="D118" s="308"/>
      <c r="E118" s="308"/>
      <c r="F118" s="309"/>
      <c r="G118" s="309"/>
      <c r="H118" s="309"/>
      <c r="I118" s="310"/>
      <c r="J118" s="311"/>
      <c r="K118" s="311"/>
      <c r="L118" s="312"/>
      <c r="M118" s="313"/>
      <c r="N118" s="314"/>
      <c r="O118" s="309"/>
      <c r="P118" s="314"/>
      <c r="Q118" s="315"/>
      <c r="R118" s="316"/>
      <c r="S118" s="316"/>
      <c r="T118" s="314"/>
      <c r="U118" s="314"/>
      <c r="V118" s="314"/>
      <c r="W118" s="309"/>
      <c r="X118" s="314"/>
      <c r="Y118" s="309"/>
      <c r="Z118" s="317"/>
      <c r="AA118" s="318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</row>
    <row r="119" spans="1:90" customFormat="1" ht="15" customHeight="1" x14ac:dyDescent="0.25">
      <c r="A119" s="2509" t="s">
        <v>25</v>
      </c>
      <c r="B119" s="2509" t="s">
        <v>26</v>
      </c>
      <c r="C119" s="2578" t="s">
        <v>27</v>
      </c>
      <c r="D119" s="2579"/>
      <c r="E119" s="2522"/>
      <c r="F119" s="2896" t="s">
        <v>6</v>
      </c>
      <c r="G119" s="2897"/>
      <c r="H119" s="2897"/>
      <c r="I119" s="2897"/>
      <c r="J119" s="2897"/>
      <c r="K119" s="2897"/>
      <c r="L119" s="2897"/>
      <c r="M119" s="2897"/>
      <c r="N119" s="2897"/>
      <c r="O119" s="2897"/>
      <c r="P119" s="2897"/>
      <c r="Q119" s="2897"/>
      <c r="R119" s="2897"/>
      <c r="S119" s="2897"/>
      <c r="T119" s="3001"/>
      <c r="U119" s="3001"/>
      <c r="V119" s="2897"/>
      <c r="W119" s="2897"/>
      <c r="X119" s="2897"/>
      <c r="Y119" s="2897"/>
      <c r="Z119" s="2897"/>
      <c r="AA119" s="2917"/>
      <c r="AB119" s="2921" t="s">
        <v>143</v>
      </c>
      <c r="AC119" s="3002" t="s">
        <v>29</v>
      </c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</row>
    <row r="120" spans="1:90" customFormat="1" ht="15" customHeight="1" x14ac:dyDescent="0.25">
      <c r="A120" s="2509"/>
      <c r="B120" s="2509"/>
      <c r="C120" s="2580"/>
      <c r="D120" s="2505"/>
      <c r="E120" s="2506"/>
      <c r="F120" s="2886" t="s">
        <v>144</v>
      </c>
      <c r="G120" s="2887"/>
      <c r="H120" s="2886" t="s">
        <v>145</v>
      </c>
      <c r="I120" s="2887"/>
      <c r="J120" s="2886" t="s">
        <v>146</v>
      </c>
      <c r="K120" s="2887"/>
      <c r="L120" s="2888" t="s">
        <v>147</v>
      </c>
      <c r="M120" s="2887"/>
      <c r="N120" s="2886" t="s">
        <v>113</v>
      </c>
      <c r="O120" s="2887"/>
      <c r="P120" s="2886" t="s">
        <v>114</v>
      </c>
      <c r="Q120" s="2887"/>
      <c r="R120" s="2886" t="s">
        <v>148</v>
      </c>
      <c r="S120" s="2887"/>
      <c r="T120" s="2886" t="s">
        <v>149</v>
      </c>
      <c r="U120" s="2887"/>
      <c r="V120" s="2886" t="s">
        <v>150</v>
      </c>
      <c r="W120" s="2887"/>
      <c r="X120" s="2886" t="s">
        <v>151</v>
      </c>
      <c r="Y120" s="2887"/>
      <c r="Z120" s="2918" t="s">
        <v>130</v>
      </c>
      <c r="AA120" s="2919"/>
      <c r="AB120" s="2590"/>
      <c r="AC120" s="2593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</row>
    <row r="121" spans="1:90" customFormat="1" x14ac:dyDescent="0.25">
      <c r="A121" s="2510"/>
      <c r="B121" s="2510"/>
      <c r="C121" s="910" t="s">
        <v>17</v>
      </c>
      <c r="D121" s="889" t="s">
        <v>18</v>
      </c>
      <c r="E121" s="928" t="s">
        <v>19</v>
      </c>
      <c r="F121" s="866" t="s">
        <v>18</v>
      </c>
      <c r="G121" s="123" t="s">
        <v>19</v>
      </c>
      <c r="H121" s="866" t="s">
        <v>18</v>
      </c>
      <c r="I121" s="123" t="s">
        <v>19</v>
      </c>
      <c r="J121" s="866" t="s">
        <v>18</v>
      </c>
      <c r="K121" s="123" t="s">
        <v>19</v>
      </c>
      <c r="L121" s="889" t="s">
        <v>18</v>
      </c>
      <c r="M121" s="123" t="s">
        <v>19</v>
      </c>
      <c r="N121" s="866" t="s">
        <v>18</v>
      </c>
      <c r="O121" s="123" t="s">
        <v>19</v>
      </c>
      <c r="P121" s="866" t="s">
        <v>18</v>
      </c>
      <c r="Q121" s="123" t="s">
        <v>19</v>
      </c>
      <c r="R121" s="866" t="s">
        <v>18</v>
      </c>
      <c r="S121" s="910" t="s">
        <v>19</v>
      </c>
      <c r="T121" s="866" t="s">
        <v>18</v>
      </c>
      <c r="U121" s="123" t="s">
        <v>19</v>
      </c>
      <c r="V121" s="866" t="s">
        <v>18</v>
      </c>
      <c r="W121" s="123" t="s">
        <v>19</v>
      </c>
      <c r="X121" s="866" t="s">
        <v>18</v>
      </c>
      <c r="Y121" s="123" t="s">
        <v>19</v>
      </c>
      <c r="Z121" s="929" t="s">
        <v>18</v>
      </c>
      <c r="AA121" s="930" t="s">
        <v>19</v>
      </c>
      <c r="AB121" s="2591"/>
      <c r="AC121" s="2594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</row>
    <row r="122" spans="1:90" customFormat="1" x14ac:dyDescent="0.25">
      <c r="A122" s="2920" t="s">
        <v>152</v>
      </c>
      <c r="B122" s="876" t="s">
        <v>153</v>
      </c>
      <c r="C122" s="931">
        <f>SUM(D122+E122)</f>
        <v>0</v>
      </c>
      <c r="D122" s="917">
        <f>SUM(F122+H122+J122+L122+N122+P122+R122+T122+V122+X122+Z122)</f>
        <v>0</v>
      </c>
      <c r="E122" s="932">
        <f>SUM(G122+I122+K122+M122+O122+Q122+S122+U122+W122+Y122+AA122)</f>
        <v>0</v>
      </c>
      <c r="F122" s="879"/>
      <c r="G122" s="884"/>
      <c r="H122" s="879"/>
      <c r="I122" s="880"/>
      <c r="J122" s="879"/>
      <c r="K122" s="880"/>
      <c r="L122" s="933"/>
      <c r="M122" s="880"/>
      <c r="N122" s="879"/>
      <c r="O122" s="880"/>
      <c r="P122" s="879"/>
      <c r="Q122" s="880"/>
      <c r="R122" s="879"/>
      <c r="S122" s="880"/>
      <c r="T122" s="879"/>
      <c r="U122" s="880"/>
      <c r="V122" s="881"/>
      <c r="W122" s="880"/>
      <c r="X122" s="881"/>
      <c r="Y122" s="880"/>
      <c r="Z122" s="926"/>
      <c r="AA122" s="1048"/>
      <c r="AB122" s="926"/>
      <c r="AC122" s="934"/>
      <c r="AD122" s="14" t="str">
        <f>CA122&amp;CB122</f>
        <v/>
      </c>
      <c r="CA122" s="60" t="str">
        <f>IF(AND($C122&lt;&gt;0,AB122=""),"* No olvide ingresar la variable "&amp;AB$119&amp;""&amp;". Digite CERO si no tiene. ",IF(AB122&gt;$C122,"* La variable Pueblos Originarios no debe ser mayor al Total Ambos Sexos. ",""))</f>
        <v/>
      </c>
      <c r="CB122" s="60" t="str">
        <f>IF(AND($C122&lt;&gt;0,AC122=""),"* No olvide ingresar la variable "&amp;AC$119&amp;""&amp;". Digite CERO si no tiene. ",IF(AC122&gt;$C122,"* La variable Migrantes no debe ser mayor al Total Ambos Sexos. ",""))</f>
        <v/>
      </c>
      <c r="CC122" s="2"/>
      <c r="CD122" s="2"/>
      <c r="CE122" s="2"/>
      <c r="CF122" s="2"/>
      <c r="CG122" s="2"/>
      <c r="CH122" s="2"/>
      <c r="CI122" s="2"/>
      <c r="CJ122" s="2"/>
      <c r="CK122" s="327">
        <f>IF(AND($C122&lt;&gt;0,AB122=""),1,IF(AB122&gt;$C122,1,0))</f>
        <v>0</v>
      </c>
      <c r="CL122" s="327">
        <f>IF(AND($C122&lt;&gt;0,AC122=""),1,IF(AC122&gt;$C122,1,0))</f>
        <v>0</v>
      </c>
    </row>
    <row r="123" spans="1:90" customFormat="1" x14ac:dyDescent="0.25">
      <c r="A123" s="2586"/>
      <c r="B123" s="83" t="s">
        <v>154</v>
      </c>
      <c r="C123" s="216">
        <f t="shared" ref="C123:C151" si="41">SUM(D123+E123)</f>
        <v>0</v>
      </c>
      <c r="D123" s="248">
        <f t="shared" ref="D123:E151" si="42">SUM(F123+H123+J123+L123+N123+P123+R123+T123+V123+X123+Z123)</f>
        <v>0</v>
      </c>
      <c r="E123" s="328">
        <f t="shared" si="42"/>
        <v>0</v>
      </c>
      <c r="F123" s="77"/>
      <c r="G123" s="82"/>
      <c r="H123" s="77"/>
      <c r="I123" s="78"/>
      <c r="J123" s="77"/>
      <c r="K123" s="78"/>
      <c r="L123" s="329"/>
      <c r="M123" s="78"/>
      <c r="N123" s="77"/>
      <c r="O123" s="78"/>
      <c r="P123" s="77"/>
      <c r="Q123" s="78"/>
      <c r="R123" s="77"/>
      <c r="S123" s="78"/>
      <c r="T123" s="77"/>
      <c r="U123" s="78"/>
      <c r="V123" s="79"/>
      <c r="W123" s="78"/>
      <c r="X123" s="79"/>
      <c r="Y123" s="78"/>
      <c r="Z123" s="330"/>
      <c r="AA123" s="331"/>
      <c r="AB123" s="330"/>
      <c r="AC123" s="332"/>
      <c r="AD123" s="14" t="str">
        <f t="shared" ref="AD123:AD157" si="43">CA123&amp;CB123</f>
        <v/>
      </c>
      <c r="CA123" s="60" t="str">
        <f t="shared" ref="CA123:CA151" si="44">IF(AND($C123&lt;&gt;0,AB123=""),"* No olvide ingresar la variable "&amp;AB$119&amp;""&amp;". Digite CERO si no tiene. ",IF(AB123&gt;$C123,"* La variable Pueblos Originarios no debe ser mayor al Total Ambos Sexos. ",""))</f>
        <v/>
      </c>
      <c r="CB123" s="60" t="str">
        <f t="shared" ref="CB123:CB151" si="45">IF(AND($C123&lt;&gt;0,AC123=""),"* No olvide ingresar la variable "&amp;AC$119&amp;""&amp;". Digite CERO si no tiene. ",IF(AC123&gt;$C123,"* La variable Migrantes no debe ser mayor al Total Ambos Sexos. ",""))</f>
        <v/>
      </c>
      <c r="CC123" s="2"/>
      <c r="CD123" s="2"/>
      <c r="CE123" s="2"/>
      <c r="CF123" s="2"/>
      <c r="CG123" s="2"/>
      <c r="CH123" s="2"/>
      <c r="CI123" s="2"/>
      <c r="CJ123" s="2"/>
      <c r="CK123" s="327">
        <f t="shared" ref="CK123:CL151" si="46">IF(AND($C123&lt;&gt;0,AB123=""),1,IF(AB123&gt;$C123,1,0))</f>
        <v>0</v>
      </c>
      <c r="CL123" s="327">
        <f t="shared" si="46"/>
        <v>0</v>
      </c>
    </row>
    <row r="124" spans="1:90" customFormat="1" x14ac:dyDescent="0.25">
      <c r="A124" s="2586"/>
      <c r="B124" s="73" t="s">
        <v>155</v>
      </c>
      <c r="C124" s="216">
        <f t="shared" si="41"/>
        <v>0</v>
      </c>
      <c r="D124" s="248">
        <f t="shared" si="42"/>
        <v>0</v>
      </c>
      <c r="E124" s="328">
        <f t="shared" si="42"/>
        <v>0</v>
      </c>
      <c r="F124" s="77"/>
      <c r="G124" s="82"/>
      <c r="H124" s="77"/>
      <c r="I124" s="78"/>
      <c r="J124" s="77"/>
      <c r="K124" s="78"/>
      <c r="L124" s="329"/>
      <c r="M124" s="78"/>
      <c r="N124" s="77"/>
      <c r="O124" s="78"/>
      <c r="P124" s="77"/>
      <c r="Q124" s="78"/>
      <c r="R124" s="77"/>
      <c r="S124" s="78"/>
      <c r="T124" s="77"/>
      <c r="U124" s="78"/>
      <c r="V124" s="79"/>
      <c r="W124" s="78"/>
      <c r="X124" s="79"/>
      <c r="Y124" s="78"/>
      <c r="Z124" s="330"/>
      <c r="AA124" s="331"/>
      <c r="AB124" s="330"/>
      <c r="AC124" s="332"/>
      <c r="AD124" s="14" t="str">
        <f t="shared" si="43"/>
        <v/>
      </c>
      <c r="CA124" s="60" t="str">
        <f t="shared" si="44"/>
        <v/>
      </c>
      <c r="CB124" s="60" t="str">
        <f t="shared" si="45"/>
        <v/>
      </c>
      <c r="CC124" s="2"/>
      <c r="CD124" s="2"/>
      <c r="CE124" s="2"/>
      <c r="CF124" s="2"/>
      <c r="CG124" s="2"/>
      <c r="CH124" s="2"/>
      <c r="CI124" s="2"/>
      <c r="CJ124" s="2"/>
      <c r="CK124" s="327">
        <f t="shared" si="46"/>
        <v>0</v>
      </c>
      <c r="CL124" s="327">
        <f t="shared" si="46"/>
        <v>0</v>
      </c>
    </row>
    <row r="125" spans="1:90" customFormat="1" x14ac:dyDescent="0.25">
      <c r="A125" s="2587"/>
      <c r="B125" s="73" t="s">
        <v>156</v>
      </c>
      <c r="C125" s="218">
        <f t="shared" si="41"/>
        <v>0</v>
      </c>
      <c r="D125" s="333">
        <f t="shared" si="42"/>
        <v>0</v>
      </c>
      <c r="E125" s="334">
        <f t="shared" si="42"/>
        <v>0</v>
      </c>
      <c r="F125" s="77"/>
      <c r="G125" s="82"/>
      <c r="H125" s="77"/>
      <c r="I125" s="78"/>
      <c r="J125" s="77"/>
      <c r="K125" s="78"/>
      <c r="L125" s="329"/>
      <c r="M125" s="78"/>
      <c r="N125" s="77"/>
      <c r="O125" s="78"/>
      <c r="P125" s="77"/>
      <c r="Q125" s="78"/>
      <c r="R125" s="77"/>
      <c r="S125" s="78"/>
      <c r="T125" s="77"/>
      <c r="U125" s="78"/>
      <c r="V125" s="79"/>
      <c r="W125" s="78"/>
      <c r="X125" s="79"/>
      <c r="Y125" s="78"/>
      <c r="Z125" s="330"/>
      <c r="AA125" s="331"/>
      <c r="AB125" s="330"/>
      <c r="AC125" s="332"/>
      <c r="AD125" s="14" t="str">
        <f t="shared" si="43"/>
        <v/>
      </c>
      <c r="CA125" s="60" t="str">
        <f t="shared" si="44"/>
        <v/>
      </c>
      <c r="CB125" s="60" t="str">
        <f t="shared" si="45"/>
        <v/>
      </c>
      <c r="CC125" s="2"/>
      <c r="CD125" s="2"/>
      <c r="CE125" s="2"/>
      <c r="CF125" s="2"/>
      <c r="CG125" s="2"/>
      <c r="CH125" s="2"/>
      <c r="CI125" s="2"/>
      <c r="CJ125" s="2"/>
      <c r="CK125" s="327">
        <f t="shared" si="46"/>
        <v>0</v>
      </c>
      <c r="CL125" s="327">
        <f t="shared" si="46"/>
        <v>0</v>
      </c>
    </row>
    <row r="126" spans="1:90" customFormat="1" x14ac:dyDescent="0.25">
      <c r="A126" s="2588"/>
      <c r="B126" s="34" t="s">
        <v>157</v>
      </c>
      <c r="C126" s="220">
        <f t="shared" si="41"/>
        <v>0</v>
      </c>
      <c r="D126" s="253">
        <f t="shared" si="42"/>
        <v>0</v>
      </c>
      <c r="E126" s="335">
        <f t="shared" si="42"/>
        <v>0</v>
      </c>
      <c r="F126" s="40"/>
      <c r="G126" s="41"/>
      <c r="H126" s="40"/>
      <c r="I126" s="88"/>
      <c r="J126" s="40"/>
      <c r="K126" s="88"/>
      <c r="L126" s="336"/>
      <c r="M126" s="88"/>
      <c r="N126" s="40"/>
      <c r="O126" s="88"/>
      <c r="P126" s="40"/>
      <c r="Q126" s="88"/>
      <c r="R126" s="40"/>
      <c r="S126" s="88"/>
      <c r="T126" s="40"/>
      <c r="U126" s="88"/>
      <c r="V126" s="89"/>
      <c r="W126" s="88"/>
      <c r="X126" s="89"/>
      <c r="Y126" s="88"/>
      <c r="Z126" s="337"/>
      <c r="AA126" s="338"/>
      <c r="AB126" s="337"/>
      <c r="AC126" s="339"/>
      <c r="AD126" s="14" t="str">
        <f t="shared" si="43"/>
        <v/>
      </c>
      <c r="CA126" s="60" t="str">
        <f t="shared" si="44"/>
        <v/>
      </c>
      <c r="CB126" s="60" t="str">
        <f t="shared" si="45"/>
        <v/>
      </c>
      <c r="CC126" s="2"/>
      <c r="CD126" s="2"/>
      <c r="CE126" s="2"/>
      <c r="CF126" s="2"/>
      <c r="CG126" s="2"/>
      <c r="CH126" s="2"/>
      <c r="CI126" s="2"/>
      <c r="CJ126" s="2"/>
      <c r="CK126" s="327">
        <f t="shared" si="46"/>
        <v>0</v>
      </c>
      <c r="CL126" s="327">
        <f t="shared" si="46"/>
        <v>0</v>
      </c>
    </row>
    <row r="127" spans="1:90" customFormat="1" x14ac:dyDescent="0.25">
      <c r="A127" s="2920" t="s">
        <v>158</v>
      </c>
      <c r="B127" s="876" t="s">
        <v>153</v>
      </c>
      <c r="C127" s="931">
        <f t="shared" si="41"/>
        <v>0</v>
      </c>
      <c r="D127" s="917">
        <f t="shared" si="42"/>
        <v>0</v>
      </c>
      <c r="E127" s="932">
        <f t="shared" si="42"/>
        <v>0</v>
      </c>
      <c r="F127" s="879"/>
      <c r="G127" s="884"/>
      <c r="H127" s="879"/>
      <c r="I127" s="880"/>
      <c r="J127" s="879"/>
      <c r="K127" s="880"/>
      <c r="L127" s="933"/>
      <c r="M127" s="880"/>
      <c r="N127" s="879"/>
      <c r="O127" s="880"/>
      <c r="P127" s="879"/>
      <c r="Q127" s="880"/>
      <c r="R127" s="879"/>
      <c r="S127" s="880"/>
      <c r="T127" s="879"/>
      <c r="U127" s="880"/>
      <c r="V127" s="881"/>
      <c r="W127" s="880"/>
      <c r="X127" s="881"/>
      <c r="Y127" s="880"/>
      <c r="Z127" s="926"/>
      <c r="AA127" s="1048"/>
      <c r="AB127" s="926"/>
      <c r="AC127" s="934"/>
      <c r="AD127" s="14" t="str">
        <f t="shared" si="43"/>
        <v/>
      </c>
      <c r="CA127" s="60" t="str">
        <f t="shared" si="44"/>
        <v/>
      </c>
      <c r="CB127" s="60" t="str">
        <f t="shared" si="45"/>
        <v/>
      </c>
      <c r="CC127" s="2"/>
      <c r="CD127" s="2"/>
      <c r="CE127" s="2"/>
      <c r="CF127" s="2"/>
      <c r="CG127" s="2"/>
      <c r="CH127" s="2"/>
      <c r="CI127" s="2"/>
      <c r="CJ127" s="2"/>
      <c r="CK127" s="327">
        <f t="shared" si="46"/>
        <v>0</v>
      </c>
      <c r="CL127" s="327">
        <f t="shared" si="46"/>
        <v>0</v>
      </c>
    </row>
    <row r="128" spans="1:90" customFormat="1" x14ac:dyDescent="0.25">
      <c r="A128" s="2586"/>
      <c r="B128" s="83" t="s">
        <v>154</v>
      </c>
      <c r="C128" s="216">
        <f t="shared" si="41"/>
        <v>0</v>
      </c>
      <c r="D128" s="248">
        <f t="shared" si="42"/>
        <v>0</v>
      </c>
      <c r="E128" s="328">
        <f t="shared" si="42"/>
        <v>0</v>
      </c>
      <c r="F128" s="77"/>
      <c r="G128" s="82"/>
      <c r="H128" s="77"/>
      <c r="I128" s="78"/>
      <c r="J128" s="77"/>
      <c r="K128" s="78"/>
      <c r="L128" s="329"/>
      <c r="M128" s="78"/>
      <c r="N128" s="77"/>
      <c r="O128" s="78"/>
      <c r="P128" s="77"/>
      <c r="Q128" s="78"/>
      <c r="R128" s="77"/>
      <c r="S128" s="78"/>
      <c r="T128" s="77"/>
      <c r="U128" s="78"/>
      <c r="V128" s="79"/>
      <c r="W128" s="78"/>
      <c r="X128" s="79"/>
      <c r="Y128" s="78"/>
      <c r="Z128" s="330"/>
      <c r="AA128" s="331"/>
      <c r="AB128" s="330"/>
      <c r="AC128" s="332"/>
      <c r="AD128" s="14" t="str">
        <f t="shared" si="43"/>
        <v/>
      </c>
      <c r="CA128" s="60" t="str">
        <f t="shared" si="44"/>
        <v/>
      </c>
      <c r="CB128" s="60" t="str">
        <f t="shared" si="45"/>
        <v/>
      </c>
      <c r="CC128" s="2"/>
      <c r="CD128" s="2"/>
      <c r="CE128" s="2"/>
      <c r="CF128" s="2"/>
      <c r="CG128" s="2"/>
      <c r="CH128" s="2"/>
      <c r="CI128" s="2"/>
      <c r="CJ128" s="2"/>
      <c r="CK128" s="327">
        <f t="shared" si="46"/>
        <v>0</v>
      </c>
      <c r="CL128" s="327">
        <f t="shared" si="46"/>
        <v>0</v>
      </c>
    </row>
    <row r="129" spans="1:90" customFormat="1" x14ac:dyDescent="0.25">
      <c r="A129" s="2586"/>
      <c r="B129" s="73" t="s">
        <v>155</v>
      </c>
      <c r="C129" s="216">
        <f t="shared" si="41"/>
        <v>0</v>
      </c>
      <c r="D129" s="248">
        <f t="shared" si="42"/>
        <v>0</v>
      </c>
      <c r="E129" s="328">
        <f t="shared" si="42"/>
        <v>0</v>
      </c>
      <c r="F129" s="77"/>
      <c r="G129" s="82"/>
      <c r="H129" s="77"/>
      <c r="I129" s="78"/>
      <c r="J129" s="77"/>
      <c r="K129" s="78"/>
      <c r="L129" s="329"/>
      <c r="M129" s="78"/>
      <c r="N129" s="77"/>
      <c r="O129" s="78"/>
      <c r="P129" s="77"/>
      <c r="Q129" s="78"/>
      <c r="R129" s="77"/>
      <c r="S129" s="78"/>
      <c r="T129" s="77"/>
      <c r="U129" s="78"/>
      <c r="V129" s="79"/>
      <c r="W129" s="78"/>
      <c r="X129" s="79"/>
      <c r="Y129" s="78"/>
      <c r="Z129" s="330"/>
      <c r="AA129" s="331"/>
      <c r="AB129" s="330"/>
      <c r="AC129" s="332"/>
      <c r="AD129" s="14" t="str">
        <f t="shared" si="43"/>
        <v/>
      </c>
      <c r="CA129" s="60" t="str">
        <f t="shared" si="44"/>
        <v/>
      </c>
      <c r="CB129" s="60" t="str">
        <f t="shared" si="45"/>
        <v/>
      </c>
      <c r="CC129" s="2"/>
      <c r="CD129" s="2"/>
      <c r="CE129" s="2"/>
      <c r="CF129" s="2"/>
      <c r="CG129" s="2"/>
      <c r="CH129" s="2"/>
      <c r="CI129" s="2"/>
      <c r="CJ129" s="2"/>
      <c r="CK129" s="327">
        <f t="shared" si="46"/>
        <v>0</v>
      </c>
      <c r="CL129" s="327">
        <f t="shared" si="46"/>
        <v>0</v>
      </c>
    </row>
    <row r="130" spans="1:90" customFormat="1" x14ac:dyDescent="0.25">
      <c r="A130" s="2587"/>
      <c r="B130" s="73" t="s">
        <v>156</v>
      </c>
      <c r="C130" s="218">
        <f t="shared" si="41"/>
        <v>0</v>
      </c>
      <c r="D130" s="333">
        <f t="shared" si="42"/>
        <v>0</v>
      </c>
      <c r="E130" s="334">
        <f t="shared" si="42"/>
        <v>0</v>
      </c>
      <c r="F130" s="77"/>
      <c r="G130" s="82"/>
      <c r="H130" s="77"/>
      <c r="I130" s="78"/>
      <c r="J130" s="77"/>
      <c r="K130" s="78"/>
      <c r="L130" s="329"/>
      <c r="M130" s="78"/>
      <c r="N130" s="77"/>
      <c r="O130" s="78"/>
      <c r="P130" s="77"/>
      <c r="Q130" s="78"/>
      <c r="R130" s="77"/>
      <c r="S130" s="78"/>
      <c r="T130" s="77"/>
      <c r="U130" s="78"/>
      <c r="V130" s="79"/>
      <c r="W130" s="78"/>
      <c r="X130" s="79"/>
      <c r="Y130" s="78"/>
      <c r="Z130" s="330"/>
      <c r="AA130" s="331"/>
      <c r="AB130" s="330"/>
      <c r="AC130" s="332"/>
      <c r="AD130" s="14" t="str">
        <f t="shared" si="43"/>
        <v/>
      </c>
      <c r="CA130" s="60" t="str">
        <f t="shared" si="44"/>
        <v/>
      </c>
      <c r="CB130" s="60" t="str">
        <f t="shared" si="45"/>
        <v/>
      </c>
      <c r="CC130" s="2"/>
      <c r="CD130" s="2"/>
      <c r="CE130" s="2"/>
      <c r="CF130" s="2"/>
      <c r="CG130" s="2"/>
      <c r="CH130" s="2"/>
      <c r="CI130" s="2"/>
      <c r="CJ130" s="2"/>
      <c r="CK130" s="327">
        <f t="shared" si="46"/>
        <v>0</v>
      </c>
      <c r="CL130" s="327">
        <f t="shared" si="46"/>
        <v>0</v>
      </c>
    </row>
    <row r="131" spans="1:90" customFormat="1" x14ac:dyDescent="0.25">
      <c r="A131" s="2588"/>
      <c r="B131" s="34" t="s">
        <v>157</v>
      </c>
      <c r="C131" s="220">
        <f t="shared" si="41"/>
        <v>0</v>
      </c>
      <c r="D131" s="253">
        <f t="shared" si="42"/>
        <v>0</v>
      </c>
      <c r="E131" s="335">
        <f t="shared" si="42"/>
        <v>0</v>
      </c>
      <c r="F131" s="40"/>
      <c r="G131" s="41"/>
      <c r="H131" s="40"/>
      <c r="I131" s="88"/>
      <c r="J131" s="40"/>
      <c r="K131" s="88"/>
      <c r="L131" s="336"/>
      <c r="M131" s="88"/>
      <c r="N131" s="40"/>
      <c r="O131" s="88"/>
      <c r="P131" s="40"/>
      <c r="Q131" s="88"/>
      <c r="R131" s="40"/>
      <c r="S131" s="88"/>
      <c r="T131" s="40"/>
      <c r="U131" s="88"/>
      <c r="V131" s="89"/>
      <c r="W131" s="88"/>
      <c r="X131" s="89"/>
      <c r="Y131" s="88"/>
      <c r="Z131" s="337"/>
      <c r="AA131" s="338"/>
      <c r="AB131" s="337"/>
      <c r="AC131" s="339"/>
      <c r="AD131" s="14" t="str">
        <f t="shared" si="43"/>
        <v/>
      </c>
      <c r="CA131" s="60" t="str">
        <f t="shared" si="44"/>
        <v/>
      </c>
      <c r="CB131" s="60" t="str">
        <f t="shared" si="45"/>
        <v/>
      </c>
      <c r="CC131" s="2"/>
      <c r="CD131" s="2"/>
      <c r="CE131" s="2"/>
      <c r="CF131" s="2"/>
      <c r="CG131" s="2"/>
      <c r="CH131" s="2"/>
      <c r="CI131" s="2"/>
      <c r="CJ131" s="2"/>
      <c r="CK131" s="327">
        <f t="shared" si="46"/>
        <v>0</v>
      </c>
      <c r="CL131" s="327">
        <f t="shared" si="46"/>
        <v>0</v>
      </c>
    </row>
    <row r="132" spans="1:90" customFormat="1" x14ac:dyDescent="0.25">
      <c r="A132" s="2898" t="s">
        <v>159</v>
      </c>
      <c r="B132" s="876" t="s">
        <v>153</v>
      </c>
      <c r="C132" s="931">
        <f t="shared" si="41"/>
        <v>0</v>
      </c>
      <c r="D132" s="917">
        <f t="shared" si="42"/>
        <v>0</v>
      </c>
      <c r="E132" s="932">
        <f t="shared" si="42"/>
        <v>0</v>
      </c>
      <c r="F132" s="879"/>
      <c r="G132" s="884"/>
      <c r="H132" s="879"/>
      <c r="I132" s="880"/>
      <c r="J132" s="879"/>
      <c r="K132" s="880"/>
      <c r="L132" s="933"/>
      <c r="M132" s="880"/>
      <c r="N132" s="879"/>
      <c r="O132" s="880"/>
      <c r="P132" s="879"/>
      <c r="Q132" s="880"/>
      <c r="R132" s="879"/>
      <c r="S132" s="880"/>
      <c r="T132" s="879"/>
      <c r="U132" s="880"/>
      <c r="V132" s="881"/>
      <c r="W132" s="880"/>
      <c r="X132" s="881"/>
      <c r="Y132" s="880"/>
      <c r="Z132" s="926"/>
      <c r="AA132" s="1048"/>
      <c r="AB132" s="926"/>
      <c r="AC132" s="934"/>
      <c r="AD132" s="14" t="str">
        <f t="shared" si="43"/>
        <v/>
      </c>
      <c r="CA132" s="60" t="str">
        <f t="shared" si="44"/>
        <v/>
      </c>
      <c r="CB132" s="60" t="str">
        <f t="shared" si="45"/>
        <v/>
      </c>
      <c r="CC132" s="2"/>
      <c r="CD132" s="2"/>
      <c r="CE132" s="2"/>
      <c r="CF132" s="2"/>
      <c r="CG132" s="2"/>
      <c r="CH132" s="2"/>
      <c r="CI132" s="2"/>
      <c r="CJ132" s="2"/>
      <c r="CK132" s="327">
        <f t="shared" si="46"/>
        <v>0</v>
      </c>
      <c r="CL132" s="327">
        <f t="shared" si="46"/>
        <v>0</v>
      </c>
    </row>
    <row r="133" spans="1:90" customFormat="1" x14ac:dyDescent="0.25">
      <c r="A133" s="2517"/>
      <c r="B133" s="83" t="s">
        <v>154</v>
      </c>
      <c r="C133" s="216">
        <f t="shared" si="41"/>
        <v>0</v>
      </c>
      <c r="D133" s="248">
        <f t="shared" si="42"/>
        <v>0</v>
      </c>
      <c r="E133" s="328">
        <f t="shared" si="42"/>
        <v>0</v>
      </c>
      <c r="F133" s="77"/>
      <c r="G133" s="82"/>
      <c r="H133" s="77"/>
      <c r="I133" s="78"/>
      <c r="J133" s="77"/>
      <c r="K133" s="78"/>
      <c r="L133" s="329"/>
      <c r="M133" s="78"/>
      <c r="N133" s="77"/>
      <c r="O133" s="78"/>
      <c r="P133" s="77"/>
      <c r="Q133" s="78"/>
      <c r="R133" s="77"/>
      <c r="S133" s="78"/>
      <c r="T133" s="77"/>
      <c r="U133" s="78"/>
      <c r="V133" s="79"/>
      <c r="W133" s="78"/>
      <c r="X133" s="79"/>
      <c r="Y133" s="78"/>
      <c r="Z133" s="330"/>
      <c r="AA133" s="331"/>
      <c r="AB133" s="330"/>
      <c r="AC133" s="332"/>
      <c r="AD133" s="14" t="str">
        <f t="shared" si="43"/>
        <v/>
      </c>
      <c r="CA133" s="60" t="str">
        <f t="shared" si="44"/>
        <v/>
      </c>
      <c r="CB133" s="60" t="str">
        <f t="shared" si="45"/>
        <v/>
      </c>
      <c r="CC133" s="2"/>
      <c r="CD133" s="2"/>
      <c r="CE133" s="2"/>
      <c r="CF133" s="2"/>
      <c r="CG133" s="2"/>
      <c r="CH133" s="2"/>
      <c r="CI133" s="2"/>
      <c r="CJ133" s="2"/>
      <c r="CK133" s="327">
        <f t="shared" si="46"/>
        <v>0</v>
      </c>
      <c r="CL133" s="327">
        <f t="shared" si="46"/>
        <v>0</v>
      </c>
    </row>
    <row r="134" spans="1:90" customFormat="1" x14ac:dyDescent="0.25">
      <c r="A134" s="2517"/>
      <c r="B134" s="73" t="s">
        <v>155</v>
      </c>
      <c r="C134" s="216">
        <f t="shared" si="41"/>
        <v>0</v>
      </c>
      <c r="D134" s="248">
        <f t="shared" si="42"/>
        <v>0</v>
      </c>
      <c r="E134" s="328">
        <f t="shared" si="42"/>
        <v>0</v>
      </c>
      <c r="F134" s="77"/>
      <c r="G134" s="82"/>
      <c r="H134" s="77"/>
      <c r="I134" s="78"/>
      <c r="J134" s="77"/>
      <c r="K134" s="78"/>
      <c r="L134" s="329"/>
      <c r="M134" s="78"/>
      <c r="N134" s="77"/>
      <c r="O134" s="78"/>
      <c r="P134" s="77"/>
      <c r="Q134" s="78"/>
      <c r="R134" s="77"/>
      <c r="S134" s="78"/>
      <c r="T134" s="77"/>
      <c r="U134" s="78"/>
      <c r="V134" s="79"/>
      <c r="W134" s="78"/>
      <c r="X134" s="79"/>
      <c r="Y134" s="78"/>
      <c r="Z134" s="330"/>
      <c r="AA134" s="331"/>
      <c r="AB134" s="330"/>
      <c r="AC134" s="332"/>
      <c r="AD134" s="14" t="str">
        <f t="shared" si="43"/>
        <v/>
      </c>
      <c r="CA134" s="60" t="str">
        <f t="shared" si="44"/>
        <v/>
      </c>
      <c r="CB134" s="60" t="str">
        <f t="shared" si="45"/>
        <v/>
      </c>
      <c r="CC134" s="2"/>
      <c r="CD134" s="2"/>
      <c r="CE134" s="2"/>
      <c r="CF134" s="2"/>
      <c r="CG134" s="2"/>
      <c r="CH134" s="2"/>
      <c r="CI134" s="2"/>
      <c r="CJ134" s="2"/>
      <c r="CK134" s="327">
        <f t="shared" si="46"/>
        <v>0</v>
      </c>
      <c r="CL134" s="327">
        <f t="shared" si="46"/>
        <v>0</v>
      </c>
    </row>
    <row r="135" spans="1:90" customFormat="1" x14ac:dyDescent="0.25">
      <c r="A135" s="2517"/>
      <c r="B135" s="73" t="s">
        <v>156</v>
      </c>
      <c r="C135" s="218">
        <f t="shared" si="41"/>
        <v>0</v>
      </c>
      <c r="D135" s="333">
        <f t="shared" si="42"/>
        <v>0</v>
      </c>
      <c r="E135" s="334">
        <f t="shared" si="42"/>
        <v>0</v>
      </c>
      <c r="F135" s="77"/>
      <c r="G135" s="82"/>
      <c r="H135" s="77"/>
      <c r="I135" s="78"/>
      <c r="J135" s="77"/>
      <c r="K135" s="78"/>
      <c r="L135" s="329"/>
      <c r="M135" s="78"/>
      <c r="N135" s="77"/>
      <c r="O135" s="78"/>
      <c r="P135" s="77"/>
      <c r="Q135" s="78"/>
      <c r="R135" s="77"/>
      <c r="S135" s="78"/>
      <c r="T135" s="77"/>
      <c r="U135" s="78"/>
      <c r="V135" s="79"/>
      <c r="W135" s="78"/>
      <c r="X135" s="79"/>
      <c r="Y135" s="78"/>
      <c r="Z135" s="330"/>
      <c r="AA135" s="331"/>
      <c r="AB135" s="330"/>
      <c r="AC135" s="332"/>
      <c r="AD135" s="14" t="str">
        <f t="shared" si="43"/>
        <v/>
      </c>
      <c r="CA135" s="60" t="str">
        <f t="shared" si="44"/>
        <v/>
      </c>
      <c r="CB135" s="60" t="str">
        <f t="shared" si="45"/>
        <v/>
      </c>
      <c r="CC135" s="2"/>
      <c r="CD135" s="2"/>
      <c r="CE135" s="2"/>
      <c r="CF135" s="2"/>
      <c r="CG135" s="2"/>
      <c r="CH135" s="2"/>
      <c r="CI135" s="2"/>
      <c r="CJ135" s="2"/>
      <c r="CK135" s="327">
        <f t="shared" si="46"/>
        <v>0</v>
      </c>
      <c r="CL135" s="327">
        <f t="shared" si="46"/>
        <v>0</v>
      </c>
    </row>
    <row r="136" spans="1:90" customFormat="1" x14ac:dyDescent="0.25">
      <c r="A136" s="2518"/>
      <c r="B136" s="34" t="s">
        <v>157</v>
      </c>
      <c r="C136" s="220">
        <f t="shared" si="41"/>
        <v>0</v>
      </c>
      <c r="D136" s="253">
        <f t="shared" si="42"/>
        <v>0</v>
      </c>
      <c r="E136" s="335">
        <f t="shared" si="42"/>
        <v>0</v>
      </c>
      <c r="F136" s="40"/>
      <c r="G136" s="41"/>
      <c r="H136" s="40"/>
      <c r="I136" s="88"/>
      <c r="J136" s="40"/>
      <c r="K136" s="88"/>
      <c r="L136" s="336"/>
      <c r="M136" s="88"/>
      <c r="N136" s="40"/>
      <c r="O136" s="88"/>
      <c r="P136" s="40"/>
      <c r="Q136" s="88"/>
      <c r="R136" s="40"/>
      <c r="S136" s="88"/>
      <c r="T136" s="40"/>
      <c r="U136" s="88"/>
      <c r="V136" s="89"/>
      <c r="W136" s="88"/>
      <c r="X136" s="89"/>
      <c r="Y136" s="88"/>
      <c r="Z136" s="337"/>
      <c r="AA136" s="338"/>
      <c r="AB136" s="337"/>
      <c r="AC136" s="339"/>
      <c r="AD136" s="14" t="str">
        <f t="shared" si="43"/>
        <v/>
      </c>
      <c r="CA136" s="60" t="str">
        <f t="shared" si="44"/>
        <v/>
      </c>
      <c r="CB136" s="60" t="str">
        <f t="shared" si="45"/>
        <v/>
      </c>
      <c r="CC136" s="2"/>
      <c r="CD136" s="2"/>
      <c r="CE136" s="2"/>
      <c r="CF136" s="2"/>
      <c r="CG136" s="2"/>
      <c r="CH136" s="2"/>
      <c r="CI136" s="2"/>
      <c r="CJ136" s="2"/>
      <c r="CK136" s="327">
        <f t="shared" si="46"/>
        <v>0</v>
      </c>
      <c r="CL136" s="327">
        <f t="shared" si="46"/>
        <v>0</v>
      </c>
    </row>
    <row r="137" spans="1:90" customFormat="1" x14ac:dyDescent="0.25">
      <c r="A137" s="2920" t="s">
        <v>160</v>
      </c>
      <c r="B137" s="876" t="s">
        <v>153</v>
      </c>
      <c r="C137" s="931">
        <f t="shared" si="41"/>
        <v>0</v>
      </c>
      <c r="D137" s="917">
        <f t="shared" si="42"/>
        <v>0</v>
      </c>
      <c r="E137" s="932">
        <f t="shared" si="42"/>
        <v>0</v>
      </c>
      <c r="F137" s="879"/>
      <c r="G137" s="884"/>
      <c r="H137" s="879"/>
      <c r="I137" s="880"/>
      <c r="J137" s="879"/>
      <c r="K137" s="880"/>
      <c r="L137" s="933"/>
      <c r="M137" s="880"/>
      <c r="N137" s="879"/>
      <c r="O137" s="880"/>
      <c r="P137" s="879"/>
      <c r="Q137" s="880"/>
      <c r="R137" s="879"/>
      <c r="S137" s="880"/>
      <c r="T137" s="879"/>
      <c r="U137" s="880"/>
      <c r="V137" s="881"/>
      <c r="W137" s="880"/>
      <c r="X137" s="881"/>
      <c r="Y137" s="880"/>
      <c r="Z137" s="926"/>
      <c r="AA137" s="1048"/>
      <c r="AB137" s="926"/>
      <c r="AC137" s="934"/>
      <c r="AD137" s="14" t="str">
        <f t="shared" si="43"/>
        <v/>
      </c>
      <c r="CA137" s="60" t="str">
        <f t="shared" si="44"/>
        <v/>
      </c>
      <c r="CB137" s="60" t="str">
        <f t="shared" si="45"/>
        <v/>
      </c>
      <c r="CC137" s="2"/>
      <c r="CD137" s="2"/>
      <c r="CE137" s="2"/>
      <c r="CF137" s="2"/>
      <c r="CG137" s="2"/>
      <c r="CH137" s="2"/>
      <c r="CI137" s="2"/>
      <c r="CJ137" s="2"/>
      <c r="CK137" s="327">
        <f t="shared" si="46"/>
        <v>0</v>
      </c>
      <c r="CL137" s="327">
        <f t="shared" si="46"/>
        <v>0</v>
      </c>
    </row>
    <row r="138" spans="1:90" customFormat="1" x14ac:dyDescent="0.25">
      <c r="A138" s="2586"/>
      <c r="B138" s="83" t="s">
        <v>154</v>
      </c>
      <c r="C138" s="216">
        <f t="shared" si="41"/>
        <v>0</v>
      </c>
      <c r="D138" s="248">
        <f t="shared" si="42"/>
        <v>0</v>
      </c>
      <c r="E138" s="328">
        <f t="shared" si="42"/>
        <v>0</v>
      </c>
      <c r="F138" s="77"/>
      <c r="G138" s="82"/>
      <c r="H138" s="77"/>
      <c r="I138" s="78"/>
      <c r="J138" s="77"/>
      <c r="K138" s="78"/>
      <c r="L138" s="329"/>
      <c r="M138" s="78"/>
      <c r="N138" s="77"/>
      <c r="O138" s="78"/>
      <c r="P138" s="77"/>
      <c r="Q138" s="78"/>
      <c r="R138" s="77"/>
      <c r="S138" s="78"/>
      <c r="T138" s="77"/>
      <c r="U138" s="78"/>
      <c r="V138" s="79"/>
      <c r="W138" s="78"/>
      <c r="X138" s="79"/>
      <c r="Y138" s="78"/>
      <c r="Z138" s="330"/>
      <c r="AA138" s="331"/>
      <c r="AB138" s="330"/>
      <c r="AC138" s="332"/>
      <c r="AD138" s="14" t="str">
        <f t="shared" si="43"/>
        <v/>
      </c>
      <c r="CA138" s="60" t="str">
        <f t="shared" si="44"/>
        <v/>
      </c>
      <c r="CB138" s="60" t="str">
        <f t="shared" si="45"/>
        <v/>
      </c>
      <c r="CC138" s="2"/>
      <c r="CD138" s="2"/>
      <c r="CE138" s="2"/>
      <c r="CF138" s="2"/>
      <c r="CG138" s="2"/>
      <c r="CH138" s="2"/>
      <c r="CI138" s="2"/>
      <c r="CJ138" s="2"/>
      <c r="CK138" s="327">
        <f t="shared" si="46"/>
        <v>0</v>
      </c>
      <c r="CL138" s="327">
        <f t="shared" si="46"/>
        <v>0</v>
      </c>
    </row>
    <row r="139" spans="1:90" customFormat="1" x14ac:dyDescent="0.25">
      <c r="A139" s="2586"/>
      <c r="B139" s="73" t="s">
        <v>155</v>
      </c>
      <c r="C139" s="216">
        <f t="shared" si="41"/>
        <v>0</v>
      </c>
      <c r="D139" s="248">
        <f t="shared" si="42"/>
        <v>0</v>
      </c>
      <c r="E139" s="328">
        <f t="shared" si="42"/>
        <v>0</v>
      </c>
      <c r="F139" s="77"/>
      <c r="G139" s="82"/>
      <c r="H139" s="77"/>
      <c r="I139" s="78"/>
      <c r="J139" s="77"/>
      <c r="K139" s="78"/>
      <c r="L139" s="329"/>
      <c r="M139" s="78"/>
      <c r="N139" s="77"/>
      <c r="O139" s="78"/>
      <c r="P139" s="77"/>
      <c r="Q139" s="78"/>
      <c r="R139" s="77"/>
      <c r="S139" s="78"/>
      <c r="T139" s="77"/>
      <c r="U139" s="78"/>
      <c r="V139" s="79"/>
      <c r="W139" s="78"/>
      <c r="X139" s="79"/>
      <c r="Y139" s="78"/>
      <c r="Z139" s="330"/>
      <c r="AA139" s="331"/>
      <c r="AB139" s="330"/>
      <c r="AC139" s="332"/>
      <c r="AD139" s="14" t="str">
        <f t="shared" si="43"/>
        <v/>
      </c>
      <c r="CA139" s="60" t="str">
        <f t="shared" si="44"/>
        <v/>
      </c>
      <c r="CB139" s="60" t="str">
        <f t="shared" si="45"/>
        <v/>
      </c>
      <c r="CC139" s="2"/>
      <c r="CD139" s="2"/>
      <c r="CE139" s="2"/>
      <c r="CF139" s="2"/>
      <c r="CG139" s="2"/>
      <c r="CH139" s="2"/>
      <c r="CI139" s="2"/>
      <c r="CJ139" s="2"/>
      <c r="CK139" s="327">
        <f t="shared" si="46"/>
        <v>0</v>
      </c>
      <c r="CL139" s="327">
        <f t="shared" si="46"/>
        <v>0</v>
      </c>
    </row>
    <row r="140" spans="1:90" customFormat="1" x14ac:dyDescent="0.25">
      <c r="A140" s="2587"/>
      <c r="B140" s="73" t="s">
        <v>156</v>
      </c>
      <c r="C140" s="218">
        <f t="shared" si="41"/>
        <v>0</v>
      </c>
      <c r="D140" s="333">
        <f t="shared" si="42"/>
        <v>0</v>
      </c>
      <c r="E140" s="334">
        <f t="shared" si="42"/>
        <v>0</v>
      </c>
      <c r="F140" s="77"/>
      <c r="G140" s="82"/>
      <c r="H140" s="77"/>
      <c r="I140" s="78"/>
      <c r="J140" s="77"/>
      <c r="K140" s="78"/>
      <c r="L140" s="329"/>
      <c r="M140" s="78"/>
      <c r="N140" s="77"/>
      <c r="O140" s="78"/>
      <c r="P140" s="77"/>
      <c r="Q140" s="78"/>
      <c r="R140" s="77"/>
      <c r="S140" s="78"/>
      <c r="T140" s="77"/>
      <c r="U140" s="78"/>
      <c r="V140" s="79"/>
      <c r="W140" s="78"/>
      <c r="X140" s="79"/>
      <c r="Y140" s="78"/>
      <c r="Z140" s="330"/>
      <c r="AA140" s="331"/>
      <c r="AB140" s="330"/>
      <c r="AC140" s="332"/>
      <c r="AD140" s="14" t="str">
        <f t="shared" si="43"/>
        <v/>
      </c>
      <c r="CA140" s="60" t="str">
        <f t="shared" si="44"/>
        <v/>
      </c>
      <c r="CB140" s="60" t="str">
        <f t="shared" si="45"/>
        <v/>
      </c>
      <c r="CC140" s="2"/>
      <c r="CD140" s="2"/>
      <c r="CE140" s="2"/>
      <c r="CF140" s="2"/>
      <c r="CG140" s="2"/>
      <c r="CH140" s="2"/>
      <c r="CI140" s="2"/>
      <c r="CJ140" s="2"/>
      <c r="CK140" s="327">
        <f t="shared" si="46"/>
        <v>0</v>
      </c>
      <c r="CL140" s="327">
        <f t="shared" si="46"/>
        <v>0</v>
      </c>
    </row>
    <row r="141" spans="1:90" customFormat="1" x14ac:dyDescent="0.25">
      <c r="A141" s="2588"/>
      <c r="B141" s="34" t="s">
        <v>157</v>
      </c>
      <c r="C141" s="220">
        <f t="shared" si="41"/>
        <v>0</v>
      </c>
      <c r="D141" s="253">
        <f t="shared" si="42"/>
        <v>0</v>
      </c>
      <c r="E141" s="335">
        <f t="shared" si="42"/>
        <v>0</v>
      </c>
      <c r="F141" s="40"/>
      <c r="G141" s="41"/>
      <c r="H141" s="40"/>
      <c r="I141" s="88"/>
      <c r="J141" s="40"/>
      <c r="K141" s="88"/>
      <c r="L141" s="336"/>
      <c r="M141" s="88"/>
      <c r="N141" s="40"/>
      <c r="O141" s="88"/>
      <c r="P141" s="40"/>
      <c r="Q141" s="88"/>
      <c r="R141" s="40"/>
      <c r="S141" s="88"/>
      <c r="T141" s="40"/>
      <c r="U141" s="88"/>
      <c r="V141" s="89"/>
      <c r="W141" s="88"/>
      <c r="X141" s="89"/>
      <c r="Y141" s="88"/>
      <c r="Z141" s="337"/>
      <c r="AA141" s="338"/>
      <c r="AB141" s="337"/>
      <c r="AC141" s="339"/>
      <c r="AD141" s="14" t="str">
        <f t="shared" si="43"/>
        <v/>
      </c>
      <c r="CA141" s="60" t="str">
        <f t="shared" si="44"/>
        <v/>
      </c>
      <c r="CB141" s="60" t="str">
        <f t="shared" si="45"/>
        <v/>
      </c>
      <c r="CC141" s="2"/>
      <c r="CD141" s="2"/>
      <c r="CE141" s="2"/>
      <c r="CF141" s="2"/>
      <c r="CG141" s="2"/>
      <c r="CH141" s="2"/>
      <c r="CI141" s="2"/>
      <c r="CJ141" s="2"/>
      <c r="CK141" s="327">
        <f t="shared" si="46"/>
        <v>0</v>
      </c>
      <c r="CL141" s="327">
        <f t="shared" si="46"/>
        <v>0</v>
      </c>
    </row>
    <row r="142" spans="1:90" customFormat="1" x14ac:dyDescent="0.25">
      <c r="A142" s="2920" t="s">
        <v>161</v>
      </c>
      <c r="B142" s="876" t="s">
        <v>153</v>
      </c>
      <c r="C142" s="931">
        <f t="shared" si="41"/>
        <v>0</v>
      </c>
      <c r="D142" s="917">
        <f t="shared" si="42"/>
        <v>0</v>
      </c>
      <c r="E142" s="932">
        <f t="shared" si="42"/>
        <v>0</v>
      </c>
      <c r="F142" s="879"/>
      <c r="G142" s="884"/>
      <c r="H142" s="879"/>
      <c r="I142" s="880"/>
      <c r="J142" s="879"/>
      <c r="K142" s="880"/>
      <c r="L142" s="933"/>
      <c r="M142" s="880"/>
      <c r="N142" s="879"/>
      <c r="O142" s="880"/>
      <c r="P142" s="879"/>
      <c r="Q142" s="880"/>
      <c r="R142" s="879"/>
      <c r="S142" s="880"/>
      <c r="T142" s="879"/>
      <c r="U142" s="880"/>
      <c r="V142" s="881"/>
      <c r="W142" s="880"/>
      <c r="X142" s="881"/>
      <c r="Y142" s="880"/>
      <c r="Z142" s="926"/>
      <c r="AA142" s="1048"/>
      <c r="AB142" s="926"/>
      <c r="AC142" s="934"/>
      <c r="AD142" s="14" t="str">
        <f t="shared" si="43"/>
        <v/>
      </c>
      <c r="CA142" s="60" t="str">
        <f t="shared" si="44"/>
        <v/>
      </c>
      <c r="CB142" s="60" t="str">
        <f t="shared" si="45"/>
        <v/>
      </c>
      <c r="CC142" s="2"/>
      <c r="CD142" s="2"/>
      <c r="CE142" s="2"/>
      <c r="CF142" s="2"/>
      <c r="CG142" s="2"/>
      <c r="CH142" s="2"/>
      <c r="CI142" s="2"/>
      <c r="CJ142" s="2"/>
      <c r="CK142" s="327">
        <f t="shared" si="46"/>
        <v>0</v>
      </c>
      <c r="CL142" s="327">
        <f t="shared" si="46"/>
        <v>0</v>
      </c>
    </row>
    <row r="143" spans="1:90" customFormat="1" x14ac:dyDescent="0.25">
      <c r="A143" s="2586"/>
      <c r="B143" s="83" t="s">
        <v>154</v>
      </c>
      <c r="C143" s="216">
        <f t="shared" si="41"/>
        <v>0</v>
      </c>
      <c r="D143" s="248">
        <f t="shared" si="42"/>
        <v>0</v>
      </c>
      <c r="E143" s="328">
        <f t="shared" si="42"/>
        <v>0</v>
      </c>
      <c r="F143" s="77"/>
      <c r="G143" s="82"/>
      <c r="H143" s="77"/>
      <c r="I143" s="78"/>
      <c r="J143" s="77"/>
      <c r="K143" s="78"/>
      <c r="L143" s="329"/>
      <c r="M143" s="78"/>
      <c r="N143" s="77"/>
      <c r="O143" s="78"/>
      <c r="P143" s="77"/>
      <c r="Q143" s="78"/>
      <c r="R143" s="77"/>
      <c r="S143" s="78"/>
      <c r="T143" s="77"/>
      <c r="U143" s="78"/>
      <c r="V143" s="79"/>
      <c r="W143" s="78"/>
      <c r="X143" s="79"/>
      <c r="Y143" s="78"/>
      <c r="Z143" s="330"/>
      <c r="AA143" s="331"/>
      <c r="AB143" s="330"/>
      <c r="AC143" s="332"/>
      <c r="AD143" s="14" t="str">
        <f t="shared" si="43"/>
        <v/>
      </c>
      <c r="CA143" s="60" t="str">
        <f t="shared" si="44"/>
        <v/>
      </c>
      <c r="CB143" s="60" t="str">
        <f t="shared" si="45"/>
        <v/>
      </c>
      <c r="CC143" s="2"/>
      <c r="CD143" s="2"/>
      <c r="CE143" s="2"/>
      <c r="CF143" s="2"/>
      <c r="CG143" s="2"/>
      <c r="CH143" s="2"/>
      <c r="CI143" s="2"/>
      <c r="CJ143" s="2"/>
      <c r="CK143" s="327">
        <f t="shared" si="46"/>
        <v>0</v>
      </c>
      <c r="CL143" s="327">
        <f t="shared" si="46"/>
        <v>0</v>
      </c>
    </row>
    <row r="144" spans="1:90" customFormat="1" x14ac:dyDescent="0.25">
      <c r="A144" s="2586"/>
      <c r="B144" s="73" t="s">
        <v>155</v>
      </c>
      <c r="C144" s="216">
        <f t="shared" si="41"/>
        <v>0</v>
      </c>
      <c r="D144" s="248">
        <f t="shared" si="42"/>
        <v>0</v>
      </c>
      <c r="E144" s="328">
        <f t="shared" si="42"/>
        <v>0</v>
      </c>
      <c r="F144" s="77"/>
      <c r="G144" s="82"/>
      <c r="H144" s="77"/>
      <c r="I144" s="78"/>
      <c r="J144" s="77"/>
      <c r="K144" s="78"/>
      <c r="L144" s="329"/>
      <c r="M144" s="78"/>
      <c r="N144" s="77"/>
      <c r="O144" s="78"/>
      <c r="P144" s="77"/>
      <c r="Q144" s="78"/>
      <c r="R144" s="77"/>
      <c r="S144" s="78"/>
      <c r="T144" s="77"/>
      <c r="U144" s="78"/>
      <c r="V144" s="79"/>
      <c r="W144" s="78"/>
      <c r="X144" s="79"/>
      <c r="Y144" s="78"/>
      <c r="Z144" s="330"/>
      <c r="AA144" s="331"/>
      <c r="AB144" s="330"/>
      <c r="AC144" s="332"/>
      <c r="AD144" s="14" t="str">
        <f t="shared" si="43"/>
        <v/>
      </c>
      <c r="CA144" s="60" t="str">
        <f t="shared" si="44"/>
        <v/>
      </c>
      <c r="CB144" s="60" t="str">
        <f t="shared" si="45"/>
        <v/>
      </c>
      <c r="CC144" s="2"/>
      <c r="CD144" s="2"/>
      <c r="CE144" s="2"/>
      <c r="CF144" s="2"/>
      <c r="CG144" s="2"/>
      <c r="CH144" s="2"/>
      <c r="CI144" s="2"/>
      <c r="CJ144" s="2"/>
      <c r="CK144" s="327">
        <f t="shared" si="46"/>
        <v>0</v>
      </c>
      <c r="CL144" s="327">
        <f t="shared" si="46"/>
        <v>0</v>
      </c>
    </row>
    <row r="145" spans="1:90" customFormat="1" x14ac:dyDescent="0.25">
      <c r="A145" s="2587"/>
      <c r="B145" s="73" t="s">
        <v>156</v>
      </c>
      <c r="C145" s="218">
        <f t="shared" si="41"/>
        <v>0</v>
      </c>
      <c r="D145" s="333">
        <f t="shared" si="42"/>
        <v>0</v>
      </c>
      <c r="E145" s="334">
        <f t="shared" si="42"/>
        <v>0</v>
      </c>
      <c r="F145" s="77"/>
      <c r="G145" s="82"/>
      <c r="H145" s="77"/>
      <c r="I145" s="78"/>
      <c r="J145" s="77"/>
      <c r="K145" s="78"/>
      <c r="L145" s="329"/>
      <c r="M145" s="78"/>
      <c r="N145" s="77"/>
      <c r="O145" s="78"/>
      <c r="P145" s="77"/>
      <c r="Q145" s="78"/>
      <c r="R145" s="77"/>
      <c r="S145" s="78"/>
      <c r="T145" s="77"/>
      <c r="U145" s="78"/>
      <c r="V145" s="79"/>
      <c r="W145" s="78"/>
      <c r="X145" s="79"/>
      <c r="Y145" s="78"/>
      <c r="Z145" s="330"/>
      <c r="AA145" s="331"/>
      <c r="AB145" s="330"/>
      <c r="AC145" s="332"/>
      <c r="AD145" s="14" t="str">
        <f t="shared" si="43"/>
        <v/>
      </c>
      <c r="CA145" s="60" t="str">
        <f t="shared" si="44"/>
        <v/>
      </c>
      <c r="CB145" s="60" t="str">
        <f t="shared" si="45"/>
        <v/>
      </c>
      <c r="CC145" s="2"/>
      <c r="CD145" s="2"/>
      <c r="CE145" s="2"/>
      <c r="CF145" s="2"/>
      <c r="CG145" s="2"/>
      <c r="CH145" s="2"/>
      <c r="CI145" s="2"/>
      <c r="CJ145" s="2"/>
      <c r="CK145" s="327">
        <f t="shared" si="46"/>
        <v>0</v>
      </c>
      <c r="CL145" s="327">
        <f t="shared" si="46"/>
        <v>0</v>
      </c>
    </row>
    <row r="146" spans="1:90" customFormat="1" x14ac:dyDescent="0.25">
      <c r="A146" s="2588"/>
      <c r="B146" s="34" t="s">
        <v>157</v>
      </c>
      <c r="C146" s="220">
        <f t="shared" si="41"/>
        <v>0</v>
      </c>
      <c r="D146" s="253">
        <f t="shared" si="42"/>
        <v>0</v>
      </c>
      <c r="E146" s="335">
        <f t="shared" si="42"/>
        <v>0</v>
      </c>
      <c r="F146" s="40"/>
      <c r="G146" s="41"/>
      <c r="H146" s="40"/>
      <c r="I146" s="88"/>
      <c r="J146" s="40"/>
      <c r="K146" s="88"/>
      <c r="L146" s="336"/>
      <c r="M146" s="88"/>
      <c r="N146" s="40"/>
      <c r="O146" s="88"/>
      <c r="P146" s="40"/>
      <c r="Q146" s="88"/>
      <c r="R146" s="40"/>
      <c r="S146" s="88"/>
      <c r="T146" s="40"/>
      <c r="U146" s="88"/>
      <c r="V146" s="89"/>
      <c r="W146" s="88"/>
      <c r="X146" s="89"/>
      <c r="Y146" s="88"/>
      <c r="Z146" s="337"/>
      <c r="AA146" s="338"/>
      <c r="AB146" s="337"/>
      <c r="AC146" s="339"/>
      <c r="AD146" s="14" t="str">
        <f t="shared" si="43"/>
        <v/>
      </c>
      <c r="CA146" s="60" t="str">
        <f t="shared" si="44"/>
        <v/>
      </c>
      <c r="CB146" s="60" t="str">
        <f t="shared" si="45"/>
        <v/>
      </c>
      <c r="CC146" s="2"/>
      <c r="CD146" s="2"/>
      <c r="CE146" s="2"/>
      <c r="CF146" s="2"/>
      <c r="CG146" s="2"/>
      <c r="CH146" s="2"/>
      <c r="CI146" s="2"/>
      <c r="CJ146" s="2"/>
      <c r="CK146" s="327">
        <f t="shared" si="46"/>
        <v>0</v>
      </c>
      <c r="CL146" s="327">
        <f t="shared" si="46"/>
        <v>0</v>
      </c>
    </row>
    <row r="147" spans="1:90" customFormat="1" x14ac:dyDescent="0.25">
      <c r="A147" s="2898" t="s">
        <v>162</v>
      </c>
      <c r="B147" s="876" t="s">
        <v>153</v>
      </c>
      <c r="C147" s="931">
        <f t="shared" si="41"/>
        <v>0</v>
      </c>
      <c r="D147" s="917">
        <f t="shared" si="42"/>
        <v>0</v>
      </c>
      <c r="E147" s="932">
        <f t="shared" si="42"/>
        <v>0</v>
      </c>
      <c r="F147" s="879"/>
      <c r="G147" s="884"/>
      <c r="H147" s="879"/>
      <c r="I147" s="880"/>
      <c r="J147" s="879"/>
      <c r="K147" s="880"/>
      <c r="L147" s="933"/>
      <c r="M147" s="880"/>
      <c r="N147" s="879"/>
      <c r="O147" s="880"/>
      <c r="P147" s="879"/>
      <c r="Q147" s="880"/>
      <c r="R147" s="879"/>
      <c r="S147" s="880"/>
      <c r="T147" s="879"/>
      <c r="U147" s="880"/>
      <c r="V147" s="881"/>
      <c r="W147" s="880"/>
      <c r="X147" s="881"/>
      <c r="Y147" s="880"/>
      <c r="Z147" s="926"/>
      <c r="AA147" s="1048"/>
      <c r="AB147" s="926"/>
      <c r="AC147" s="934"/>
      <c r="AD147" s="14" t="str">
        <f t="shared" si="43"/>
        <v/>
      </c>
      <c r="CA147" s="60" t="str">
        <f t="shared" si="44"/>
        <v/>
      </c>
      <c r="CB147" s="60" t="str">
        <f t="shared" si="45"/>
        <v/>
      </c>
      <c r="CC147" s="2"/>
      <c r="CD147" s="2"/>
      <c r="CE147" s="2"/>
      <c r="CF147" s="2"/>
      <c r="CG147" s="2"/>
      <c r="CH147" s="2"/>
      <c r="CI147" s="2"/>
      <c r="CJ147" s="2"/>
      <c r="CK147" s="327">
        <f t="shared" si="46"/>
        <v>0</v>
      </c>
      <c r="CL147" s="327">
        <f t="shared" si="46"/>
        <v>0</v>
      </c>
    </row>
    <row r="148" spans="1:90" customFormat="1" x14ac:dyDescent="0.25">
      <c r="A148" s="2517"/>
      <c r="B148" s="83" t="s">
        <v>154</v>
      </c>
      <c r="C148" s="216">
        <f t="shared" si="41"/>
        <v>0</v>
      </c>
      <c r="D148" s="248">
        <f t="shared" si="42"/>
        <v>0</v>
      </c>
      <c r="E148" s="328">
        <f t="shared" si="42"/>
        <v>0</v>
      </c>
      <c r="F148" s="77"/>
      <c r="G148" s="82"/>
      <c r="H148" s="77"/>
      <c r="I148" s="78"/>
      <c r="J148" s="77"/>
      <c r="K148" s="78"/>
      <c r="L148" s="329"/>
      <c r="M148" s="78"/>
      <c r="N148" s="77"/>
      <c r="O148" s="78"/>
      <c r="P148" s="77"/>
      <c r="Q148" s="78"/>
      <c r="R148" s="77"/>
      <c r="S148" s="78"/>
      <c r="T148" s="77"/>
      <c r="U148" s="78"/>
      <c r="V148" s="79"/>
      <c r="W148" s="78"/>
      <c r="X148" s="79"/>
      <c r="Y148" s="78"/>
      <c r="Z148" s="330"/>
      <c r="AA148" s="331"/>
      <c r="AB148" s="330"/>
      <c r="AC148" s="332"/>
      <c r="AD148" s="14" t="str">
        <f t="shared" si="43"/>
        <v/>
      </c>
      <c r="CA148" s="60" t="str">
        <f t="shared" si="44"/>
        <v/>
      </c>
      <c r="CB148" s="60" t="str">
        <f t="shared" si="45"/>
        <v/>
      </c>
      <c r="CC148" s="2"/>
      <c r="CD148" s="2"/>
      <c r="CE148" s="2"/>
      <c r="CF148" s="2"/>
      <c r="CG148" s="2"/>
      <c r="CH148" s="2"/>
      <c r="CI148" s="2"/>
      <c r="CJ148" s="2"/>
      <c r="CK148" s="327">
        <f t="shared" si="46"/>
        <v>0</v>
      </c>
      <c r="CL148" s="327">
        <f t="shared" si="46"/>
        <v>0</v>
      </c>
    </row>
    <row r="149" spans="1:90" customFormat="1" x14ac:dyDescent="0.25">
      <c r="A149" s="2517"/>
      <c r="B149" s="73" t="s">
        <v>155</v>
      </c>
      <c r="C149" s="216">
        <f t="shared" si="41"/>
        <v>0</v>
      </c>
      <c r="D149" s="248">
        <f t="shared" si="42"/>
        <v>0</v>
      </c>
      <c r="E149" s="328">
        <f t="shared" si="42"/>
        <v>0</v>
      </c>
      <c r="F149" s="77"/>
      <c r="G149" s="82"/>
      <c r="H149" s="77"/>
      <c r="I149" s="78"/>
      <c r="J149" s="77"/>
      <c r="K149" s="78"/>
      <c r="L149" s="329"/>
      <c r="M149" s="78"/>
      <c r="N149" s="77"/>
      <c r="O149" s="78"/>
      <c r="P149" s="77"/>
      <c r="Q149" s="78"/>
      <c r="R149" s="77"/>
      <c r="S149" s="78"/>
      <c r="T149" s="77"/>
      <c r="U149" s="78"/>
      <c r="V149" s="79"/>
      <c r="W149" s="78"/>
      <c r="X149" s="79"/>
      <c r="Y149" s="78"/>
      <c r="Z149" s="330"/>
      <c r="AA149" s="331"/>
      <c r="AB149" s="330"/>
      <c r="AC149" s="332"/>
      <c r="AD149" s="14" t="str">
        <f t="shared" si="43"/>
        <v/>
      </c>
      <c r="CA149" s="60" t="str">
        <f t="shared" si="44"/>
        <v/>
      </c>
      <c r="CB149" s="60" t="str">
        <f t="shared" si="45"/>
        <v/>
      </c>
      <c r="CC149" s="2"/>
      <c r="CD149" s="2"/>
      <c r="CE149" s="2"/>
      <c r="CF149" s="2"/>
      <c r="CG149" s="2"/>
      <c r="CH149" s="2"/>
      <c r="CI149" s="2"/>
      <c r="CJ149" s="2"/>
      <c r="CK149" s="327">
        <f t="shared" si="46"/>
        <v>0</v>
      </c>
      <c r="CL149" s="327">
        <f t="shared" si="46"/>
        <v>0</v>
      </c>
    </row>
    <row r="150" spans="1:90" customFormat="1" x14ac:dyDescent="0.25">
      <c r="A150" s="2517"/>
      <c r="B150" s="73" t="s">
        <v>156</v>
      </c>
      <c r="C150" s="218">
        <f t="shared" si="41"/>
        <v>0</v>
      </c>
      <c r="D150" s="333">
        <f t="shared" si="42"/>
        <v>0</v>
      </c>
      <c r="E150" s="334">
        <f t="shared" si="42"/>
        <v>0</v>
      </c>
      <c r="F150" s="77"/>
      <c r="G150" s="82"/>
      <c r="H150" s="77"/>
      <c r="I150" s="78"/>
      <c r="J150" s="77"/>
      <c r="K150" s="78"/>
      <c r="L150" s="329"/>
      <c r="M150" s="78"/>
      <c r="N150" s="77"/>
      <c r="O150" s="78"/>
      <c r="P150" s="77"/>
      <c r="Q150" s="78"/>
      <c r="R150" s="77"/>
      <c r="S150" s="78"/>
      <c r="T150" s="77"/>
      <c r="U150" s="78"/>
      <c r="V150" s="79"/>
      <c r="W150" s="78"/>
      <c r="X150" s="79"/>
      <c r="Y150" s="78"/>
      <c r="Z150" s="330"/>
      <c r="AA150" s="331"/>
      <c r="AB150" s="330"/>
      <c r="AC150" s="332"/>
      <c r="AD150" s="14" t="str">
        <f t="shared" si="43"/>
        <v/>
      </c>
      <c r="CA150" s="60" t="str">
        <f t="shared" si="44"/>
        <v/>
      </c>
      <c r="CB150" s="60" t="str">
        <f t="shared" si="45"/>
        <v/>
      </c>
      <c r="CC150" s="2"/>
      <c r="CD150" s="2"/>
      <c r="CE150" s="2"/>
      <c r="CF150" s="2"/>
      <c r="CG150" s="2"/>
      <c r="CH150" s="2"/>
      <c r="CI150" s="2"/>
      <c r="CJ150" s="2"/>
      <c r="CK150" s="327">
        <f t="shared" si="46"/>
        <v>0</v>
      </c>
      <c r="CL150" s="327">
        <f t="shared" si="46"/>
        <v>0</v>
      </c>
    </row>
    <row r="151" spans="1:90" customFormat="1" x14ac:dyDescent="0.25">
      <c r="A151" s="2517"/>
      <c r="B151" s="34" t="s">
        <v>157</v>
      </c>
      <c r="C151" s="340">
        <f t="shared" si="41"/>
        <v>0</v>
      </c>
      <c r="D151" s="250">
        <f t="shared" si="42"/>
        <v>0</v>
      </c>
      <c r="E151" s="341">
        <f t="shared" si="42"/>
        <v>0</v>
      </c>
      <c r="F151" s="104"/>
      <c r="G151" s="109"/>
      <c r="H151" s="104"/>
      <c r="I151" s="105"/>
      <c r="J151" s="104"/>
      <c r="K151" s="105"/>
      <c r="L151" s="276"/>
      <c r="M151" s="105"/>
      <c r="N151" s="104"/>
      <c r="O151" s="105"/>
      <c r="P151" s="104"/>
      <c r="Q151" s="105"/>
      <c r="R151" s="104"/>
      <c r="S151" s="105"/>
      <c r="T151" s="104"/>
      <c r="U151" s="105"/>
      <c r="V151" s="106"/>
      <c r="W151" s="105"/>
      <c r="X151" s="106"/>
      <c r="Y151" s="105"/>
      <c r="Z151" s="342"/>
      <c r="AA151" s="343"/>
      <c r="AB151" s="342"/>
      <c r="AC151" s="344"/>
      <c r="AD151" s="14" t="str">
        <f t="shared" si="43"/>
        <v/>
      </c>
      <c r="CA151" s="60" t="str">
        <f t="shared" si="44"/>
        <v/>
      </c>
      <c r="CB151" s="60" t="str">
        <f t="shared" si="45"/>
        <v/>
      </c>
      <c r="CC151" s="2"/>
      <c r="CD151" s="2"/>
      <c r="CE151" s="2"/>
      <c r="CF151" s="2"/>
      <c r="CG151" s="2"/>
      <c r="CH151" s="2"/>
      <c r="CI151" s="2"/>
      <c r="CJ151" s="2"/>
      <c r="CK151" s="327">
        <f t="shared" si="46"/>
        <v>0</v>
      </c>
      <c r="CL151" s="327">
        <f t="shared" si="46"/>
        <v>0</v>
      </c>
    </row>
    <row r="152" spans="1:90" customFormat="1" x14ac:dyDescent="0.25">
      <c r="A152" s="2886" t="s">
        <v>163</v>
      </c>
      <c r="B152" s="2887"/>
      <c r="C152" s="935">
        <f>SUM(C122:C151)</f>
        <v>0</v>
      </c>
      <c r="D152" s="936">
        <f>SUM(D122:D151)</f>
        <v>0</v>
      </c>
      <c r="E152" s="937">
        <f t="shared" ref="E152:AC152" si="47">SUM(E122:E151)</f>
        <v>0</v>
      </c>
      <c r="F152" s="938">
        <f t="shared" si="47"/>
        <v>0</v>
      </c>
      <c r="G152" s="939">
        <f t="shared" si="47"/>
        <v>0</v>
      </c>
      <c r="H152" s="938">
        <f t="shared" si="47"/>
        <v>0</v>
      </c>
      <c r="I152" s="939">
        <f t="shared" si="47"/>
        <v>0</v>
      </c>
      <c r="J152" s="938">
        <f t="shared" si="47"/>
        <v>0</v>
      </c>
      <c r="K152" s="939">
        <f t="shared" si="47"/>
        <v>0</v>
      </c>
      <c r="L152" s="938">
        <f t="shared" si="47"/>
        <v>0</v>
      </c>
      <c r="M152" s="939">
        <f t="shared" si="47"/>
        <v>0</v>
      </c>
      <c r="N152" s="938">
        <f t="shared" si="47"/>
        <v>0</v>
      </c>
      <c r="O152" s="939">
        <f t="shared" si="47"/>
        <v>0</v>
      </c>
      <c r="P152" s="938">
        <f t="shared" si="47"/>
        <v>0</v>
      </c>
      <c r="Q152" s="939">
        <f t="shared" si="47"/>
        <v>0</v>
      </c>
      <c r="R152" s="938">
        <f t="shared" si="47"/>
        <v>0</v>
      </c>
      <c r="S152" s="939">
        <f t="shared" si="47"/>
        <v>0</v>
      </c>
      <c r="T152" s="938">
        <f t="shared" si="47"/>
        <v>0</v>
      </c>
      <c r="U152" s="939">
        <f t="shared" si="47"/>
        <v>0</v>
      </c>
      <c r="V152" s="938">
        <f t="shared" si="47"/>
        <v>0</v>
      </c>
      <c r="W152" s="939">
        <f t="shared" si="47"/>
        <v>0</v>
      </c>
      <c r="X152" s="938">
        <f t="shared" si="47"/>
        <v>0</v>
      </c>
      <c r="Y152" s="939">
        <f t="shared" si="47"/>
        <v>0</v>
      </c>
      <c r="Z152" s="940">
        <f t="shared" si="47"/>
        <v>0</v>
      </c>
      <c r="AA152" s="941">
        <f t="shared" si="47"/>
        <v>0</v>
      </c>
      <c r="AB152" s="942">
        <f t="shared" si="47"/>
        <v>0</v>
      </c>
      <c r="AC152" s="943">
        <f t="shared" si="47"/>
        <v>0</v>
      </c>
      <c r="AD152" s="14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</row>
    <row r="153" spans="1:90" customFormat="1" ht="15" customHeight="1" x14ac:dyDescent="0.25">
      <c r="A153" s="2595" t="s">
        <v>164</v>
      </c>
      <c r="B153" s="354" t="s">
        <v>153</v>
      </c>
      <c r="C153" s="355"/>
      <c r="D153" s="356"/>
      <c r="E153" s="357"/>
      <c r="F153" s="178"/>
      <c r="G153" s="358"/>
      <c r="H153" s="178"/>
      <c r="I153" s="359"/>
      <c r="J153" s="178"/>
      <c r="K153" s="359"/>
      <c r="L153" s="360"/>
      <c r="M153" s="359"/>
      <c r="N153" s="178"/>
      <c r="O153" s="359"/>
      <c r="P153" s="178"/>
      <c r="Q153" s="359"/>
      <c r="R153" s="178"/>
      <c r="S153" s="359"/>
      <c r="T153" s="178"/>
      <c r="U153" s="359"/>
      <c r="V153" s="361"/>
      <c r="W153" s="359"/>
      <c r="X153" s="361"/>
      <c r="Y153" s="359"/>
      <c r="Z153" s="360"/>
      <c r="AA153" s="362"/>
      <c r="AB153" s="360"/>
      <c r="AC153" s="359"/>
      <c r="AD153" s="14" t="str">
        <f t="shared" si="43"/>
        <v/>
      </c>
      <c r="CA153" s="60" t="str">
        <f t="shared" ref="CA153:CA157" si="48">IF(AND($C153&lt;&gt;0,AB153=""),"* No olvide ingresar la variable "&amp;AB$119&amp;""&amp;". Digite CERO si no tiene. ",IF(AB153&gt;$C153,"* La variable Pueblos Originarios no debe ser mayor al Total Ambos Sexos. ",""))</f>
        <v/>
      </c>
      <c r="CB153" s="60" t="str">
        <f>IF(AND($C153&lt;&gt;0,AC153=""),"* No olvide ingresar la variable "&amp;AC$119&amp;""&amp;". Digite CERO si no tiene. ",IF(AC153&gt;$C153,"* La variable Migrantes no debe ser mayor al Total Ambos Sexos. ",""))</f>
        <v/>
      </c>
      <c r="CC153" s="2"/>
      <c r="CD153" s="2"/>
      <c r="CE153" s="2"/>
      <c r="CF153" s="2"/>
      <c r="CG153" s="2"/>
      <c r="CH153" s="2"/>
      <c r="CI153" s="2"/>
      <c r="CJ153" s="2"/>
      <c r="CK153" s="327">
        <f>IF(AND($C153&lt;&gt;0,AB153=""),1,IF(AB153&gt;$C153,1,0))</f>
        <v>0</v>
      </c>
      <c r="CL153" s="327">
        <f>IF(AND($C153&lt;&gt;0,AC153=""),1,IF(AC153&gt;$C153,1,0))</f>
        <v>0</v>
      </c>
    </row>
    <row r="154" spans="1:90" customFormat="1" x14ac:dyDescent="0.25">
      <c r="A154" s="2595"/>
      <c r="B154" s="354" t="s">
        <v>154</v>
      </c>
      <c r="C154" s="355"/>
      <c r="D154" s="356"/>
      <c r="E154" s="357"/>
      <c r="F154" s="178"/>
      <c r="G154" s="358"/>
      <c r="H154" s="178"/>
      <c r="I154" s="359"/>
      <c r="J154" s="178"/>
      <c r="K154" s="359"/>
      <c r="L154" s="360"/>
      <c r="M154" s="359"/>
      <c r="N154" s="178"/>
      <c r="O154" s="359"/>
      <c r="P154" s="178"/>
      <c r="Q154" s="359"/>
      <c r="R154" s="178"/>
      <c r="S154" s="359"/>
      <c r="T154" s="178"/>
      <c r="U154" s="359"/>
      <c r="V154" s="361"/>
      <c r="W154" s="359"/>
      <c r="X154" s="361"/>
      <c r="Y154" s="359"/>
      <c r="Z154" s="360"/>
      <c r="AA154" s="362"/>
      <c r="AB154" s="360"/>
      <c r="AC154" s="359"/>
      <c r="AD154" s="14" t="str">
        <f t="shared" si="43"/>
        <v/>
      </c>
      <c r="CA154" s="60" t="str">
        <f t="shared" si="48"/>
        <v/>
      </c>
      <c r="CB154" s="60" t="str">
        <f t="shared" ref="CB154:CB157" si="49">IF(AND($C154&lt;&gt;0,AC154=""),"* No olvide ingresar la variable "&amp;AC$119&amp;""&amp;". Digite CERO si no tiene. ",IF(AC154&gt;$C154,"* La variable Migrantes no debe ser mayor al Total Ambos Sexos. ",""))</f>
        <v/>
      </c>
      <c r="CC154" s="2"/>
      <c r="CD154" s="2"/>
      <c r="CE154" s="2"/>
      <c r="CF154" s="2"/>
      <c r="CG154" s="2"/>
      <c r="CH154" s="2"/>
      <c r="CI154" s="2"/>
      <c r="CJ154" s="2"/>
      <c r="CK154" s="327">
        <f t="shared" ref="CK154:CL157" si="50">IF(AND($C154&lt;&gt;0,AB154=""),1,IF(AB154&gt;$C154,1,0))</f>
        <v>0</v>
      </c>
      <c r="CL154" s="327">
        <f t="shared" si="50"/>
        <v>0</v>
      </c>
    </row>
    <row r="155" spans="1:90" customFormat="1" x14ac:dyDescent="0.25">
      <c r="A155" s="2595"/>
      <c r="B155" s="363" t="s">
        <v>155</v>
      </c>
      <c r="C155" s="355"/>
      <c r="D155" s="356"/>
      <c r="E155" s="357"/>
      <c r="F155" s="178"/>
      <c r="G155" s="358"/>
      <c r="H155" s="178"/>
      <c r="I155" s="359"/>
      <c r="J155" s="178"/>
      <c r="K155" s="359"/>
      <c r="L155" s="360"/>
      <c r="M155" s="359"/>
      <c r="N155" s="178"/>
      <c r="O155" s="359"/>
      <c r="P155" s="178"/>
      <c r="Q155" s="359"/>
      <c r="R155" s="178"/>
      <c r="S155" s="359"/>
      <c r="T155" s="178"/>
      <c r="U155" s="359"/>
      <c r="V155" s="361"/>
      <c r="W155" s="359"/>
      <c r="X155" s="361"/>
      <c r="Y155" s="359"/>
      <c r="Z155" s="360"/>
      <c r="AA155" s="362"/>
      <c r="AB155" s="360"/>
      <c r="AC155" s="359"/>
      <c r="AD155" s="14" t="str">
        <f t="shared" si="43"/>
        <v/>
      </c>
      <c r="CA155" s="60" t="str">
        <f t="shared" si="48"/>
        <v/>
      </c>
      <c r="CB155" s="60" t="str">
        <f t="shared" si="49"/>
        <v/>
      </c>
      <c r="CC155" s="2"/>
      <c r="CD155" s="2"/>
      <c r="CE155" s="2"/>
      <c r="CF155" s="2"/>
      <c r="CG155" s="2"/>
      <c r="CH155" s="2"/>
      <c r="CI155" s="2"/>
      <c r="CJ155" s="2"/>
      <c r="CK155" s="327">
        <f t="shared" si="50"/>
        <v>0</v>
      </c>
      <c r="CL155" s="327">
        <f t="shared" si="50"/>
        <v>0</v>
      </c>
    </row>
    <row r="156" spans="1:90" customFormat="1" x14ac:dyDescent="0.25">
      <c r="A156" s="2595"/>
      <c r="B156" s="363" t="s">
        <v>156</v>
      </c>
      <c r="C156" s="355"/>
      <c r="D156" s="356"/>
      <c r="E156" s="357"/>
      <c r="F156" s="178"/>
      <c r="G156" s="358"/>
      <c r="H156" s="178"/>
      <c r="I156" s="359"/>
      <c r="J156" s="178"/>
      <c r="K156" s="359"/>
      <c r="L156" s="360"/>
      <c r="M156" s="359"/>
      <c r="N156" s="178"/>
      <c r="O156" s="359"/>
      <c r="P156" s="178"/>
      <c r="Q156" s="359"/>
      <c r="R156" s="178"/>
      <c r="S156" s="359"/>
      <c r="T156" s="178"/>
      <c r="U156" s="359"/>
      <c r="V156" s="361"/>
      <c r="W156" s="359"/>
      <c r="X156" s="361"/>
      <c r="Y156" s="359"/>
      <c r="Z156" s="360"/>
      <c r="AA156" s="362"/>
      <c r="AB156" s="360"/>
      <c r="AC156" s="359"/>
      <c r="AD156" s="14" t="str">
        <f t="shared" si="43"/>
        <v/>
      </c>
      <c r="CA156" s="60" t="str">
        <f t="shared" si="48"/>
        <v/>
      </c>
      <c r="CB156" s="60" t="str">
        <f t="shared" si="49"/>
        <v/>
      </c>
      <c r="CC156" s="2"/>
      <c r="CD156" s="2"/>
      <c r="CE156" s="2"/>
      <c r="CF156" s="2"/>
      <c r="CG156" s="2"/>
      <c r="CH156" s="2"/>
      <c r="CI156" s="2"/>
      <c r="CJ156" s="2"/>
      <c r="CK156" s="327">
        <f t="shared" si="50"/>
        <v>0</v>
      </c>
      <c r="CL156" s="327">
        <f t="shared" si="50"/>
        <v>0</v>
      </c>
    </row>
    <row r="157" spans="1:90" customFormat="1" x14ac:dyDescent="0.25">
      <c r="A157" s="2595"/>
      <c r="B157" s="364" t="s">
        <v>157</v>
      </c>
      <c r="C157" s="365"/>
      <c r="D157" s="366"/>
      <c r="E157" s="367"/>
      <c r="F157" s="284"/>
      <c r="G157" s="285"/>
      <c r="H157" s="284"/>
      <c r="I157" s="368"/>
      <c r="J157" s="284"/>
      <c r="K157" s="368"/>
      <c r="L157" s="287"/>
      <c r="M157" s="368"/>
      <c r="N157" s="284"/>
      <c r="O157" s="368"/>
      <c r="P157" s="284"/>
      <c r="Q157" s="368"/>
      <c r="R157" s="284"/>
      <c r="S157" s="368"/>
      <c r="T157" s="284"/>
      <c r="U157" s="368"/>
      <c r="V157" s="369"/>
      <c r="W157" s="368"/>
      <c r="X157" s="369"/>
      <c r="Y157" s="368"/>
      <c r="Z157" s="287"/>
      <c r="AA157" s="370"/>
      <c r="AB157" s="287"/>
      <c r="AC157" s="368"/>
      <c r="AD157" s="14" t="str">
        <f t="shared" si="43"/>
        <v/>
      </c>
      <c r="CA157" s="60" t="str">
        <f t="shared" si="48"/>
        <v/>
      </c>
      <c r="CB157" s="60" t="str">
        <f t="shared" si="49"/>
        <v/>
      </c>
      <c r="CC157" s="2"/>
      <c r="CD157" s="2"/>
      <c r="CE157" s="2"/>
      <c r="CF157" s="2"/>
      <c r="CG157" s="2"/>
      <c r="CH157" s="2"/>
      <c r="CI157" s="2"/>
      <c r="CJ157" s="2"/>
      <c r="CK157" s="327">
        <f t="shared" si="50"/>
        <v>0</v>
      </c>
      <c r="CL157" s="327">
        <f t="shared" si="50"/>
        <v>0</v>
      </c>
    </row>
    <row r="158" spans="1:90" customFormat="1" x14ac:dyDescent="0.25">
      <c r="A158" s="2923" t="s">
        <v>163</v>
      </c>
      <c r="B158" s="2924"/>
      <c r="C158" s="944"/>
      <c r="D158" s="945"/>
      <c r="E158" s="946"/>
      <c r="F158" s="947"/>
      <c r="G158" s="948"/>
      <c r="H158" s="947"/>
      <c r="I158" s="948"/>
      <c r="J158" s="947"/>
      <c r="K158" s="948"/>
      <c r="L158" s="947"/>
      <c r="M158" s="948"/>
      <c r="N158" s="947"/>
      <c r="O158" s="948"/>
      <c r="P158" s="947"/>
      <c r="Q158" s="948"/>
      <c r="R158" s="947"/>
      <c r="S158" s="948"/>
      <c r="T158" s="947"/>
      <c r="U158" s="948"/>
      <c r="V158" s="947"/>
      <c r="W158" s="948"/>
      <c r="X158" s="947"/>
      <c r="Y158" s="948"/>
      <c r="Z158" s="947"/>
      <c r="AA158" s="949"/>
      <c r="AB158" s="945"/>
      <c r="AC158" s="948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</row>
    <row r="159" spans="1:90" customFormat="1" x14ac:dyDescent="0.25">
      <c r="A159" s="377" t="s">
        <v>165</v>
      </c>
      <c r="B159" s="378"/>
      <c r="C159" s="378"/>
      <c r="D159" s="378"/>
      <c r="E159" s="242"/>
      <c r="F159" s="379"/>
      <c r="G159" s="379"/>
      <c r="H159" s="379"/>
      <c r="I159" s="379"/>
      <c r="J159" s="379"/>
      <c r="K159" s="379"/>
      <c r="L159" s="379"/>
      <c r="M159" s="379"/>
      <c r="N159" s="379"/>
      <c r="O159" s="379"/>
      <c r="P159" s="379"/>
      <c r="Q159" s="379"/>
      <c r="R159" s="379"/>
      <c r="S159" s="379"/>
      <c r="T159" s="379"/>
      <c r="U159" s="379"/>
      <c r="V159" s="379"/>
      <c r="W159" s="379"/>
      <c r="X159" s="379"/>
      <c r="Y159" s="379"/>
      <c r="Z159" s="3"/>
      <c r="AA159" s="3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</row>
    <row r="160" spans="1:90" customFormat="1" ht="15" customHeight="1" x14ac:dyDescent="0.25">
      <c r="A160" s="2894" t="s">
        <v>59</v>
      </c>
      <c r="B160" s="2895"/>
      <c r="C160" s="2893" t="s">
        <v>65</v>
      </c>
      <c r="D160" s="2894"/>
      <c r="E160" s="2895"/>
      <c r="F160" s="2886" t="s">
        <v>6</v>
      </c>
      <c r="G160" s="2888"/>
      <c r="H160" s="2888"/>
      <c r="I160" s="2888"/>
      <c r="J160" s="2888"/>
      <c r="K160" s="2888"/>
      <c r="L160" s="2888"/>
      <c r="M160" s="2888"/>
      <c r="N160" s="2888"/>
      <c r="O160" s="2888"/>
      <c r="P160" s="2888"/>
      <c r="Q160" s="2888"/>
      <c r="R160" s="2888"/>
      <c r="S160" s="2888"/>
      <c r="T160" s="2888"/>
      <c r="U160" s="2888"/>
      <c r="V160" s="2888"/>
      <c r="W160" s="2888"/>
      <c r="X160" s="2888"/>
      <c r="Y160" s="2888"/>
      <c r="Z160" s="2888"/>
      <c r="AA160" s="2888"/>
      <c r="AB160" s="2888"/>
      <c r="AC160" s="2888"/>
      <c r="AD160" s="2888"/>
      <c r="AE160" s="2888"/>
      <c r="AF160" s="2888"/>
      <c r="AG160" s="2888"/>
      <c r="AH160" s="2888"/>
      <c r="AI160" s="2888"/>
      <c r="AJ160" s="2888"/>
      <c r="AK160" s="2888"/>
      <c r="AL160" s="2888"/>
      <c r="AM160" s="2887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</row>
    <row r="161" spans="1:39" customFormat="1" ht="15" customHeight="1" x14ac:dyDescent="0.25">
      <c r="A161" s="2579"/>
      <c r="B161" s="2522"/>
      <c r="C161" s="2580"/>
      <c r="D161" s="2505"/>
      <c r="E161" s="2506"/>
      <c r="F161" s="2886" t="s">
        <v>166</v>
      </c>
      <c r="G161" s="2887"/>
      <c r="H161" s="2886" t="s">
        <v>147</v>
      </c>
      <c r="I161" s="2887"/>
      <c r="J161" s="2886" t="s">
        <v>113</v>
      </c>
      <c r="K161" s="2887"/>
      <c r="L161" s="2925" t="s">
        <v>114</v>
      </c>
      <c r="M161" s="2926"/>
      <c r="N161" s="2926" t="s">
        <v>148</v>
      </c>
      <c r="O161" s="2929"/>
      <c r="P161" s="2886" t="s">
        <v>167</v>
      </c>
      <c r="Q161" s="2887"/>
      <c r="R161" s="2888" t="s">
        <v>168</v>
      </c>
      <c r="S161" s="2887"/>
      <c r="T161" s="2888" t="s">
        <v>169</v>
      </c>
      <c r="U161" s="2887"/>
      <c r="V161" s="2886" t="s">
        <v>170</v>
      </c>
      <c r="W161" s="2887"/>
      <c r="X161" s="2888" t="s">
        <v>171</v>
      </c>
      <c r="Y161" s="2887"/>
      <c r="Z161" s="2918" t="s">
        <v>172</v>
      </c>
      <c r="AA161" s="2928"/>
      <c r="AB161" s="2918" t="s">
        <v>173</v>
      </c>
      <c r="AC161" s="2928"/>
      <c r="AD161" s="2918" t="s">
        <v>174</v>
      </c>
      <c r="AE161" s="2928"/>
      <c r="AF161" s="2918" t="s">
        <v>150</v>
      </c>
      <c r="AG161" s="2928"/>
      <c r="AH161" s="2918" t="s">
        <v>175</v>
      </c>
      <c r="AI161" s="2928"/>
      <c r="AJ161" s="2918" t="s">
        <v>176</v>
      </c>
      <c r="AK161" s="2928"/>
      <c r="AL161" s="2927" t="s">
        <v>130</v>
      </c>
      <c r="AM161" s="2928"/>
    </row>
    <row r="162" spans="1:39" customFormat="1" x14ac:dyDescent="0.25">
      <c r="A162" s="2505"/>
      <c r="B162" s="2506"/>
      <c r="C162" s="950" t="s">
        <v>17</v>
      </c>
      <c r="D162" s="951" t="s">
        <v>18</v>
      </c>
      <c r="E162" s="382" t="s">
        <v>19</v>
      </c>
      <c r="F162" s="952" t="s">
        <v>18</v>
      </c>
      <c r="G162" s="382" t="s">
        <v>19</v>
      </c>
      <c r="H162" s="952" t="s">
        <v>18</v>
      </c>
      <c r="I162" s="382" t="s">
        <v>19</v>
      </c>
      <c r="J162" s="952" t="s">
        <v>18</v>
      </c>
      <c r="K162" s="382" t="s">
        <v>19</v>
      </c>
      <c r="L162" s="866" t="s">
        <v>18</v>
      </c>
      <c r="M162" s="384" t="s">
        <v>19</v>
      </c>
      <c r="N162" s="864" t="s">
        <v>18</v>
      </c>
      <c r="O162" s="928" t="s">
        <v>19</v>
      </c>
      <c r="P162" s="864" t="s">
        <v>18</v>
      </c>
      <c r="Q162" s="928" t="s">
        <v>19</v>
      </c>
      <c r="R162" s="889" t="s">
        <v>18</v>
      </c>
      <c r="S162" s="123" t="s">
        <v>19</v>
      </c>
      <c r="T162" s="889" t="s">
        <v>18</v>
      </c>
      <c r="U162" s="123" t="s">
        <v>19</v>
      </c>
      <c r="V162" s="866" t="s">
        <v>18</v>
      </c>
      <c r="W162" s="123" t="s">
        <v>19</v>
      </c>
      <c r="X162" s="889" t="s">
        <v>18</v>
      </c>
      <c r="Y162" s="123" t="s">
        <v>19</v>
      </c>
      <c r="Z162" s="929" t="s">
        <v>18</v>
      </c>
      <c r="AA162" s="385" t="s">
        <v>19</v>
      </c>
      <c r="AB162" s="929" t="s">
        <v>18</v>
      </c>
      <c r="AC162" s="385" t="s">
        <v>19</v>
      </c>
      <c r="AD162" s="929" t="s">
        <v>18</v>
      </c>
      <c r="AE162" s="385" t="s">
        <v>19</v>
      </c>
      <c r="AF162" s="929" t="s">
        <v>18</v>
      </c>
      <c r="AG162" s="385" t="s">
        <v>19</v>
      </c>
      <c r="AH162" s="929" t="s">
        <v>18</v>
      </c>
      <c r="AI162" s="385" t="s">
        <v>19</v>
      </c>
      <c r="AJ162" s="929" t="s">
        <v>18</v>
      </c>
      <c r="AK162" s="385" t="s">
        <v>19</v>
      </c>
      <c r="AL162" s="953" t="s">
        <v>18</v>
      </c>
      <c r="AM162" s="385" t="s">
        <v>19</v>
      </c>
    </row>
    <row r="163" spans="1:39" customFormat="1" x14ac:dyDescent="0.25">
      <c r="A163" s="3003" t="s">
        <v>177</v>
      </c>
      <c r="B163" s="954" t="s">
        <v>178</v>
      </c>
      <c r="C163" s="931">
        <f t="shared" ref="C163:C168" si="51">SUM(D163+E163)</f>
        <v>0</v>
      </c>
      <c r="D163" s="917">
        <f t="shared" ref="D163:E168" si="52">SUM(F163+H163+J163+L163+N163+P163+R163+T163+V163+X163+Z163+AB163+AD163+AF163+AH163+AJ163+AL163)</f>
        <v>0</v>
      </c>
      <c r="E163" s="893">
        <f t="shared" si="52"/>
        <v>0</v>
      </c>
      <c r="F163" s="879"/>
      <c r="G163" s="880"/>
      <c r="H163" s="879"/>
      <c r="I163" s="880"/>
      <c r="J163" s="879"/>
      <c r="K163" s="880"/>
      <c r="L163" s="879"/>
      <c r="M163" s="1042"/>
      <c r="N163" s="1042"/>
      <c r="O163" s="880"/>
      <c r="P163" s="879"/>
      <c r="Q163" s="880"/>
      <c r="R163" s="905"/>
      <c r="S163" s="880"/>
      <c r="T163" s="905"/>
      <c r="U163" s="880"/>
      <c r="V163" s="879"/>
      <c r="W163" s="880"/>
      <c r="X163" s="905"/>
      <c r="Y163" s="880"/>
      <c r="Z163" s="955"/>
      <c r="AA163" s="934"/>
      <c r="AB163" s="955"/>
      <c r="AC163" s="934"/>
      <c r="AD163" s="955"/>
      <c r="AE163" s="934"/>
      <c r="AF163" s="955"/>
      <c r="AG163" s="934"/>
      <c r="AH163" s="955"/>
      <c r="AI163" s="934"/>
      <c r="AJ163" s="955"/>
      <c r="AK163" s="934"/>
      <c r="AL163" s="956"/>
      <c r="AM163" s="934"/>
    </row>
    <row r="164" spans="1:39" customFormat="1" x14ac:dyDescent="0.25">
      <c r="A164" s="2604"/>
      <c r="B164" s="390" t="s">
        <v>179</v>
      </c>
      <c r="C164" s="216">
        <f t="shared" si="51"/>
        <v>0</v>
      </c>
      <c r="D164" s="248">
        <f t="shared" si="52"/>
        <v>0</v>
      </c>
      <c r="E164" s="133">
        <f t="shared" si="52"/>
        <v>0</v>
      </c>
      <c r="F164" s="77"/>
      <c r="G164" s="78"/>
      <c r="H164" s="77"/>
      <c r="I164" s="78"/>
      <c r="J164" s="77"/>
      <c r="K164" s="78"/>
      <c r="L164" s="77"/>
      <c r="M164" s="175"/>
      <c r="N164" s="175"/>
      <c r="O164" s="78"/>
      <c r="P164" s="77"/>
      <c r="Q164" s="78"/>
      <c r="R164" s="174"/>
      <c r="S164" s="78"/>
      <c r="T164" s="174"/>
      <c r="U164" s="78"/>
      <c r="V164" s="77"/>
      <c r="W164" s="78"/>
      <c r="X164" s="174"/>
      <c r="Y164" s="78"/>
      <c r="Z164" s="391"/>
      <c r="AA164" s="332"/>
      <c r="AB164" s="391"/>
      <c r="AC164" s="332"/>
      <c r="AD164" s="391"/>
      <c r="AE164" s="332"/>
      <c r="AF164" s="391"/>
      <c r="AG164" s="332"/>
      <c r="AH164" s="391"/>
      <c r="AI164" s="332"/>
      <c r="AJ164" s="391"/>
      <c r="AK164" s="332"/>
      <c r="AL164" s="392"/>
      <c r="AM164" s="332"/>
    </row>
    <row r="165" spans="1:39" customFormat="1" x14ac:dyDescent="0.25">
      <c r="A165" s="2605"/>
      <c r="B165" s="393" t="s">
        <v>180</v>
      </c>
      <c r="C165" s="394">
        <f t="shared" si="51"/>
        <v>0</v>
      </c>
      <c r="D165" s="395">
        <f t="shared" si="52"/>
        <v>0</v>
      </c>
      <c r="E165" s="140">
        <f t="shared" si="52"/>
        <v>0</v>
      </c>
      <c r="F165" s="40"/>
      <c r="G165" s="88"/>
      <c r="H165" s="40"/>
      <c r="I165" s="88"/>
      <c r="J165" s="40"/>
      <c r="K165" s="88"/>
      <c r="L165" s="40"/>
      <c r="M165" s="186"/>
      <c r="N165" s="186"/>
      <c r="O165" s="88"/>
      <c r="P165" s="40"/>
      <c r="Q165" s="88"/>
      <c r="R165" s="188"/>
      <c r="S165" s="88"/>
      <c r="T165" s="188"/>
      <c r="U165" s="88"/>
      <c r="V165" s="40"/>
      <c r="W165" s="88"/>
      <c r="X165" s="188"/>
      <c r="Y165" s="88"/>
      <c r="Z165" s="396"/>
      <c r="AA165" s="339"/>
      <c r="AB165" s="396"/>
      <c r="AC165" s="339"/>
      <c r="AD165" s="396"/>
      <c r="AE165" s="339"/>
      <c r="AF165" s="396"/>
      <c r="AG165" s="339"/>
      <c r="AH165" s="396"/>
      <c r="AI165" s="339"/>
      <c r="AJ165" s="396"/>
      <c r="AK165" s="339"/>
      <c r="AL165" s="397"/>
      <c r="AM165" s="339"/>
    </row>
    <row r="166" spans="1:39" customFormat="1" x14ac:dyDescent="0.25">
      <c r="A166" s="3003" t="s">
        <v>181</v>
      </c>
      <c r="B166" s="954" t="s">
        <v>178</v>
      </c>
      <c r="C166" s="931">
        <f t="shared" si="51"/>
        <v>0</v>
      </c>
      <c r="D166" s="917">
        <f t="shared" si="52"/>
        <v>0</v>
      </c>
      <c r="E166" s="893">
        <f t="shared" si="52"/>
        <v>0</v>
      </c>
      <c r="F166" s="879"/>
      <c r="G166" s="880"/>
      <c r="H166" s="879"/>
      <c r="I166" s="880"/>
      <c r="J166" s="879"/>
      <c r="K166" s="880"/>
      <c r="L166" s="879"/>
      <c r="M166" s="1042"/>
      <c r="N166" s="1042"/>
      <c r="O166" s="880"/>
      <c r="P166" s="879"/>
      <c r="Q166" s="880"/>
      <c r="R166" s="905"/>
      <c r="S166" s="880"/>
      <c r="T166" s="905"/>
      <c r="U166" s="880"/>
      <c r="V166" s="879"/>
      <c r="W166" s="880"/>
      <c r="X166" s="905"/>
      <c r="Y166" s="880"/>
      <c r="Z166" s="955"/>
      <c r="AA166" s="934"/>
      <c r="AB166" s="955"/>
      <c r="AC166" s="934"/>
      <c r="AD166" s="955"/>
      <c r="AE166" s="934"/>
      <c r="AF166" s="955"/>
      <c r="AG166" s="934"/>
      <c r="AH166" s="955"/>
      <c r="AI166" s="934"/>
      <c r="AJ166" s="955"/>
      <c r="AK166" s="934"/>
      <c r="AL166" s="956"/>
      <c r="AM166" s="934"/>
    </row>
    <row r="167" spans="1:39" customFormat="1" x14ac:dyDescent="0.25">
      <c r="A167" s="2604"/>
      <c r="B167" s="390" t="s">
        <v>179</v>
      </c>
      <c r="C167" s="216">
        <f t="shared" si="51"/>
        <v>0</v>
      </c>
      <c r="D167" s="248">
        <f t="shared" si="52"/>
        <v>0</v>
      </c>
      <c r="E167" s="133">
        <f t="shared" si="52"/>
        <v>0</v>
      </c>
      <c r="F167" s="77"/>
      <c r="G167" s="78"/>
      <c r="H167" s="77"/>
      <c r="I167" s="78"/>
      <c r="J167" s="77"/>
      <c r="K167" s="78"/>
      <c r="L167" s="77"/>
      <c r="M167" s="175"/>
      <c r="N167" s="175"/>
      <c r="O167" s="78"/>
      <c r="P167" s="77"/>
      <c r="Q167" s="78"/>
      <c r="R167" s="174"/>
      <c r="S167" s="78"/>
      <c r="T167" s="174"/>
      <c r="U167" s="78"/>
      <c r="V167" s="77"/>
      <c r="W167" s="78"/>
      <c r="X167" s="174"/>
      <c r="Y167" s="78"/>
      <c r="Z167" s="391"/>
      <c r="AA167" s="332"/>
      <c r="AB167" s="391"/>
      <c r="AC167" s="332"/>
      <c r="AD167" s="391"/>
      <c r="AE167" s="332"/>
      <c r="AF167" s="391"/>
      <c r="AG167" s="332"/>
      <c r="AH167" s="391"/>
      <c r="AI167" s="332"/>
      <c r="AJ167" s="391"/>
      <c r="AK167" s="332"/>
      <c r="AL167" s="392"/>
      <c r="AM167" s="332"/>
    </row>
    <row r="168" spans="1:39" customFormat="1" x14ac:dyDescent="0.25">
      <c r="A168" s="2605"/>
      <c r="B168" s="393" t="s">
        <v>180</v>
      </c>
      <c r="C168" s="394">
        <f t="shared" si="51"/>
        <v>0</v>
      </c>
      <c r="D168" s="395">
        <f t="shared" si="52"/>
        <v>0</v>
      </c>
      <c r="E168" s="140">
        <f t="shared" si="52"/>
        <v>0</v>
      </c>
      <c r="F168" s="40"/>
      <c r="G168" s="88"/>
      <c r="H168" s="40"/>
      <c r="I168" s="88"/>
      <c r="J168" s="40"/>
      <c r="K168" s="88"/>
      <c r="L168" s="40"/>
      <c r="M168" s="186"/>
      <c r="N168" s="186"/>
      <c r="O168" s="88"/>
      <c r="P168" s="40"/>
      <c r="Q168" s="88"/>
      <c r="R168" s="188"/>
      <c r="S168" s="88"/>
      <c r="T168" s="188"/>
      <c r="U168" s="88"/>
      <c r="V168" s="40"/>
      <c r="W168" s="88"/>
      <c r="X168" s="188"/>
      <c r="Y168" s="88"/>
      <c r="Z168" s="396"/>
      <c r="AA168" s="339"/>
      <c r="AB168" s="396"/>
      <c r="AC168" s="339"/>
      <c r="AD168" s="396"/>
      <c r="AE168" s="339"/>
      <c r="AF168" s="396"/>
      <c r="AG168" s="339"/>
      <c r="AH168" s="396"/>
      <c r="AI168" s="339"/>
      <c r="AJ168" s="396"/>
      <c r="AK168" s="339"/>
      <c r="AL168" s="397"/>
      <c r="AM168" s="339"/>
    </row>
    <row r="169" spans="1:39" customFormat="1" x14ac:dyDescent="0.25">
      <c r="A169" s="377" t="s">
        <v>182</v>
      </c>
      <c r="B169" s="12"/>
      <c r="C169" s="12"/>
      <c r="D169" s="12"/>
      <c r="E169" s="13"/>
      <c r="F169" s="13"/>
      <c r="G169" s="13"/>
      <c r="H169" s="13"/>
      <c r="I169" s="13"/>
      <c r="J169" s="13"/>
      <c r="K169" s="13"/>
      <c r="L169" s="13"/>
      <c r="M169" s="398"/>
      <c r="N169" s="3"/>
      <c r="O169" s="3"/>
    </row>
    <row r="170" spans="1:39" customFormat="1" ht="15" customHeight="1" x14ac:dyDescent="0.25">
      <c r="A170" s="2892" t="s">
        <v>25</v>
      </c>
      <c r="B170" s="2892" t="s">
        <v>26</v>
      </c>
      <c r="C170" s="2893" t="s">
        <v>65</v>
      </c>
      <c r="D170" s="2894"/>
      <c r="E170" s="2895"/>
      <c r="F170" s="2886" t="s">
        <v>6</v>
      </c>
      <c r="G170" s="2888"/>
      <c r="H170" s="2888"/>
      <c r="I170" s="2888"/>
      <c r="J170" s="2888"/>
      <c r="K170" s="2888"/>
      <c r="L170" s="2888"/>
      <c r="M170" s="2888"/>
      <c r="N170" s="2888"/>
      <c r="O170" s="2887"/>
    </row>
    <row r="171" spans="1:39" customFormat="1" ht="15" customHeight="1" x14ac:dyDescent="0.25">
      <c r="A171" s="2509"/>
      <c r="B171" s="2509"/>
      <c r="C171" s="2580"/>
      <c r="D171" s="2505"/>
      <c r="E171" s="2506"/>
      <c r="F171" s="2886" t="s">
        <v>174</v>
      </c>
      <c r="G171" s="2887"/>
      <c r="H171" s="2886" t="s">
        <v>150</v>
      </c>
      <c r="I171" s="2887"/>
      <c r="J171" s="2886" t="s">
        <v>175</v>
      </c>
      <c r="K171" s="2887"/>
      <c r="L171" s="2886" t="s">
        <v>176</v>
      </c>
      <c r="M171" s="2887"/>
      <c r="N171" s="2886" t="s">
        <v>130</v>
      </c>
      <c r="O171" s="2887"/>
    </row>
    <row r="172" spans="1:39" customFormat="1" x14ac:dyDescent="0.25">
      <c r="A172" s="2510"/>
      <c r="B172" s="2510"/>
      <c r="C172" s="950" t="s">
        <v>17</v>
      </c>
      <c r="D172" s="951" t="s">
        <v>18</v>
      </c>
      <c r="E172" s="382" t="s">
        <v>19</v>
      </c>
      <c r="F172" s="952" t="s">
        <v>18</v>
      </c>
      <c r="G172" s="382" t="s">
        <v>19</v>
      </c>
      <c r="H172" s="952" t="s">
        <v>18</v>
      </c>
      <c r="I172" s="382" t="s">
        <v>19</v>
      </c>
      <c r="J172" s="952" t="s">
        <v>18</v>
      </c>
      <c r="K172" s="382" t="s">
        <v>19</v>
      </c>
      <c r="L172" s="952" t="s">
        <v>18</v>
      </c>
      <c r="M172" s="382" t="s">
        <v>19</v>
      </c>
      <c r="N172" s="952" t="s">
        <v>18</v>
      </c>
      <c r="O172" s="382" t="s">
        <v>19</v>
      </c>
    </row>
    <row r="173" spans="1:39" customFormat="1" x14ac:dyDescent="0.25">
      <c r="A173" s="2898" t="s">
        <v>183</v>
      </c>
      <c r="B173" s="954" t="s">
        <v>184</v>
      </c>
      <c r="C173" s="931">
        <f t="shared" ref="C173:C178" si="53">SUM(D173+E173)</f>
        <v>0</v>
      </c>
      <c r="D173" s="917">
        <f t="shared" ref="D173:E178" si="54">SUM(F173+H173+J173+L173+N173)</f>
        <v>0</v>
      </c>
      <c r="E173" s="893">
        <f t="shared" si="54"/>
        <v>0</v>
      </c>
      <c r="F173" s="879"/>
      <c r="G173" s="882"/>
      <c r="H173" s="879"/>
      <c r="I173" s="880"/>
      <c r="J173" s="905"/>
      <c r="K173" s="882"/>
      <c r="L173" s="879"/>
      <c r="M173" s="880"/>
      <c r="N173" s="879"/>
      <c r="O173" s="880"/>
    </row>
    <row r="174" spans="1:39" customFormat="1" x14ac:dyDescent="0.25">
      <c r="A174" s="2517"/>
      <c r="B174" s="218" t="s">
        <v>185</v>
      </c>
      <c r="C174" s="399">
        <f t="shared" si="53"/>
        <v>0</v>
      </c>
      <c r="D174" s="400">
        <f t="shared" si="54"/>
        <v>0</v>
      </c>
      <c r="E174" s="401">
        <f t="shared" si="54"/>
        <v>0</v>
      </c>
      <c r="F174" s="402"/>
      <c r="G174" s="403"/>
      <c r="H174" s="402"/>
      <c r="I174" s="404"/>
      <c r="J174" s="405"/>
      <c r="K174" s="403"/>
      <c r="L174" s="402"/>
      <c r="M174" s="404"/>
      <c r="N174" s="402"/>
      <c r="O174" s="404"/>
    </row>
    <row r="175" spans="1:39" customFormat="1" x14ac:dyDescent="0.25">
      <c r="A175" s="2518"/>
      <c r="B175" s="406" t="s">
        <v>186</v>
      </c>
      <c r="C175" s="407">
        <f t="shared" si="53"/>
        <v>0</v>
      </c>
      <c r="D175" s="250">
        <f t="shared" si="54"/>
        <v>0</v>
      </c>
      <c r="E175" s="251">
        <f t="shared" si="54"/>
        <v>0</v>
      </c>
      <c r="F175" s="104"/>
      <c r="G175" s="107"/>
      <c r="H175" s="104"/>
      <c r="I175" s="105"/>
      <c r="J175" s="408"/>
      <c r="K175" s="107"/>
      <c r="L175" s="104"/>
      <c r="M175" s="105"/>
      <c r="N175" s="104"/>
      <c r="O175" s="105"/>
    </row>
    <row r="176" spans="1:39" customFormat="1" x14ac:dyDescent="0.25">
      <c r="A176" s="2898" t="s">
        <v>187</v>
      </c>
      <c r="B176" s="954" t="s">
        <v>184</v>
      </c>
      <c r="C176" s="931">
        <f t="shared" si="53"/>
        <v>0</v>
      </c>
      <c r="D176" s="917">
        <f t="shared" si="54"/>
        <v>0</v>
      </c>
      <c r="E176" s="893">
        <f t="shared" si="54"/>
        <v>0</v>
      </c>
      <c r="F176" s="879"/>
      <c r="G176" s="880"/>
      <c r="H176" s="879"/>
      <c r="I176" s="882"/>
      <c r="J176" s="879"/>
      <c r="K176" s="880"/>
      <c r="L176" s="905"/>
      <c r="M176" s="882"/>
      <c r="N176" s="879"/>
      <c r="O176" s="880"/>
    </row>
    <row r="177" spans="1:21" customFormat="1" x14ac:dyDescent="0.25">
      <c r="A177" s="2517"/>
      <c r="B177" s="218" t="s">
        <v>185</v>
      </c>
      <c r="C177" s="218">
        <f t="shared" si="53"/>
        <v>0</v>
      </c>
      <c r="D177" s="333">
        <f t="shared" si="54"/>
        <v>0</v>
      </c>
      <c r="E177" s="136">
        <f t="shared" si="54"/>
        <v>0</v>
      </c>
      <c r="F177" s="402"/>
      <c r="G177" s="404"/>
      <c r="H177" s="77"/>
      <c r="I177" s="80"/>
      <c r="J177" s="77"/>
      <c r="K177" s="78"/>
      <c r="L177" s="174"/>
      <c r="M177" s="80"/>
      <c r="N177" s="77"/>
      <c r="O177" s="78"/>
    </row>
    <row r="178" spans="1:21" customFormat="1" x14ac:dyDescent="0.25">
      <c r="A178" s="2518"/>
      <c r="B178" s="406" t="s">
        <v>186</v>
      </c>
      <c r="C178" s="220">
        <f t="shared" si="53"/>
        <v>0</v>
      </c>
      <c r="D178" s="253">
        <f t="shared" si="54"/>
        <v>0</v>
      </c>
      <c r="E178" s="254">
        <f t="shared" si="54"/>
        <v>0</v>
      </c>
      <c r="F178" s="40"/>
      <c r="G178" s="88"/>
      <c r="H178" s="40"/>
      <c r="I178" s="90"/>
      <c r="J178" s="40"/>
      <c r="K178" s="88"/>
      <c r="L178" s="188"/>
      <c r="M178" s="90"/>
      <c r="N178" s="40"/>
      <c r="O178" s="88"/>
    </row>
    <row r="179" spans="1:21" customFormat="1" ht="15" customHeight="1" x14ac:dyDescent="0.25">
      <c r="A179" s="3004" t="s">
        <v>188</v>
      </c>
      <c r="B179" s="3004"/>
      <c r="C179" s="3004"/>
      <c r="D179" s="3004"/>
      <c r="E179" s="3004"/>
      <c r="F179" s="3004"/>
      <c r="G179" s="3004"/>
      <c r="H179" s="3004"/>
      <c r="I179" s="3004"/>
      <c r="J179" s="3004"/>
      <c r="K179" s="3004"/>
      <c r="L179" s="3004"/>
      <c r="M179" s="3004"/>
      <c r="N179" s="3004"/>
      <c r="O179" s="3004"/>
      <c r="P179" s="3"/>
      <c r="Q179" s="3"/>
    </row>
    <row r="180" spans="1:21" customFormat="1" ht="15" customHeight="1" x14ac:dyDescent="0.25">
      <c r="A180" s="2893" t="s">
        <v>189</v>
      </c>
      <c r="B180" s="2895"/>
      <c r="C180" s="2893" t="s">
        <v>65</v>
      </c>
      <c r="D180" s="2894"/>
      <c r="E180" s="2895"/>
      <c r="F180" s="2886" t="s">
        <v>6</v>
      </c>
      <c r="G180" s="2888"/>
      <c r="H180" s="2888"/>
      <c r="I180" s="2888"/>
      <c r="J180" s="2888"/>
      <c r="K180" s="2888"/>
      <c r="L180" s="2888"/>
      <c r="M180" s="2888"/>
      <c r="N180" s="2888"/>
      <c r="O180" s="2888"/>
      <c r="P180" s="2888"/>
      <c r="Q180" s="2887"/>
    </row>
    <row r="181" spans="1:21" customFormat="1" ht="15" customHeight="1" x14ac:dyDescent="0.25">
      <c r="A181" s="2578"/>
      <c r="B181" s="2522"/>
      <c r="C181" s="2580"/>
      <c r="D181" s="2505"/>
      <c r="E181" s="2506"/>
      <c r="F181" s="2886" t="s">
        <v>150</v>
      </c>
      <c r="G181" s="2887"/>
      <c r="H181" s="2886" t="s">
        <v>175</v>
      </c>
      <c r="I181" s="2887"/>
      <c r="J181" s="2886" t="s">
        <v>176</v>
      </c>
      <c r="K181" s="2887"/>
      <c r="L181" s="2886" t="s">
        <v>190</v>
      </c>
      <c r="M181" s="2887"/>
      <c r="N181" s="2886" t="s">
        <v>191</v>
      </c>
      <c r="O181" s="2887"/>
      <c r="P181" s="2886" t="s">
        <v>192</v>
      </c>
      <c r="Q181" s="2887"/>
    </row>
    <row r="182" spans="1:21" customFormat="1" x14ac:dyDescent="0.25">
      <c r="A182" s="2580"/>
      <c r="B182" s="2506"/>
      <c r="C182" s="950" t="s">
        <v>17</v>
      </c>
      <c r="D182" s="951" t="s">
        <v>18</v>
      </c>
      <c r="E182" s="382" t="s">
        <v>19</v>
      </c>
      <c r="F182" s="952" t="s">
        <v>18</v>
      </c>
      <c r="G182" s="382" t="s">
        <v>19</v>
      </c>
      <c r="H182" s="952" t="s">
        <v>18</v>
      </c>
      <c r="I182" s="382" t="s">
        <v>19</v>
      </c>
      <c r="J182" s="952" t="s">
        <v>18</v>
      </c>
      <c r="K182" s="1049" t="s">
        <v>19</v>
      </c>
      <c r="L182" s="952" t="s">
        <v>18</v>
      </c>
      <c r="M182" s="382" t="s">
        <v>19</v>
      </c>
      <c r="N182" s="952" t="s">
        <v>18</v>
      </c>
      <c r="O182" s="382" t="s">
        <v>19</v>
      </c>
      <c r="P182" s="952" t="s">
        <v>18</v>
      </c>
      <c r="Q182" s="1049" t="s">
        <v>19</v>
      </c>
    </row>
    <row r="183" spans="1:21" customFormat="1" x14ac:dyDescent="0.25">
      <c r="A183" s="2931" t="s">
        <v>193</v>
      </c>
      <c r="B183" s="2932"/>
      <c r="C183" s="931">
        <f>SUM(D183+E183)</f>
        <v>18</v>
      </c>
      <c r="D183" s="917">
        <f>SUM(F183+H183+J183+L183+N183+P183)</f>
        <v>11</v>
      </c>
      <c r="E183" s="893">
        <f>SUM(G183+I183+K183+M183+O183+Q183)</f>
        <v>7</v>
      </c>
      <c r="F183" s="879">
        <v>3</v>
      </c>
      <c r="G183" s="882">
        <v>4</v>
      </c>
      <c r="H183" s="879">
        <v>3</v>
      </c>
      <c r="I183" s="880">
        <v>0</v>
      </c>
      <c r="J183" s="905">
        <v>2</v>
      </c>
      <c r="K183" s="880">
        <v>1</v>
      </c>
      <c r="L183" s="905">
        <v>2</v>
      </c>
      <c r="M183" s="882">
        <v>0</v>
      </c>
      <c r="N183" s="879">
        <v>1</v>
      </c>
      <c r="O183" s="880">
        <v>1</v>
      </c>
      <c r="P183" s="905">
        <v>0</v>
      </c>
      <c r="Q183" s="880">
        <v>1</v>
      </c>
    </row>
    <row r="184" spans="1:21" customFormat="1" x14ac:dyDescent="0.25">
      <c r="A184" s="2608" t="s">
        <v>194</v>
      </c>
      <c r="B184" s="2543"/>
      <c r="C184" s="218">
        <f>SUM(D184+E184)</f>
        <v>148</v>
      </c>
      <c r="D184" s="333">
        <f t="shared" ref="D184:E185" si="55">SUM(F184+H184+J184+L184+N184+P184)</f>
        <v>83</v>
      </c>
      <c r="E184" s="401">
        <f t="shared" si="55"/>
        <v>65</v>
      </c>
      <c r="F184" s="402">
        <v>12</v>
      </c>
      <c r="G184" s="403">
        <v>11</v>
      </c>
      <c r="H184" s="402">
        <v>20</v>
      </c>
      <c r="I184" s="404">
        <v>10</v>
      </c>
      <c r="J184" s="405">
        <v>19</v>
      </c>
      <c r="K184" s="404">
        <v>14</v>
      </c>
      <c r="L184" s="405">
        <v>15</v>
      </c>
      <c r="M184" s="403">
        <v>12</v>
      </c>
      <c r="N184" s="402">
        <v>14</v>
      </c>
      <c r="O184" s="404">
        <v>7</v>
      </c>
      <c r="P184" s="405">
        <v>3</v>
      </c>
      <c r="Q184" s="404">
        <v>11</v>
      </c>
    </row>
    <row r="185" spans="1:21" customFormat="1" ht="15" customHeight="1" x14ac:dyDescent="0.25">
      <c r="A185" s="2616" t="s">
        <v>195</v>
      </c>
      <c r="B185" s="2617"/>
      <c r="C185" s="410">
        <f>SUM(D185+E185)</f>
        <v>24</v>
      </c>
      <c r="D185" s="333">
        <f t="shared" si="55"/>
        <v>15</v>
      </c>
      <c r="E185" s="136">
        <f t="shared" si="55"/>
        <v>9</v>
      </c>
      <c r="F185" s="77">
        <v>2</v>
      </c>
      <c r="G185" s="80">
        <v>1</v>
      </c>
      <c r="H185" s="77">
        <v>4</v>
      </c>
      <c r="I185" s="78">
        <v>1</v>
      </c>
      <c r="J185" s="174">
        <v>3</v>
      </c>
      <c r="K185" s="78">
        <v>4</v>
      </c>
      <c r="L185" s="174">
        <v>2</v>
      </c>
      <c r="M185" s="80">
        <v>0</v>
      </c>
      <c r="N185" s="77">
        <v>3</v>
      </c>
      <c r="O185" s="78">
        <v>2</v>
      </c>
      <c r="P185" s="174">
        <v>1</v>
      </c>
      <c r="Q185" s="78">
        <v>1</v>
      </c>
    </row>
    <row r="186" spans="1:21" customFormat="1" x14ac:dyDescent="0.25">
      <c r="A186" s="2886" t="s">
        <v>65</v>
      </c>
      <c r="B186" s="2887"/>
      <c r="C186" s="908">
        <f t="shared" ref="C186:Q186" si="56">SUM(C183:C185)</f>
        <v>190</v>
      </c>
      <c r="D186" s="915">
        <f t="shared" si="56"/>
        <v>109</v>
      </c>
      <c r="E186" s="915">
        <f t="shared" si="56"/>
        <v>81</v>
      </c>
      <c r="F186" s="897">
        <f t="shared" si="56"/>
        <v>17</v>
      </c>
      <c r="G186" s="915">
        <f t="shared" si="56"/>
        <v>16</v>
      </c>
      <c r="H186" s="897">
        <f t="shared" si="56"/>
        <v>27</v>
      </c>
      <c r="I186" s="915">
        <f t="shared" si="56"/>
        <v>11</v>
      </c>
      <c r="J186" s="897">
        <f t="shared" si="56"/>
        <v>24</v>
      </c>
      <c r="K186" s="915">
        <f t="shared" si="56"/>
        <v>19</v>
      </c>
      <c r="L186" s="897">
        <f t="shared" si="56"/>
        <v>19</v>
      </c>
      <c r="M186" s="915">
        <f t="shared" si="56"/>
        <v>12</v>
      </c>
      <c r="N186" s="897">
        <f t="shared" si="56"/>
        <v>18</v>
      </c>
      <c r="O186" s="915">
        <f t="shared" si="56"/>
        <v>10</v>
      </c>
      <c r="P186" s="897">
        <f t="shared" si="56"/>
        <v>4</v>
      </c>
      <c r="Q186" s="902">
        <f t="shared" si="56"/>
        <v>13</v>
      </c>
    </row>
    <row r="187" spans="1:21" customFormat="1" x14ac:dyDescent="0.25">
      <c r="A187" s="5" t="s">
        <v>196</v>
      </c>
    </row>
    <row r="188" spans="1:21" customFormat="1" x14ac:dyDescent="0.25">
      <c r="A188" s="411" t="s">
        <v>197</v>
      </c>
      <c r="B188" s="412"/>
      <c r="C188" s="412"/>
      <c r="D188" s="412"/>
      <c r="E188" s="41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21" customFormat="1" ht="15" customHeight="1" x14ac:dyDescent="0.25">
      <c r="A189" s="2893" t="s">
        <v>198</v>
      </c>
      <c r="B189" s="2895"/>
      <c r="C189" s="2939" t="s">
        <v>120</v>
      </c>
      <c r="D189" s="3005"/>
      <c r="E189" s="2940"/>
      <c r="F189" s="2896" t="s">
        <v>6</v>
      </c>
      <c r="G189" s="2897"/>
      <c r="H189" s="2897"/>
      <c r="I189" s="2897"/>
      <c r="J189" s="2897"/>
      <c r="K189" s="2897"/>
      <c r="L189" s="2897"/>
      <c r="M189" s="2897"/>
      <c r="N189" s="2897"/>
      <c r="O189" s="2897"/>
      <c r="P189" s="2897"/>
      <c r="Q189" s="2897"/>
      <c r="R189" s="2897"/>
      <c r="S189" s="2897"/>
      <c r="T189" s="2897"/>
      <c r="U189" s="2941"/>
    </row>
    <row r="190" spans="1:21" customFormat="1" ht="15" customHeight="1" x14ac:dyDescent="0.25">
      <c r="A190" s="2578"/>
      <c r="B190" s="2522"/>
      <c r="C190" s="2621"/>
      <c r="D190" s="2622"/>
      <c r="E190" s="2623"/>
      <c r="F190" s="2925" t="s">
        <v>166</v>
      </c>
      <c r="G190" s="2929"/>
      <c r="H190" s="2934" t="s">
        <v>147</v>
      </c>
      <c r="I190" s="2929"/>
      <c r="J190" s="2925" t="s">
        <v>113</v>
      </c>
      <c r="K190" s="2929"/>
      <c r="L190" s="2934" t="s">
        <v>114</v>
      </c>
      <c r="M190" s="2929"/>
      <c r="N190" s="2934" t="s">
        <v>148</v>
      </c>
      <c r="O190" s="2929"/>
      <c r="P190" s="2934" t="s">
        <v>199</v>
      </c>
      <c r="Q190" s="2929"/>
      <c r="R190" s="2934" t="s">
        <v>200</v>
      </c>
      <c r="S190" s="2929"/>
      <c r="T190" s="2531" t="s">
        <v>201</v>
      </c>
      <c r="U190" s="2524"/>
    </row>
    <row r="191" spans="1:21" customFormat="1" x14ac:dyDescent="0.25">
      <c r="A191" s="2580"/>
      <c r="B191" s="2506"/>
      <c r="C191" s="910" t="s">
        <v>17</v>
      </c>
      <c r="D191" s="889" t="s">
        <v>18</v>
      </c>
      <c r="E191" s="865" t="s">
        <v>19</v>
      </c>
      <c r="F191" s="866" t="s">
        <v>18</v>
      </c>
      <c r="G191" s="928" t="s">
        <v>19</v>
      </c>
      <c r="H191" s="889" t="s">
        <v>18</v>
      </c>
      <c r="I191" s="928" t="s">
        <v>19</v>
      </c>
      <c r="J191" s="866" t="s">
        <v>18</v>
      </c>
      <c r="K191" s="928" t="s">
        <v>19</v>
      </c>
      <c r="L191" s="889" t="s">
        <v>18</v>
      </c>
      <c r="M191" s="928" t="s">
        <v>19</v>
      </c>
      <c r="N191" s="889" t="s">
        <v>18</v>
      </c>
      <c r="O191" s="928" t="s">
        <v>19</v>
      </c>
      <c r="P191" s="889" t="s">
        <v>18</v>
      </c>
      <c r="Q191" s="928" t="s">
        <v>19</v>
      </c>
      <c r="R191" s="889" t="s">
        <v>18</v>
      </c>
      <c r="S191" s="928" t="s">
        <v>19</v>
      </c>
      <c r="T191" s="889" t="s">
        <v>18</v>
      </c>
      <c r="U191" s="928" t="s">
        <v>19</v>
      </c>
    </row>
    <row r="192" spans="1:21" customFormat="1" x14ac:dyDescent="0.25">
      <c r="A192" s="2935" t="s">
        <v>202</v>
      </c>
      <c r="B192" s="2936"/>
      <c r="C192" s="413">
        <f>SUM(D192+E192)</f>
        <v>0</v>
      </c>
      <c r="D192" s="414">
        <f>SUM(F192+H192+J192+L192+N192+P192+R192+T192)</f>
        <v>0</v>
      </c>
      <c r="E192" s="415">
        <f t="shared" ref="D192:E194" si="57">SUM(G192+I192+K192+M192+O192+Q192+S192+U192)</f>
        <v>0</v>
      </c>
      <c r="F192" s="178"/>
      <c r="G192" s="359"/>
      <c r="H192" s="416"/>
      <c r="I192" s="359"/>
      <c r="J192" s="178"/>
      <c r="K192" s="359"/>
      <c r="L192" s="204"/>
      <c r="M192" s="68"/>
      <c r="N192" s="204"/>
      <c r="O192" s="68"/>
      <c r="P192" s="204"/>
      <c r="Q192" s="68"/>
      <c r="R192" s="204"/>
      <c r="S192" s="68"/>
      <c r="T192" s="204"/>
      <c r="U192" s="68"/>
    </row>
    <row r="193" spans="1:94" x14ac:dyDescent="0.25">
      <c r="A193" s="2613" t="s">
        <v>203</v>
      </c>
      <c r="B193" s="2604"/>
      <c r="C193" s="417">
        <f>SUM(D193+E193)</f>
        <v>0</v>
      </c>
      <c r="D193" s="418">
        <f t="shared" si="57"/>
        <v>0</v>
      </c>
      <c r="E193" s="419">
        <f t="shared" si="57"/>
        <v>0</v>
      </c>
      <c r="F193" s="273"/>
      <c r="G193" s="275"/>
      <c r="H193" s="420"/>
      <c r="I193" s="275"/>
      <c r="J193" s="273"/>
      <c r="K193" s="275"/>
      <c r="L193" s="408"/>
      <c r="M193" s="105"/>
      <c r="N193" s="408"/>
      <c r="O193" s="105"/>
      <c r="P193" s="408"/>
      <c r="Q193" s="105"/>
      <c r="R193" s="408"/>
      <c r="S193" s="105"/>
      <c r="T193" s="408"/>
      <c r="U193" s="105"/>
    </row>
    <row r="194" spans="1:94" x14ac:dyDescent="0.25">
      <c r="A194" s="2937" t="s">
        <v>204</v>
      </c>
      <c r="B194" s="2938"/>
      <c r="C194" s="958">
        <f>SUM(D194+E194)</f>
        <v>0</v>
      </c>
      <c r="D194" s="896">
        <f t="shared" si="57"/>
        <v>0</v>
      </c>
      <c r="E194" s="870">
        <f t="shared" si="57"/>
        <v>0</v>
      </c>
      <c r="F194" s="897">
        <f t="shared" ref="F194:U194" si="58">SUM(F192:F193)</f>
        <v>0</v>
      </c>
      <c r="G194" s="902">
        <f t="shared" si="58"/>
        <v>0</v>
      </c>
      <c r="H194" s="915">
        <f t="shared" si="58"/>
        <v>0</v>
      </c>
      <c r="I194" s="902">
        <f t="shared" si="58"/>
        <v>0</v>
      </c>
      <c r="J194" s="897">
        <f t="shared" si="58"/>
        <v>0</v>
      </c>
      <c r="K194" s="902">
        <f t="shared" si="58"/>
        <v>0</v>
      </c>
      <c r="L194" s="915">
        <f t="shared" si="58"/>
        <v>0</v>
      </c>
      <c r="M194" s="902">
        <f t="shared" si="58"/>
        <v>0</v>
      </c>
      <c r="N194" s="915">
        <f t="shared" si="58"/>
        <v>0</v>
      </c>
      <c r="O194" s="902">
        <f t="shared" si="58"/>
        <v>0</v>
      </c>
      <c r="P194" s="915">
        <f t="shared" si="58"/>
        <v>0</v>
      </c>
      <c r="Q194" s="902">
        <f t="shared" si="58"/>
        <v>0</v>
      </c>
      <c r="R194" s="915">
        <f t="shared" si="58"/>
        <v>0</v>
      </c>
      <c r="S194" s="902">
        <f t="shared" si="58"/>
        <v>0</v>
      </c>
      <c r="T194" s="915">
        <f t="shared" si="58"/>
        <v>0</v>
      </c>
      <c r="U194" s="902">
        <f t="shared" si="58"/>
        <v>0</v>
      </c>
    </row>
    <row r="195" spans="1:94" x14ac:dyDescent="0.25">
      <c r="A195" s="411" t="s">
        <v>205</v>
      </c>
      <c r="B195" s="412"/>
      <c r="C195" s="412"/>
      <c r="D195" s="412"/>
      <c r="E195" s="41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T195" s="242"/>
      <c r="U195" s="242"/>
    </row>
    <row r="196" spans="1:94" ht="15" customHeight="1" x14ac:dyDescent="0.25">
      <c r="A196" s="2893" t="s">
        <v>198</v>
      </c>
      <c r="B196" s="2895"/>
      <c r="C196" s="2939" t="s">
        <v>120</v>
      </c>
      <c r="D196" s="3005"/>
      <c r="E196" s="2946"/>
      <c r="F196" s="2947" t="s">
        <v>6</v>
      </c>
      <c r="G196" s="2948"/>
      <c r="H196" s="2948"/>
      <c r="I196" s="2948"/>
      <c r="J196" s="2948"/>
      <c r="K196" s="2948"/>
      <c r="L196" s="2948"/>
      <c r="M196" s="2948"/>
      <c r="N196" s="2948"/>
      <c r="O196" s="2949"/>
      <c r="P196" s="2887" t="s">
        <v>206</v>
      </c>
      <c r="Q196" s="2908"/>
      <c r="R196" s="2908"/>
      <c r="S196" s="2908"/>
      <c r="T196" s="242"/>
      <c r="U196" s="242"/>
    </row>
    <row r="197" spans="1:94" ht="15" customHeight="1" x14ac:dyDescent="0.25">
      <c r="A197" s="2578"/>
      <c r="B197" s="2522"/>
      <c r="C197" s="2621"/>
      <c r="D197" s="2622"/>
      <c r="E197" s="2623"/>
      <c r="F197" s="2633" t="s">
        <v>114</v>
      </c>
      <c r="G197" s="2525"/>
      <c r="H197" s="2633" t="s">
        <v>148</v>
      </c>
      <c r="I197" s="2525"/>
      <c r="J197" s="2633" t="s">
        <v>199</v>
      </c>
      <c r="K197" s="2525"/>
      <c r="L197" s="2633" t="s">
        <v>200</v>
      </c>
      <c r="M197" s="2525"/>
      <c r="N197" s="2633" t="s">
        <v>201</v>
      </c>
      <c r="O197" s="2634"/>
      <c r="P197" s="2950" t="s">
        <v>166</v>
      </c>
      <c r="Q197" s="2926" t="s">
        <v>147</v>
      </c>
      <c r="R197" s="2926" t="s">
        <v>113</v>
      </c>
      <c r="S197" s="2887" t="s">
        <v>114</v>
      </c>
      <c r="T197" s="242"/>
      <c r="U197" s="242"/>
    </row>
    <row r="198" spans="1:94" x14ac:dyDescent="0.25">
      <c r="A198" s="2580"/>
      <c r="B198" s="2506"/>
      <c r="C198" s="910" t="s">
        <v>17</v>
      </c>
      <c r="D198" s="889" t="s">
        <v>18</v>
      </c>
      <c r="E198" s="865" t="s">
        <v>19</v>
      </c>
      <c r="F198" s="889" t="s">
        <v>18</v>
      </c>
      <c r="G198" s="928" t="s">
        <v>19</v>
      </c>
      <c r="H198" s="889" t="s">
        <v>18</v>
      </c>
      <c r="I198" s="928" t="s">
        <v>19</v>
      </c>
      <c r="J198" s="889" t="s">
        <v>18</v>
      </c>
      <c r="K198" s="928" t="s">
        <v>19</v>
      </c>
      <c r="L198" s="889" t="s">
        <v>18</v>
      </c>
      <c r="M198" s="928" t="s">
        <v>19</v>
      </c>
      <c r="N198" s="889" t="s">
        <v>18</v>
      </c>
      <c r="O198" s="903" t="s">
        <v>19</v>
      </c>
      <c r="P198" s="2950"/>
      <c r="Q198" s="2926"/>
      <c r="R198" s="2926"/>
      <c r="S198" s="2887"/>
      <c r="T198" s="242"/>
      <c r="U198" s="242"/>
    </row>
    <row r="199" spans="1:94" x14ac:dyDescent="0.25">
      <c r="A199" s="2935" t="s">
        <v>207</v>
      </c>
      <c r="B199" s="2936"/>
      <c r="C199" s="413">
        <f>SUM(D199+E199)</f>
        <v>0</v>
      </c>
      <c r="D199" s="414">
        <f>SUM(F199+H199+J199+L199+N199)</f>
        <v>0</v>
      </c>
      <c r="E199" s="415">
        <f>SUM(G199+I199+K199+M199+O199)</f>
        <v>0</v>
      </c>
      <c r="F199" s="204"/>
      <c r="G199" s="68"/>
      <c r="H199" s="204"/>
      <c r="I199" s="68"/>
      <c r="J199" s="204"/>
      <c r="K199" s="68"/>
      <c r="L199" s="204"/>
      <c r="M199" s="68"/>
      <c r="N199" s="204"/>
      <c r="O199" s="422"/>
      <c r="P199" s="959"/>
      <c r="Q199" s="1042"/>
      <c r="R199" s="1042"/>
      <c r="S199" s="1050"/>
      <c r="T199" s="242" t="str">
        <f>CA199&amp;CB199&amp;CC199&amp;CD199&amp;CE199&amp;CF199</f>
        <v/>
      </c>
      <c r="U199" s="242"/>
      <c r="CA199" s="60" t="str">
        <f>IF(AND($C199&lt;&gt;0,P199=""),"* No olvide ingresar la variable Rango Etario NANEAS "&amp;P$197&amp;""&amp;". Digite CERO si no tiene. ",IF(P199&gt;$C199,"* La variable NANEAS de 0 - 4 años no debe ser mayor al Total Ambos Sexos. ",""))</f>
        <v/>
      </c>
      <c r="CB199" s="60" t="str">
        <f>IF(AND($C199&lt;&gt;0,Q199=""),"* No olvide ingresar la variable Rango Etario NANEAS "&amp;Q$197&amp;""&amp;". Digite CERO si no tiene. ",IF(Q199&gt;$C199,"* La variable NANEAS de 5 - 9 años no debe ser mayor al Total Ambos Sexos. ",""))</f>
        <v/>
      </c>
      <c r="CC199" s="60" t="str">
        <f>IF(AND($C199&lt;&gt;0,R199=""),"* No olvide ingresar la variable Rango Etario NANEAS "&amp;R$197&amp;""&amp;". Digite CERO si no tiene. ",IF(R199&gt;$C199,"* La variable NANEAS de 10 - 14 años no debe ser mayor al Total Ambos Sexos. ",""))</f>
        <v/>
      </c>
      <c r="CD199" s="60" t="str">
        <f>IF(AND($C199&lt;&gt;0,S199=""),"* No olvide ingresar la variable Rango Etario NANEAS "&amp;S$197&amp;""&amp;". Digite CERO si no tiene. ",IF(S199&gt;$C199,"* La variable NANEAS de 15 - 19 años no debe ser mayor al Total Ambos Sexos. ",""))</f>
        <v/>
      </c>
      <c r="CE199" s="60" t="str">
        <f>IF(AND($C199&lt;&gt;0,P199+Q199+R199+S199=0),"* La suma de variable "&amp;P$196&amp;""&amp;" no puede ser 0. ","")</f>
        <v/>
      </c>
      <c r="CF199" s="60" t="str">
        <f>IF(AND(Q199+R199+S199+P199&gt;$C199),"* La suma de la variable "&amp;P$196&amp;""&amp;" no puede superar el Total Ambos Sexos. ","")</f>
        <v/>
      </c>
      <c r="CG199" s="61"/>
      <c r="CH199" s="61"/>
      <c r="CI199" s="61"/>
      <c r="CK199" s="62">
        <f t="shared" ref="CK199:CN200" si="59">IF(AND($C199&lt;&gt;0,P199=""),1,IF(P199&gt;$C199,1,0))</f>
        <v>0</v>
      </c>
      <c r="CL199" s="62">
        <f t="shared" si="59"/>
        <v>0</v>
      </c>
      <c r="CM199" s="62">
        <f t="shared" si="59"/>
        <v>0</v>
      </c>
      <c r="CN199" s="62">
        <f t="shared" si="59"/>
        <v>0</v>
      </c>
      <c r="CO199" s="327">
        <f>IF(AND($C199&lt;&gt;0,P199+Q199+R199+S199=0),1,0)</f>
        <v>0</v>
      </c>
      <c r="CP199" s="327">
        <f>IF(AND(Q199+R199+S199+P199&gt;$C199),1,0)</f>
        <v>0</v>
      </c>
    </row>
    <row r="200" spans="1:94" x14ac:dyDescent="0.25">
      <c r="A200" s="2613" t="s">
        <v>208</v>
      </c>
      <c r="B200" s="2604"/>
      <c r="C200" s="417">
        <f>SUM(D200+E200)</f>
        <v>0</v>
      </c>
      <c r="D200" s="418">
        <f>SUM(F200+H200+J200+L200+N200)</f>
        <v>0</v>
      </c>
      <c r="E200" s="419">
        <f t="shared" ref="E200" si="60">SUM(G200+I200+K200+M200+O200)</f>
        <v>0</v>
      </c>
      <c r="F200" s="408"/>
      <c r="G200" s="105"/>
      <c r="H200" s="408"/>
      <c r="I200" s="105"/>
      <c r="J200" s="408"/>
      <c r="K200" s="105"/>
      <c r="L200" s="408"/>
      <c r="M200" s="105"/>
      <c r="N200" s="408"/>
      <c r="O200" s="425"/>
      <c r="P200" s="91"/>
      <c r="Q200" s="193"/>
      <c r="R200" s="193"/>
      <c r="S200" s="41"/>
      <c r="T200" s="242" t="str">
        <f>CA200&amp;CB200&amp;CC200&amp;CD200&amp;CE200&amp;CF200</f>
        <v/>
      </c>
      <c r="U200" s="242"/>
      <c r="CA200" s="60" t="str">
        <f>IF(AND($C200&lt;&gt;0,P200=""),"* No olvide ingresar la variable Rango Etario NANEAS "&amp;P$197&amp;""&amp;". Digite CERO si no tiene. ",IF(P200&gt;$C200,"* La variable NANEAS de 0 - 4 años no debe ser mayor al Total Ambos Sexos. ",""))</f>
        <v/>
      </c>
      <c r="CB200" s="60" t="str">
        <f>IF(AND($C200&lt;&gt;0,Q200=""),"* No olvide ingresar la variable Rango Etario NANEAS "&amp;Q$197&amp;""&amp;". Digite CERO si no tiene. ",IF(Q200&gt;$C200,"* La variable NANEAS de 5 - 9 años no debe ser mayor al Total Ambos Sexos. ",""))</f>
        <v/>
      </c>
      <c r="CC200" s="60" t="str">
        <f>IF(AND($C200&lt;&gt;0,R200=""),"* No olvide ingresar la variable Rango Etario NANEAS "&amp;R$197&amp;""&amp;". Digite CERO si no tiene. ",IF(R200&gt;$C200,"* La variable NANEAS de 10 - 14 años no debe ser mayor al Total Ambos Sexos. ",""))</f>
        <v/>
      </c>
      <c r="CD200" s="60" t="str">
        <f>IF(AND($C200&lt;&gt;0,S200=""),"* No olvide ingresar la variable Rango Etario NANEAS "&amp;S$197&amp;""&amp;". Digite CERO si no tiene. ",IF(S200&gt;$C200,"* La variable NANEAS de 15 - 19 años no debe ser mayor al Total Ambos Sexos. ",""))</f>
        <v/>
      </c>
      <c r="CE200" s="60" t="str">
        <f>IF(AND($C200&lt;&gt;0,P200+Q200+R200+S200=0),"* La suma de variable "&amp;P$196&amp;""&amp;" no puede ser 0. ","")</f>
        <v/>
      </c>
      <c r="CF200" s="60" t="str">
        <f>IF(AND(Q200+R200+S200+P200&gt;$C200),"* La suma de la variable "&amp;P$196&amp;""&amp;" no puede superar el Total Ambos Sexos. ","")</f>
        <v/>
      </c>
      <c r="CG200" s="61"/>
      <c r="CH200" s="61"/>
      <c r="CI200" s="61"/>
      <c r="CK200" s="62">
        <f t="shared" si="59"/>
        <v>0</v>
      </c>
      <c r="CL200" s="62">
        <f t="shared" si="59"/>
        <v>0</v>
      </c>
      <c r="CM200" s="62">
        <f t="shared" si="59"/>
        <v>0</v>
      </c>
      <c r="CN200" s="62">
        <f t="shared" si="59"/>
        <v>0</v>
      </c>
      <c r="CO200" s="327">
        <f>IF(AND($C200&lt;&gt;0,P200+Q200+R200+S200=0),1,0)</f>
        <v>0</v>
      </c>
      <c r="CP200" s="327">
        <f>IF(AND(Q200+R200+S200+P200&gt;$C200),1,0)</f>
        <v>0</v>
      </c>
    </row>
    <row r="201" spans="1:94" x14ac:dyDescent="0.25">
      <c r="A201" s="2944" t="s">
        <v>209</v>
      </c>
      <c r="B201" s="2945"/>
      <c r="C201" s="958">
        <f>SUM(D201+E201)</f>
        <v>0</v>
      </c>
      <c r="D201" s="896">
        <f>SUM(F201+H201+J201+L201+N201)</f>
        <v>0</v>
      </c>
      <c r="E201" s="870">
        <f>SUM(G201+I201+K201+M201+O201)</f>
        <v>0</v>
      </c>
      <c r="F201" s="915">
        <f>SUM(F199:F200)</f>
        <v>0</v>
      </c>
      <c r="G201" s="902">
        <f t="shared" ref="G201:S201" si="61">SUM(G199:G200)</f>
        <v>0</v>
      </c>
      <c r="H201" s="915">
        <f t="shared" si="61"/>
        <v>0</v>
      </c>
      <c r="I201" s="902">
        <f t="shared" si="61"/>
        <v>0</v>
      </c>
      <c r="J201" s="915">
        <f t="shared" si="61"/>
        <v>0</v>
      </c>
      <c r="K201" s="902">
        <f t="shared" si="61"/>
        <v>0</v>
      </c>
      <c r="L201" s="915">
        <f t="shared" si="61"/>
        <v>0</v>
      </c>
      <c r="M201" s="902">
        <f t="shared" si="61"/>
        <v>0</v>
      </c>
      <c r="N201" s="915">
        <f t="shared" si="61"/>
        <v>0</v>
      </c>
      <c r="O201" s="961">
        <f t="shared" si="61"/>
        <v>0</v>
      </c>
      <c r="P201" s="962">
        <f t="shared" si="61"/>
        <v>0</v>
      </c>
      <c r="Q201" s="963">
        <f t="shared" si="61"/>
        <v>0</v>
      </c>
      <c r="R201" s="963">
        <f t="shared" si="61"/>
        <v>0</v>
      </c>
      <c r="S201" s="898">
        <f t="shared" si="61"/>
        <v>0</v>
      </c>
      <c r="T201" s="242"/>
      <c r="U201" s="242"/>
    </row>
    <row r="202" spans="1:94" x14ac:dyDescent="0.25">
      <c r="A202" s="411" t="s">
        <v>210</v>
      </c>
      <c r="B202" s="429"/>
      <c r="C202" s="429"/>
      <c r="D202" s="429"/>
      <c r="E202" s="429"/>
      <c r="F202" s="429"/>
      <c r="G202" s="429"/>
      <c r="H202" s="429"/>
      <c r="I202" s="3"/>
      <c r="J202" s="3"/>
      <c r="K202" s="3"/>
      <c r="L202" s="3"/>
      <c r="M202" s="3"/>
      <c r="N202" s="3"/>
      <c r="O202" s="3"/>
      <c r="P202" s="3"/>
      <c r="Q202" s="3"/>
      <c r="R202" s="5"/>
      <c r="S202" s="5"/>
      <c r="T202" s="5"/>
      <c r="U202" s="5"/>
      <c r="V202" s="5"/>
      <c r="W202" s="5"/>
      <c r="X202" s="5"/>
      <c r="Y202" s="5"/>
      <c r="Z202" s="4"/>
      <c r="AA202" s="4"/>
      <c r="AB202" s="4"/>
      <c r="AC202" s="4"/>
      <c r="AD202" s="4"/>
      <c r="AE202" s="4"/>
      <c r="AF202" s="4"/>
      <c r="AG202" s="4"/>
      <c r="AH202" s="4"/>
      <c r="AI202" s="4"/>
    </row>
    <row r="203" spans="1:94" ht="15" customHeight="1" x14ac:dyDescent="0.25">
      <c r="A203" s="3006" t="s">
        <v>211</v>
      </c>
      <c r="B203" s="3007"/>
      <c r="C203" s="3012" t="s">
        <v>65</v>
      </c>
      <c r="D203" s="3008"/>
      <c r="E203" s="3009"/>
      <c r="F203" s="2963" t="s">
        <v>6</v>
      </c>
      <c r="G203" s="2963"/>
      <c r="H203" s="2963"/>
      <c r="I203" s="2963"/>
      <c r="J203" s="2963"/>
      <c r="K203" s="2963"/>
      <c r="L203" s="2963"/>
      <c r="M203" s="2963"/>
      <c r="N203" s="2963"/>
      <c r="O203" s="2963"/>
      <c r="P203" s="2963"/>
      <c r="Q203" s="2963"/>
      <c r="R203" s="2963"/>
      <c r="S203" s="2963"/>
      <c r="T203" s="2963"/>
      <c r="U203" s="2963"/>
      <c r="V203" s="2963"/>
      <c r="W203" s="2963"/>
      <c r="X203" s="2963"/>
      <c r="Y203" s="2963"/>
      <c r="Z203" s="2963"/>
      <c r="AA203" s="2963"/>
      <c r="AB203" s="2963"/>
      <c r="AC203" s="2964"/>
      <c r="AD203" s="2965" t="s">
        <v>121</v>
      </c>
      <c r="AE203" s="3011"/>
      <c r="AF203" s="3013" t="s">
        <v>122</v>
      </c>
      <c r="AG203" s="3011"/>
      <c r="AH203" s="2967" t="s">
        <v>28</v>
      </c>
      <c r="AI203" s="3011" t="s">
        <v>29</v>
      </c>
    </row>
    <row r="204" spans="1:94" x14ac:dyDescent="0.25">
      <c r="A204" s="2642"/>
      <c r="B204" s="2643"/>
      <c r="C204" s="2661"/>
      <c r="D204" s="2648"/>
      <c r="E204" s="2649"/>
      <c r="F204" s="2896" t="s">
        <v>212</v>
      </c>
      <c r="G204" s="2941"/>
      <c r="H204" s="2644" t="s">
        <v>213</v>
      </c>
      <c r="I204" s="2645"/>
      <c r="J204" s="2644" t="s">
        <v>214</v>
      </c>
      <c r="K204" s="2645"/>
      <c r="L204" s="2644" t="s">
        <v>215</v>
      </c>
      <c r="M204" s="2645"/>
      <c r="N204" s="2644" t="s">
        <v>216</v>
      </c>
      <c r="O204" s="2645"/>
      <c r="P204" s="2644" t="s">
        <v>217</v>
      </c>
      <c r="Q204" s="2645"/>
      <c r="R204" s="2644" t="s">
        <v>218</v>
      </c>
      <c r="S204" s="2645"/>
      <c r="T204" s="2942" t="s">
        <v>219</v>
      </c>
      <c r="U204" s="2942"/>
      <c r="V204" s="2942" t="s">
        <v>220</v>
      </c>
      <c r="W204" s="2942"/>
      <c r="X204" s="2942" t="s">
        <v>221</v>
      </c>
      <c r="Y204" s="2942"/>
      <c r="Z204" s="2934" t="s">
        <v>123</v>
      </c>
      <c r="AA204" s="2929"/>
      <c r="AB204" s="2934" t="s">
        <v>124</v>
      </c>
      <c r="AC204" s="2943"/>
      <c r="AD204" s="2665"/>
      <c r="AE204" s="2659"/>
      <c r="AF204" s="2667"/>
      <c r="AG204" s="2659"/>
      <c r="AH204" s="2669"/>
      <c r="AI204" s="2658"/>
    </row>
    <row r="205" spans="1:94" x14ac:dyDescent="0.25">
      <c r="A205" s="2644"/>
      <c r="B205" s="2645"/>
      <c r="C205" s="964" t="s">
        <v>222</v>
      </c>
      <c r="D205" s="965" t="s">
        <v>18</v>
      </c>
      <c r="E205" s="1051" t="s">
        <v>19</v>
      </c>
      <c r="F205" s="967" t="s">
        <v>18</v>
      </c>
      <c r="G205" s="968" t="s">
        <v>19</v>
      </c>
      <c r="H205" s="967" t="s">
        <v>18</v>
      </c>
      <c r="I205" s="968" t="s">
        <v>19</v>
      </c>
      <c r="J205" s="967" t="s">
        <v>18</v>
      </c>
      <c r="K205" s="968" t="s">
        <v>19</v>
      </c>
      <c r="L205" s="967" t="s">
        <v>18</v>
      </c>
      <c r="M205" s="968" t="s">
        <v>19</v>
      </c>
      <c r="N205" s="967" t="s">
        <v>18</v>
      </c>
      <c r="O205" s="968" t="s">
        <v>19</v>
      </c>
      <c r="P205" s="967" t="s">
        <v>18</v>
      </c>
      <c r="Q205" s="968" t="s">
        <v>19</v>
      </c>
      <c r="R205" s="967" t="s">
        <v>18</v>
      </c>
      <c r="S205" s="968" t="s">
        <v>19</v>
      </c>
      <c r="T205" s="967" t="s">
        <v>18</v>
      </c>
      <c r="U205" s="968" t="s">
        <v>19</v>
      </c>
      <c r="V205" s="967" t="s">
        <v>18</v>
      </c>
      <c r="W205" s="968" t="s">
        <v>19</v>
      </c>
      <c r="X205" s="967" t="s">
        <v>18</v>
      </c>
      <c r="Y205" s="968" t="s">
        <v>19</v>
      </c>
      <c r="Z205" s="967" t="s">
        <v>18</v>
      </c>
      <c r="AA205" s="968" t="s">
        <v>19</v>
      </c>
      <c r="AB205" s="967" t="s">
        <v>18</v>
      </c>
      <c r="AC205" s="969" t="s">
        <v>19</v>
      </c>
      <c r="AD205" s="970" t="s">
        <v>18</v>
      </c>
      <c r="AE205" s="968" t="s">
        <v>19</v>
      </c>
      <c r="AF205" s="970" t="s">
        <v>18</v>
      </c>
      <c r="AG205" s="968" t="s">
        <v>19</v>
      </c>
      <c r="AH205" s="2670"/>
      <c r="AI205" s="2659" t="s">
        <v>19</v>
      </c>
    </row>
    <row r="206" spans="1:94" x14ac:dyDescent="0.25">
      <c r="A206" s="2951" t="s">
        <v>223</v>
      </c>
      <c r="B206" s="971" t="s">
        <v>139</v>
      </c>
      <c r="C206" s="971">
        <f>SUM(D206+E206)</f>
        <v>0</v>
      </c>
      <c r="D206" s="972">
        <f>SUM(F206+H206+J206+L206+N206+P206+R206+T206+V206+X206+Z206+AB206)</f>
        <v>0</v>
      </c>
      <c r="E206" s="973">
        <f>SUM(G206+I206+K206+M206+O206+Q206+S206+U206+W206+Y206+AA206+AC206)</f>
        <v>0</v>
      </c>
      <c r="F206" s="974"/>
      <c r="G206" s="975"/>
      <c r="H206" s="974"/>
      <c r="I206" s="975"/>
      <c r="J206" s="974"/>
      <c r="K206" s="975"/>
      <c r="L206" s="974"/>
      <c r="M206" s="975"/>
      <c r="N206" s="974"/>
      <c r="O206" s="975"/>
      <c r="P206" s="974"/>
      <c r="Q206" s="976"/>
      <c r="R206" s="974"/>
      <c r="S206" s="976"/>
      <c r="T206" s="974"/>
      <c r="U206" s="975"/>
      <c r="V206" s="974"/>
      <c r="W206" s="975"/>
      <c r="X206" s="974"/>
      <c r="Y206" s="976"/>
      <c r="Z206" s="974"/>
      <c r="AA206" s="976"/>
      <c r="AB206" s="974"/>
      <c r="AC206" s="977"/>
      <c r="AD206" s="975"/>
      <c r="AE206" s="976"/>
      <c r="AF206" s="975"/>
      <c r="AG206" s="976"/>
      <c r="AH206" s="974"/>
      <c r="AI206" s="976"/>
      <c r="AJ206" s="444" t="str">
        <f>$CA206&amp;CB206&amp;CC206&amp;CD206&amp;CE206&amp;CF206</f>
        <v/>
      </c>
      <c r="CA206" s="60" t="str">
        <f>IF(AND($D206&lt;&gt;0,AD206=""),"* No olvide ingresar la variable "&amp;AD$203&amp;""&amp;"  Hombres (Digite CERO si no tiene).  ",IF(AD206&gt;$D206,"* La variable Niños, Niñas, Adolescentes y Jóvenes SENAME Hombres no puede superar el Total Hombres. ",""))</f>
        <v/>
      </c>
      <c r="CB206" s="60" t="str">
        <f>IF(AND($E206&lt;&gt;0,AE206=""),"* No olvide ingresar la variable Niños, Niñas, Adolescentes y Jóvenes SENAME  Mujeres (Digite CERO si no tiene).  ",IF(AE206&gt;$E206,"* La variable Niños, Niñas, Adolescentes y Jóvenes SENAME Mujeres no puede superar el Total Mujeres ",""))</f>
        <v/>
      </c>
      <c r="CC206" s="60" t="str">
        <f>IF(AND($D206&lt;&gt;0,AF206=""),"* No olvide ingresar la variable "&amp;AF$203&amp;""&amp;" Hombres (Digite CERO si no tiene).  ",IF(AF206&gt;$D206,"* La variable Niños, Niñas, Adolescentes y Jóvenes Mejor Niñez Hombres no puede superar el Total Hombres. ",""))</f>
        <v/>
      </c>
      <c r="CD206" s="60" t="str">
        <f>IF(AND($E206&lt;&gt;0,AG206=""),"* No olvide ingresar la variable Niños, Niñas, Adolescentes y Jóvenes Mejor niñez Mujeres (Digite CERO si no tiene).  ",IF(AG206&gt;$E206,"* La variable de Niños, Niñas, Adolescentes y Jóvenes Mejor Niñez Mujeres no puede superar el Total Mujeres. ",""))</f>
        <v/>
      </c>
      <c r="CE206" s="60" t="str">
        <f>IF(AND($C206&lt;&gt;0,AH206=""),"* No olvide ingresar la variable "&amp;AH$203&amp;""&amp;" (Digite CERO si no tiene).  ",IF(AH206&gt;$C206,"* La variable Pueblos Originarios no puede superar el Total Ambos Sexos. ",""))</f>
        <v/>
      </c>
      <c r="CF206" s="60" t="str">
        <f>IF(AND($C206&lt;&gt;0,AI206=""),"* No olvide ingresar la variable "&amp;AI$203&amp;""&amp;" (Digite CERO si no tiene).  ",IF(AI206&gt;$C206,"* La variable Migrantes no puede superar el Total Ambos Sexos. ",""))</f>
        <v/>
      </c>
      <c r="CK206" s="62">
        <f>IF(AND($D206&lt;&gt;0,AD206=""),1,IF(AD206&gt;$D206,1,0))</f>
        <v>0</v>
      </c>
      <c r="CL206" s="62">
        <f>IF(AND($E206&lt;&gt;0,AE206=""),1,IF(AE206&gt;$E206,1,0))</f>
        <v>0</v>
      </c>
      <c r="CM206" s="62">
        <f>IF(AND($D206&lt;&gt;0,AF206=""),1,IF(AF206&gt;$D206,1,0))</f>
        <v>0</v>
      </c>
      <c r="CN206" s="62">
        <f>IF(AND($E206&lt;&gt;0,AG206=""),1,IF(AG206&gt;$E206,1,0))</f>
        <v>0</v>
      </c>
      <c r="CO206" s="62">
        <f>IF(AND($C206&lt;&gt;0,AH206=""),1,IF(AH206&gt;$C206,1,0))</f>
        <v>0</v>
      </c>
      <c r="CP206" s="62">
        <f>IF(AND($C206&lt;&gt;0,AI206=""),1,IF(AI206&gt;$C206,1,0))</f>
        <v>0</v>
      </c>
    </row>
    <row r="207" spans="1:94" x14ac:dyDescent="0.25">
      <c r="A207" s="2637"/>
      <c r="B207" s="445" t="s">
        <v>224</v>
      </c>
      <c r="C207" s="446">
        <f>SUM(D207+E207)</f>
        <v>0</v>
      </c>
      <c r="D207" s="447">
        <f>SUM(F207+H207+J207+L207+N207+P207+R207+T207+V207+X207+Z207+AB207)</f>
        <v>0</v>
      </c>
      <c r="E207" s="448">
        <f>SUM(G207+I207+K207+M207+O207+Q207+S207+U207+W207+Y207+AA207+AC207)</f>
        <v>0</v>
      </c>
      <c r="F207" s="449"/>
      <c r="G207" s="450"/>
      <c r="H207" s="449"/>
      <c r="I207" s="450"/>
      <c r="J207" s="449"/>
      <c r="K207" s="450"/>
      <c r="L207" s="449"/>
      <c r="M207" s="450"/>
      <c r="N207" s="449"/>
      <c r="O207" s="450"/>
      <c r="P207" s="449"/>
      <c r="Q207" s="451"/>
      <c r="R207" s="449"/>
      <c r="S207" s="451"/>
      <c r="T207" s="449"/>
      <c r="U207" s="450"/>
      <c r="V207" s="449"/>
      <c r="W207" s="450"/>
      <c r="X207" s="449"/>
      <c r="Y207" s="451"/>
      <c r="Z207" s="449"/>
      <c r="AA207" s="451"/>
      <c r="AB207" s="449"/>
      <c r="AC207" s="452"/>
      <c r="AD207" s="453"/>
      <c r="AE207" s="451"/>
      <c r="AF207" s="453"/>
      <c r="AG207" s="451"/>
      <c r="AH207" s="449"/>
      <c r="AI207" s="451"/>
      <c r="AJ207" s="444" t="str">
        <f>$CA207&amp;CB207&amp;CC207&amp;CE207&amp;CF207&amp;CD207</f>
        <v/>
      </c>
      <c r="CA207" s="60" t="str">
        <f>IF(AND($D207&lt;&gt;0,AD207=""),"* No olvide ingresar la variable "&amp;AD$203&amp;""&amp;" Hombres (Digite CERO si no tiene).  ",IF(AD207&gt;$D207,"* La variable Niños, Niñas, Adolescentes y Jóvenes SENAME Hombres no puede superar el Total Hombres. ",""))</f>
        <v/>
      </c>
      <c r="CB207" s="60" t="str">
        <f>IF(AND($E207&lt;&gt;0,AE207=""),"* No olvide ingresar la variable Niños, Niñas, Adolescentes y Jóvenes SENAME  Mujeres (Digite CERO si no tiene).  ",IF(AE207&gt;$E207,"* La variable Niños, Niñas, Adolescentes y Jóvenes SENAME Mujeres no puede superar el Total Mujeres ",""))</f>
        <v/>
      </c>
      <c r="CC207" s="60" t="str">
        <f>IF(AND($D207&lt;&gt;0,AF207=""),"* No olvide ingresar la variable "&amp;AF$203&amp;""&amp;" Hombres (Digite CERO si no tiene).  ",IF(AF207&gt;$D207,"* La variable Niños, Niñas, Adolescentes y Jóvenes Mejor Niñez Hombres no puede superar el Total Hombres. ",""))</f>
        <v/>
      </c>
      <c r="CD207" s="60" t="str">
        <f>IF(AND($E207&lt;&gt;0,AG207=""),"* No olvide ingresar la variable Niños, Niñas, Adolescentes y Jóvenes Mejor niñez Mujeres (Digite CERO si no tiene).  ",IF(AG207&gt;$E207,"* La variable de Niños, Niñas, Adolescentes y Jóvenes Mejor Niñez Mujeres no puede superar el Total Mujeres. ",""))</f>
        <v/>
      </c>
      <c r="CE207" s="60" t="str">
        <f>IF(AND($C207&lt;&gt;0,AH207=""),"* No olvide ingresar la variable "&amp;AH$203&amp;""&amp;" (Digite CERO si no tiene).  ",IF(AH207&gt;$C207,"* La variable Pueblos Originarios no puede superar el Total Ambos Sexos. ",""))</f>
        <v/>
      </c>
      <c r="CF207" s="60" t="str">
        <f>IF(AND($C207&lt;&gt;0,AI207=""),"* No olvide ingresar la variable "&amp;AI$203&amp;""&amp;" (Digite CERO si no tiene).  ",IF(AI207&gt;$C207,"* La variable Migrantes no puede superar el Total Ambos Sexos. ",""))</f>
        <v/>
      </c>
      <c r="CK207" s="62">
        <f>IF(AND($D207&lt;&gt;0,AD207=""),1,IF(AD207&gt;$D207,1,0))</f>
        <v>0</v>
      </c>
      <c r="CL207" s="62">
        <f>IF(AND($E207&lt;&gt;0,AE207=""),1,IF(AE207&gt;$E207,1,0))</f>
        <v>0</v>
      </c>
      <c r="CM207" s="62">
        <f>IF(AND($D207&lt;&gt;0,AF207=""),1,IF(AF207&gt;$D207,1,0))</f>
        <v>0</v>
      </c>
      <c r="CN207" s="62">
        <f>IF(AND($E207&lt;&gt;0,AG207=""),1,IF(AG207&gt;$E207,1,0))</f>
        <v>0</v>
      </c>
      <c r="CO207" s="62">
        <f>IF(AND($C207&lt;&gt;0,AH207=""),1,IF(AH207&gt;$C207,1,0))</f>
        <v>0</v>
      </c>
      <c r="CP207" s="62">
        <f>IF(AND($C207&lt;&gt;0,AI207=""),1,IF(AI207&gt;$C207,1,0))</f>
        <v>0</v>
      </c>
    </row>
    <row r="208" spans="1:94" x14ac:dyDescent="0.25">
      <c r="A208" s="2638" t="s">
        <v>65</v>
      </c>
      <c r="B208" s="2639"/>
      <c r="C208" s="978">
        <f>SUM(D208+E208)</f>
        <v>0</v>
      </c>
      <c r="D208" s="979">
        <f t="shared" ref="D208:AI208" si="62">SUM(D206+D207)</f>
        <v>0</v>
      </c>
      <c r="E208" s="980">
        <f t="shared" si="62"/>
        <v>0</v>
      </c>
      <c r="F208" s="981">
        <f t="shared" si="62"/>
        <v>0</v>
      </c>
      <c r="G208" s="982">
        <f t="shared" si="62"/>
        <v>0</v>
      </c>
      <c r="H208" s="981">
        <f t="shared" si="62"/>
        <v>0</v>
      </c>
      <c r="I208" s="982">
        <f t="shared" si="62"/>
        <v>0</v>
      </c>
      <c r="J208" s="981">
        <f t="shared" si="62"/>
        <v>0</v>
      </c>
      <c r="K208" s="982">
        <f t="shared" si="62"/>
        <v>0</v>
      </c>
      <c r="L208" s="981">
        <f t="shared" si="62"/>
        <v>0</v>
      </c>
      <c r="M208" s="982">
        <f t="shared" si="62"/>
        <v>0</v>
      </c>
      <c r="N208" s="981">
        <f t="shared" si="62"/>
        <v>0</v>
      </c>
      <c r="O208" s="982">
        <f t="shared" si="62"/>
        <v>0</v>
      </c>
      <c r="P208" s="981">
        <f t="shared" si="62"/>
        <v>0</v>
      </c>
      <c r="Q208" s="982">
        <f t="shared" si="62"/>
        <v>0</v>
      </c>
      <c r="R208" s="981">
        <f t="shared" si="62"/>
        <v>0</v>
      </c>
      <c r="S208" s="982">
        <f t="shared" si="62"/>
        <v>0</v>
      </c>
      <c r="T208" s="981">
        <f t="shared" si="62"/>
        <v>0</v>
      </c>
      <c r="U208" s="982">
        <f t="shared" si="62"/>
        <v>0</v>
      </c>
      <c r="V208" s="981">
        <f t="shared" si="62"/>
        <v>0</v>
      </c>
      <c r="W208" s="982">
        <f t="shared" si="62"/>
        <v>0</v>
      </c>
      <c r="X208" s="981">
        <f t="shared" si="62"/>
        <v>0</v>
      </c>
      <c r="Y208" s="982">
        <f t="shared" si="62"/>
        <v>0</v>
      </c>
      <c r="Z208" s="981">
        <f t="shared" si="62"/>
        <v>0</v>
      </c>
      <c r="AA208" s="982">
        <f t="shared" si="62"/>
        <v>0</v>
      </c>
      <c r="AB208" s="981">
        <f t="shared" si="62"/>
        <v>0</v>
      </c>
      <c r="AC208" s="983">
        <f t="shared" si="62"/>
        <v>0</v>
      </c>
      <c r="AD208" s="979">
        <f t="shared" si="62"/>
        <v>0</v>
      </c>
      <c r="AE208" s="982">
        <f t="shared" si="62"/>
        <v>0</v>
      </c>
      <c r="AF208" s="979">
        <f t="shared" si="62"/>
        <v>0</v>
      </c>
      <c r="AG208" s="982">
        <f t="shared" si="62"/>
        <v>0</v>
      </c>
      <c r="AH208" s="981">
        <f t="shared" si="62"/>
        <v>0</v>
      </c>
      <c r="AI208" s="980">
        <f t="shared" si="62"/>
        <v>0</v>
      </c>
    </row>
    <row r="209" spans="1:90" customFormat="1" x14ac:dyDescent="0.25">
      <c r="A209" s="411" t="s">
        <v>225</v>
      </c>
      <c r="B209" s="429"/>
      <c r="C209" s="429"/>
      <c r="D209" s="429"/>
      <c r="E209" s="429"/>
      <c r="F209" s="429"/>
      <c r="G209" s="5"/>
      <c r="H209" s="5"/>
      <c r="I209" s="379"/>
      <c r="J209" s="379"/>
      <c r="K209" s="379"/>
      <c r="L209" s="379"/>
      <c r="M209" s="379"/>
      <c r="N209" s="379"/>
      <c r="O209" s="379"/>
      <c r="P209" s="379"/>
      <c r="Q209" s="379"/>
      <c r="R209" s="5"/>
      <c r="S209" s="5"/>
      <c r="T209" s="5"/>
      <c r="U209" s="5"/>
      <c r="V209" s="5"/>
      <c r="W209" s="5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</row>
    <row r="210" spans="1:90" customFormat="1" ht="15" customHeight="1" x14ac:dyDescent="0.25">
      <c r="A210" s="3006" t="s">
        <v>226</v>
      </c>
      <c r="B210" s="3007"/>
      <c r="C210" s="3008" t="s">
        <v>65</v>
      </c>
      <c r="D210" s="3008"/>
      <c r="E210" s="3009"/>
      <c r="F210" s="2956" t="s">
        <v>6</v>
      </c>
      <c r="G210" s="2957"/>
      <c r="H210" s="2957"/>
      <c r="I210" s="2957"/>
      <c r="J210" s="2957"/>
      <c r="K210" s="2957"/>
      <c r="L210" s="2957"/>
      <c r="M210" s="2957"/>
      <c r="N210" s="2957"/>
      <c r="O210" s="2957"/>
      <c r="P210" s="2956" t="s">
        <v>227</v>
      </c>
      <c r="Q210" s="2957"/>
      <c r="R210" s="2958"/>
      <c r="S210" s="2968" t="s">
        <v>28</v>
      </c>
      <c r="T210" s="2969" t="s">
        <v>29</v>
      </c>
      <c r="U210" s="3013" t="s">
        <v>228</v>
      </c>
      <c r="V210" s="3013"/>
      <c r="W210" s="3013"/>
      <c r="X210" s="3013"/>
      <c r="Y210" s="3013"/>
      <c r="Z210" s="3011"/>
      <c r="AA210" s="3014" t="s">
        <v>229</v>
      </c>
      <c r="AB210" s="3013"/>
      <c r="AC210" s="3013"/>
      <c r="AD210" s="3013"/>
      <c r="AE210" s="3013"/>
      <c r="AF210" s="3011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</row>
    <row r="211" spans="1:90" customFormat="1" ht="15" customHeight="1" x14ac:dyDescent="0.25">
      <c r="A211" s="2642"/>
      <c r="B211" s="2643"/>
      <c r="C211" s="2648"/>
      <c r="D211" s="2648"/>
      <c r="E211" s="2649"/>
      <c r="F211" s="2908" t="s">
        <v>230</v>
      </c>
      <c r="G211" s="2908"/>
      <c r="H211" s="2908" t="s">
        <v>31</v>
      </c>
      <c r="I211" s="2908"/>
      <c r="J211" s="2908" t="s">
        <v>145</v>
      </c>
      <c r="K211" s="2908"/>
      <c r="L211" s="2908" t="s">
        <v>231</v>
      </c>
      <c r="M211" s="2908"/>
      <c r="N211" s="2908" t="s">
        <v>232</v>
      </c>
      <c r="O211" s="2886"/>
      <c r="P211" s="2971" t="s">
        <v>233</v>
      </c>
      <c r="Q211" s="2959" t="s">
        <v>234</v>
      </c>
      <c r="R211" s="3010" t="s">
        <v>235</v>
      </c>
      <c r="S211" s="2672"/>
      <c r="T211" s="2675"/>
      <c r="U211" s="2667"/>
      <c r="V211" s="2667"/>
      <c r="W211" s="2667"/>
      <c r="X211" s="2667"/>
      <c r="Y211" s="2667"/>
      <c r="Z211" s="2659"/>
      <c r="AA211" s="2678"/>
      <c r="AB211" s="2667"/>
      <c r="AC211" s="2667"/>
      <c r="AD211" s="2667"/>
      <c r="AE211" s="2667"/>
      <c r="AF211" s="2659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</row>
    <row r="212" spans="1:90" customFormat="1" x14ac:dyDescent="0.25">
      <c r="A212" s="2644"/>
      <c r="B212" s="2645"/>
      <c r="C212" s="964" t="s">
        <v>222</v>
      </c>
      <c r="D212" s="970" t="s">
        <v>18</v>
      </c>
      <c r="E212" s="1051" t="s">
        <v>19</v>
      </c>
      <c r="F212" s="967" t="s">
        <v>18</v>
      </c>
      <c r="G212" s="968" t="s">
        <v>19</v>
      </c>
      <c r="H212" s="967" t="s">
        <v>18</v>
      </c>
      <c r="I212" s="968" t="s">
        <v>19</v>
      </c>
      <c r="J212" s="967" t="s">
        <v>18</v>
      </c>
      <c r="K212" s="968" t="s">
        <v>19</v>
      </c>
      <c r="L212" s="967" t="s">
        <v>18</v>
      </c>
      <c r="M212" s="968" t="s">
        <v>19</v>
      </c>
      <c r="N212" s="967" t="s">
        <v>18</v>
      </c>
      <c r="O212" s="984" t="s">
        <v>19</v>
      </c>
      <c r="P212" s="2680"/>
      <c r="Q212" s="2654"/>
      <c r="R212" s="2656"/>
      <c r="S212" s="2673"/>
      <c r="T212" s="2676" t="s">
        <v>19</v>
      </c>
      <c r="U212" s="985" t="s">
        <v>236</v>
      </c>
      <c r="V212" s="986" t="s">
        <v>11</v>
      </c>
      <c r="W212" s="987" t="s">
        <v>237</v>
      </c>
      <c r="X212" s="987" t="s">
        <v>238</v>
      </c>
      <c r="Y212" s="987" t="s">
        <v>239</v>
      </c>
      <c r="Z212" s="988" t="s">
        <v>240</v>
      </c>
      <c r="AA212" s="989" t="s">
        <v>236</v>
      </c>
      <c r="AB212" s="986" t="s">
        <v>11</v>
      </c>
      <c r="AC212" s="987" t="s">
        <v>237</v>
      </c>
      <c r="AD212" s="987" t="s">
        <v>238</v>
      </c>
      <c r="AE212" s="987" t="s">
        <v>239</v>
      </c>
      <c r="AF212" s="990" t="s">
        <v>240</v>
      </c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</row>
    <row r="213" spans="1:90" customFormat="1" ht="15" customHeight="1" x14ac:dyDescent="0.25">
      <c r="A213" s="2976" t="s">
        <v>241</v>
      </c>
      <c r="B213" s="2977"/>
      <c r="C213" s="971">
        <f>SUM(D213+E213)</f>
        <v>0</v>
      </c>
      <c r="D213" s="972">
        <f t="shared" ref="D213:E215" si="63">SUM(F213+H213+J213+L213+N213)</f>
        <v>0</v>
      </c>
      <c r="E213" s="991">
        <f t="shared" si="63"/>
        <v>0</v>
      </c>
      <c r="F213" s="974"/>
      <c r="G213" s="976"/>
      <c r="H213" s="974"/>
      <c r="I213" s="976"/>
      <c r="J213" s="974"/>
      <c r="K213" s="976"/>
      <c r="L213" s="974"/>
      <c r="M213" s="976"/>
      <c r="N213" s="974"/>
      <c r="O213" s="992"/>
      <c r="P213" s="974"/>
      <c r="Q213" s="1052"/>
      <c r="R213" s="977"/>
      <c r="S213" s="993"/>
      <c r="T213" s="977"/>
      <c r="U213" s="471"/>
      <c r="V213" s="472"/>
      <c r="W213" s="472"/>
      <c r="X213" s="472"/>
      <c r="Y213" s="472"/>
      <c r="Z213" s="473"/>
      <c r="AA213" s="974"/>
      <c r="AB213" s="1052"/>
      <c r="AC213" s="1052"/>
      <c r="AD213" s="1052"/>
      <c r="AE213" s="1052"/>
      <c r="AF213" s="976"/>
      <c r="AG213" s="242" t="str">
        <f>CA213&amp;CB213</f>
        <v/>
      </c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60" t="str">
        <f>IF(AND($C213&lt;&gt;0,S213=""),"* No olvide ingresar la variable "&amp;S$210&amp;""&amp;" (Digite CERO si no tiene). ",IF(S213&gt;$C213,"* La variable Pueblos Originarios no puede superar el Total Ambos Sexos. ",""))</f>
        <v/>
      </c>
      <c r="CB213" s="60" t="str">
        <f>IF(AND($C213&lt;&gt;0,T213=""),"* No olvide ingresar la variable "&amp;T$210&amp;""&amp;" (Digite CERO si no tiene). ",IF(T213&gt;$C213,"* La variable Migrantes no puede superar el Total Ambos Sexos. ",""))</f>
        <v/>
      </c>
      <c r="CC213" s="2"/>
      <c r="CD213" s="59"/>
      <c r="CE213" s="59"/>
      <c r="CF213" s="61"/>
      <c r="CG213" s="61"/>
      <c r="CH213" s="61"/>
      <c r="CI213" s="61"/>
      <c r="CJ213" s="61"/>
      <c r="CK213" s="62">
        <f>IF(AND($C213&lt;&gt;0,S213=""),1,IF(S213&gt;$C213,1,0))</f>
        <v>0</v>
      </c>
      <c r="CL213" s="62">
        <f>IF(AND($C213&lt;&gt;0,T213=""),1,IF(T213&gt;$C213,1,0))</f>
        <v>0</v>
      </c>
    </row>
    <row r="214" spans="1:90" customFormat="1" x14ac:dyDescent="0.25">
      <c r="A214" s="2694" t="s">
        <v>242</v>
      </c>
      <c r="B214" s="2695"/>
      <c r="C214" s="474">
        <f>SUM(D214+E214)</f>
        <v>0</v>
      </c>
      <c r="D214" s="475">
        <f t="shared" si="63"/>
        <v>0</v>
      </c>
      <c r="E214" s="476">
        <f t="shared" si="63"/>
        <v>0</v>
      </c>
      <c r="F214" s="477"/>
      <c r="G214" s="478"/>
      <c r="H214" s="477"/>
      <c r="I214" s="478"/>
      <c r="J214" s="477"/>
      <c r="K214" s="478"/>
      <c r="L214" s="477"/>
      <c r="M214" s="478"/>
      <c r="N214" s="477"/>
      <c r="O214" s="479"/>
      <c r="P214" s="477"/>
      <c r="Q214" s="480"/>
      <c r="R214" s="481"/>
      <c r="S214" s="482"/>
      <c r="T214" s="483"/>
      <c r="U214" s="482"/>
      <c r="V214" s="480"/>
      <c r="W214" s="480"/>
      <c r="X214" s="480"/>
      <c r="Y214" s="480"/>
      <c r="Z214" s="484"/>
      <c r="AA214" s="477"/>
      <c r="AB214" s="480"/>
      <c r="AC214" s="480"/>
      <c r="AD214" s="480"/>
      <c r="AE214" s="480"/>
      <c r="AF214" s="478"/>
      <c r="AG214" s="242" t="str">
        <f t="shared" ref="AG214:AG215" si="64">CA214&amp;CB214</f>
        <v/>
      </c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60" t="str">
        <f t="shared" ref="CA214:CA215" si="65">IF(AND($C214&lt;&gt;0,S214=""),"* No olvide ingresar la variable "&amp;S$210&amp;""&amp;" (Digite CERO si no tiene). ",IF(S214&gt;$C214,"* La variable Pueblos Originarios no puede superar el Total Ambos Sexos. ",""))</f>
        <v/>
      </c>
      <c r="CB214" s="60" t="str">
        <f t="shared" ref="CB214:CB215" si="66">IF(AND($C214&lt;&gt;0,T214=""),"* No olvide ingresar la variable "&amp;T$210&amp;""&amp;" (Digite CERO si no tiene). ",IF(T214&gt;$C214,"* La variable Migrantes no puede superar el Total Ambos Sexos. ",""))</f>
        <v/>
      </c>
      <c r="CC214" s="2"/>
      <c r="CD214" s="59"/>
      <c r="CE214" s="59"/>
      <c r="CF214" s="61"/>
      <c r="CG214" s="61"/>
      <c r="CH214" s="61"/>
      <c r="CI214" s="61"/>
      <c r="CJ214" s="61"/>
      <c r="CK214" s="62">
        <f t="shared" ref="CK214:CL215" si="67">IF(AND($C214&lt;&gt;0,S214=""),1,IF(S214&gt;$C214,1,0))</f>
        <v>0</v>
      </c>
      <c r="CL214" s="62">
        <f t="shared" si="67"/>
        <v>0</v>
      </c>
    </row>
    <row r="215" spans="1:90" customFormat="1" x14ac:dyDescent="0.25">
      <c r="A215" s="2696" t="s">
        <v>243</v>
      </c>
      <c r="B215" s="2697"/>
      <c r="C215" s="445">
        <f>SUM(D215+E215)</f>
        <v>0</v>
      </c>
      <c r="D215" s="485">
        <f t="shared" si="63"/>
        <v>0</v>
      </c>
      <c r="E215" s="486">
        <f t="shared" si="63"/>
        <v>0</v>
      </c>
      <c r="F215" s="449"/>
      <c r="G215" s="451"/>
      <c r="H215" s="449"/>
      <c r="I215" s="451"/>
      <c r="J215" s="449"/>
      <c r="K215" s="451"/>
      <c r="L215" s="449"/>
      <c r="M215" s="451"/>
      <c r="N215" s="449"/>
      <c r="O215" s="487"/>
      <c r="P215" s="449"/>
      <c r="Q215" s="488"/>
      <c r="R215" s="452"/>
      <c r="S215" s="489"/>
      <c r="T215" s="452"/>
      <c r="U215" s="489"/>
      <c r="V215" s="488"/>
      <c r="W215" s="488"/>
      <c r="X215" s="488"/>
      <c r="Y215" s="488"/>
      <c r="Z215" s="490"/>
      <c r="AA215" s="449"/>
      <c r="AB215" s="488"/>
      <c r="AC215" s="488"/>
      <c r="AD215" s="488"/>
      <c r="AE215" s="488"/>
      <c r="AF215" s="451"/>
      <c r="AG215" s="242" t="str">
        <f t="shared" si="64"/>
        <v/>
      </c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60" t="str">
        <f t="shared" si="65"/>
        <v/>
      </c>
      <c r="CB215" s="60" t="str">
        <f t="shared" si="66"/>
        <v/>
      </c>
      <c r="CC215" s="2"/>
      <c r="CD215" s="59"/>
      <c r="CE215" s="59"/>
      <c r="CF215" s="61"/>
      <c r="CG215" s="61"/>
      <c r="CH215" s="61"/>
      <c r="CI215" s="61"/>
      <c r="CJ215" s="61"/>
      <c r="CK215" s="62">
        <f t="shared" si="67"/>
        <v>0</v>
      </c>
      <c r="CL215" s="62">
        <f>IF(AND($C215&lt;&gt;0,T215=""),1,IF(T215&gt;$C215,1,0))</f>
        <v>0</v>
      </c>
    </row>
    <row r="216" spans="1:90" customFormat="1" x14ac:dyDescent="0.25">
      <c r="A216" s="491" t="s">
        <v>244</v>
      </c>
      <c r="B216" s="491"/>
      <c r="C216" s="491"/>
      <c r="D216" s="492"/>
      <c r="E216" s="492"/>
      <c r="F216" s="492"/>
      <c r="G216" s="492"/>
      <c r="H216" s="493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</row>
    <row r="217" spans="1:90" customFormat="1" ht="15" customHeight="1" x14ac:dyDescent="0.25">
      <c r="A217" s="3016" t="s">
        <v>245</v>
      </c>
      <c r="B217" s="3017"/>
      <c r="C217" s="3017"/>
      <c r="D217" s="3015"/>
      <c r="E217" s="3016" t="s">
        <v>18</v>
      </c>
      <c r="F217" s="2980" t="s">
        <v>19</v>
      </c>
      <c r="G217" s="2985" t="s">
        <v>246</v>
      </c>
      <c r="H217" s="2986"/>
      <c r="I217" s="2987" t="s">
        <v>28</v>
      </c>
      <c r="J217" s="3015" t="s">
        <v>29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</row>
    <row r="218" spans="1:90" customFormat="1" ht="22.5" x14ac:dyDescent="0.25">
      <c r="A218" s="2700"/>
      <c r="B218" s="2701"/>
      <c r="C218" s="2701"/>
      <c r="D218" s="2682"/>
      <c r="E218" s="2700"/>
      <c r="F218" s="2703"/>
      <c r="G218" s="994" t="s">
        <v>247</v>
      </c>
      <c r="H218" s="995" t="s">
        <v>248</v>
      </c>
      <c r="I218" s="2716"/>
      <c r="J218" s="268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</row>
    <row r="219" spans="1:90" customFormat="1" ht="15" customHeight="1" x14ac:dyDescent="0.25">
      <c r="A219" s="2973" t="s">
        <v>249</v>
      </c>
      <c r="B219" s="2974"/>
      <c r="C219" s="2974"/>
      <c r="D219" s="2975"/>
      <c r="E219" s="996"/>
      <c r="F219" s="997"/>
      <c r="G219" s="955"/>
      <c r="H219" s="998"/>
      <c r="I219" s="999"/>
      <c r="J219" s="997"/>
      <c r="K219" s="444" t="str">
        <f>$CA219&amp;CB219</f>
        <v/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CA219" s="60" t="str">
        <f>IF(AND($E219+F219&lt;&gt;0,I219=""),"* No olvide ingresar la variable "&amp;I$217&amp;""&amp;" (Digite CERO si no tiene). ",IF(I219&gt;$E219+$F219,"* La variable Pueblos Originarios la suma de Hombres + Mujeres.",""))</f>
        <v/>
      </c>
      <c r="CB219" s="60" t="str">
        <f>IF(AND($E219+F219&lt;&gt;0,J219=""),"* No olvide ingresar la variable "&amp;J$217&amp;""&amp;" (Digite CERO si no tiene). ",IF(J219&gt;$E219+$F219,"* La variable Migrantes no puede superar la suma de Hombres + Mujeres. ",""))</f>
        <v/>
      </c>
      <c r="CC219" s="2"/>
      <c r="CD219" s="59"/>
      <c r="CE219" s="59"/>
      <c r="CF219" s="61"/>
      <c r="CG219" s="61"/>
      <c r="CH219" s="61"/>
      <c r="CI219" s="61"/>
      <c r="CJ219" s="61"/>
      <c r="CK219" s="62">
        <f>IF(AND($E219+$F219&lt;&gt;0,I219=""),1,IF(I219&gt;$E219+$F219,1,0))</f>
        <v>0</v>
      </c>
      <c r="CL219" s="62">
        <f>IF(AND($E219+$F219&lt;&gt;0,J219=""),1,IF(J219&gt;$E219+$F219,1,0))</f>
        <v>0</v>
      </c>
    </row>
    <row r="220" spans="1:90" customFormat="1" ht="15" customHeight="1" x14ac:dyDescent="0.25">
      <c r="A220" s="2686" t="s">
        <v>250</v>
      </c>
      <c r="B220" s="2687"/>
      <c r="C220" s="2687"/>
      <c r="D220" s="2688"/>
      <c r="E220" s="391"/>
      <c r="F220" s="500"/>
      <c r="G220" s="391"/>
      <c r="H220" s="330"/>
      <c r="I220" s="501"/>
      <c r="J220" s="502"/>
      <c r="K220" s="444" t="str">
        <f t="shared" ref="K220:K226" si="68">$CA220&amp;CB220</f>
        <v/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60" t="str">
        <f>IF(AND($E220+F220&lt;&gt;0,I220=""),"* No olvide ingresar la variable "&amp;I$217&amp;""&amp;" (Digite CERO si no tiene). ",IF(I220&gt;$E220+$F220,"* La variable Pueblos Originarios la suma de Hombres + Mujeres.",""))</f>
        <v/>
      </c>
      <c r="CB220" s="60" t="str">
        <f>IF(AND($E220+F220&lt;&gt;0,J220=""),"* No olvide ingresar la variable "&amp;J$217&amp;""&amp;" (Digite CERO si no tiene). ",IF(J220&gt;$E220+$F220,"* La variable Migrantes no puede superar la suma de Hombres + Mujeres. ",""))</f>
        <v/>
      </c>
      <c r="CC220" s="2"/>
      <c r="CD220" s="59"/>
      <c r="CE220" s="59"/>
      <c r="CF220" s="61"/>
      <c r="CG220" s="61"/>
      <c r="CH220" s="61"/>
      <c r="CI220" s="61"/>
      <c r="CJ220" s="61"/>
      <c r="CK220" s="62">
        <f>IF(AND($E220+$F220&lt;&gt;0,I220=""),1,IF(I220&gt;$E220+$F220,1,0))</f>
        <v>0</v>
      </c>
      <c r="CL220" s="62">
        <f>IF(AND($E220+$F220&lt;&gt;0,J220=""),1,IF(J220&gt;$E220+$F220,1,0))</f>
        <v>0</v>
      </c>
    </row>
    <row r="221" spans="1:90" customFormat="1" ht="15" customHeight="1" x14ac:dyDescent="0.25">
      <c r="A221" s="2689" t="s">
        <v>251</v>
      </c>
      <c r="B221" s="2690"/>
      <c r="C221" s="2690"/>
      <c r="D221" s="2691"/>
      <c r="E221" s="396"/>
      <c r="F221" s="503"/>
      <c r="G221" s="504"/>
      <c r="H221" s="505"/>
      <c r="I221" s="506"/>
      <c r="J221" s="507"/>
      <c r="K221" s="444" t="str">
        <f t="shared" si="68"/>
        <v/>
      </c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60" t="str">
        <f t="shared" ref="CA221" si="69">IF(AND($E221+F221&lt;&gt;0,I221=""),"* No olvide ingresar la variable "&amp;I$217&amp;""&amp;" (Digite CERO si no tiene). ",IF(I221&gt;$E221+$F221,"* La variable Pueblos Originarios la suma de Hombres + Mujeres.",""))</f>
        <v/>
      </c>
      <c r="CB221" s="60" t="str">
        <f t="shared" ref="CB221" si="70">IF(AND($E221+F221&lt;&gt;0,J221=""),"* No olvide ingresar la variable "&amp;J$217&amp;""&amp;" (Digite CERO si no tiene). ",IF(J221&gt;$E221+$F221,"* La variable Migrantes no puede superar la suma de Hombres + Mujeres. ",""))</f>
        <v/>
      </c>
      <c r="CC221" s="2"/>
      <c r="CD221" s="59"/>
      <c r="CE221" s="59"/>
      <c r="CF221" s="61"/>
      <c r="CG221" s="61"/>
      <c r="CH221" s="61"/>
      <c r="CI221" s="61"/>
      <c r="CJ221" s="61"/>
      <c r="CK221" s="62">
        <f t="shared" ref="CK221:CL226" si="71">IF(AND($E221+$F221&lt;&gt;0,I221=""),1,IF(I221&gt;$E221+$F221,1,0))</f>
        <v>0</v>
      </c>
      <c r="CL221" s="62">
        <f t="shared" si="71"/>
        <v>0</v>
      </c>
    </row>
    <row r="222" spans="1:90" customFormat="1" x14ac:dyDescent="0.25">
      <c r="A222" s="2981" t="s">
        <v>65</v>
      </c>
      <c r="B222" s="2982"/>
      <c r="C222" s="2982"/>
      <c r="D222" s="2983"/>
      <c r="E222" s="1000">
        <f>SUM(E219:E221)</f>
        <v>0</v>
      </c>
      <c r="F222" s="1001">
        <f>SUM(F219:F221)</f>
        <v>0</v>
      </c>
      <c r="G222" s="1002">
        <f t="shared" ref="G222:J222" si="72">SUM(G219:G221)</f>
        <v>0</v>
      </c>
      <c r="H222" s="1003">
        <f t="shared" si="72"/>
        <v>0</v>
      </c>
      <c r="I222" s="1004">
        <f t="shared" si="72"/>
        <v>0</v>
      </c>
      <c r="J222" s="1005">
        <f t="shared" si="72"/>
        <v>0</v>
      </c>
      <c r="K222" s="444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C222" s="2"/>
      <c r="CD222" s="59"/>
      <c r="CE222" s="59"/>
      <c r="CF222" s="61"/>
      <c r="CG222" s="61"/>
      <c r="CH222" s="61"/>
      <c r="CI222" s="61"/>
      <c r="CJ222" s="61"/>
      <c r="CK222" s="2"/>
      <c r="CL222" s="2"/>
    </row>
    <row r="223" spans="1:90" customFormat="1" x14ac:dyDescent="0.25">
      <c r="A223" s="2984" t="s">
        <v>252</v>
      </c>
      <c r="B223" s="2973" t="s">
        <v>253</v>
      </c>
      <c r="C223" s="2974"/>
      <c r="D223" s="2975"/>
      <c r="E223" s="1006"/>
      <c r="F223" s="1007"/>
      <c r="G223" s="268"/>
      <c r="H223" s="516"/>
      <c r="I223" s="1008"/>
      <c r="J223" s="1007"/>
      <c r="K223" s="444" t="str">
        <f>$CA223&amp;CB223</f>
        <v/>
      </c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60" t="str">
        <f>IF(AND($E223+F223&lt;&gt;0,I223=""),"* No olvide ingresar la variable "&amp;I$217&amp;""&amp;" (Digite CERO si no tiene). ",IF(I223&gt;$E223+$F223,"* La variable Pueblos Originarios no debe ser mayor a la suma de Hombres + Mujeres.",""))</f>
        <v/>
      </c>
      <c r="CB223" s="60" t="str">
        <f>IF(AND($E223+F223&lt;&gt;0,J223=""),"* No olvide ingresar la variable "&amp;J$217&amp;""&amp;" (Digite CERO si no tiene). ",IF(J223&gt;$E223+$F223,"* La variable Migrantes no debe ser mayor a la suma de Hombres + Mujeres. ",""))</f>
        <v/>
      </c>
      <c r="CC223" s="2"/>
      <c r="CD223" s="59"/>
      <c r="CE223" s="59"/>
      <c r="CF223" s="61"/>
      <c r="CG223" s="61"/>
      <c r="CH223" s="61"/>
      <c r="CI223" s="61"/>
      <c r="CJ223" s="61"/>
      <c r="CK223" s="62">
        <f t="shared" si="71"/>
        <v>0</v>
      </c>
      <c r="CL223" s="62">
        <f t="shared" si="71"/>
        <v>0</v>
      </c>
    </row>
    <row r="224" spans="1:90" customFormat="1" ht="15" customHeight="1" x14ac:dyDescent="0.25">
      <c r="A224" s="2984"/>
      <c r="B224" s="2708" t="s">
        <v>254</v>
      </c>
      <c r="C224" s="2686" t="s">
        <v>255</v>
      </c>
      <c r="D224" s="2688"/>
      <c r="E224" s="518"/>
      <c r="F224" s="519"/>
      <c r="G224" s="268"/>
      <c r="H224" s="516"/>
      <c r="I224" s="520"/>
      <c r="J224" s="521"/>
      <c r="K224" s="444" t="str">
        <f t="shared" si="68"/>
        <v/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60" t="str">
        <f t="shared" ref="CA224:CA226" si="73">IF(AND($E224+F224&lt;&gt;0,I224=""),"* No olvide ingresar la variable "&amp;I$217&amp;""&amp;" (Digite CERO si no tiene). ",IF(I224&gt;$E224+$F224,"* La variable Pueblos Originarios no debe ser mayor a la suma de Hombres + Mujeres.",""))</f>
        <v/>
      </c>
      <c r="CB224" s="60" t="str">
        <f t="shared" ref="CB224:CB226" si="74">IF(AND($E224+F224&lt;&gt;0,J224=""),"* No olvide ingresar la variable "&amp;J$217&amp;""&amp;" (Digite CERO si no tiene). ",IF(J224&gt;$E224+$F224,"* La variable Migrantes no debe ser mayor a la suma de Hombres + Mujeres. ",""))</f>
        <v/>
      </c>
      <c r="CC224" s="2"/>
      <c r="CD224" s="59"/>
      <c r="CE224" s="59"/>
      <c r="CF224" s="61"/>
      <c r="CG224" s="61"/>
      <c r="CH224" s="61"/>
      <c r="CI224" s="61"/>
      <c r="CJ224" s="61"/>
      <c r="CK224" s="62">
        <f t="shared" si="71"/>
        <v>0</v>
      </c>
      <c r="CL224" s="62">
        <f t="shared" si="71"/>
        <v>0</v>
      </c>
    </row>
    <row r="225" spans="1:90" customFormat="1" ht="15" customHeight="1" x14ac:dyDescent="0.25">
      <c r="A225" s="2984"/>
      <c r="B225" s="2708"/>
      <c r="C225" s="2709" t="s">
        <v>256</v>
      </c>
      <c r="D225" s="2710"/>
      <c r="E225" s="522"/>
      <c r="F225" s="519"/>
      <c r="G225" s="268"/>
      <c r="H225" s="516"/>
      <c r="I225" s="523"/>
      <c r="J225" s="524"/>
      <c r="K225" s="444" t="str">
        <f t="shared" si="68"/>
        <v/>
      </c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60" t="str">
        <f t="shared" si="73"/>
        <v/>
      </c>
      <c r="CB225" s="60" t="str">
        <f t="shared" si="74"/>
        <v/>
      </c>
      <c r="CC225" s="2"/>
      <c r="CD225" s="59"/>
      <c r="CE225" s="59"/>
      <c r="CF225" s="61"/>
      <c r="CG225" s="61"/>
      <c r="CH225" s="61"/>
      <c r="CI225" s="61"/>
      <c r="CJ225" s="61"/>
      <c r="CK225" s="62">
        <f t="shared" si="71"/>
        <v>0</v>
      </c>
      <c r="CL225" s="62">
        <f t="shared" si="71"/>
        <v>0</v>
      </c>
    </row>
    <row r="226" spans="1:90" customFormat="1" ht="15" customHeight="1" x14ac:dyDescent="0.25">
      <c r="A226" s="2984"/>
      <c r="B226" s="525" t="s">
        <v>257</v>
      </c>
      <c r="C226" s="2711" t="s">
        <v>256</v>
      </c>
      <c r="D226" s="2712"/>
      <c r="E226" s="526"/>
      <c r="F226" s="527"/>
      <c r="G226" s="528"/>
      <c r="H226" s="529"/>
      <c r="I226" s="530"/>
      <c r="J226" s="527"/>
      <c r="K226" s="444" t="str">
        <f t="shared" si="68"/>
        <v/>
      </c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60" t="str">
        <f t="shared" si="73"/>
        <v/>
      </c>
      <c r="CB226" s="60" t="str">
        <f t="shared" si="74"/>
        <v/>
      </c>
      <c r="CC226" s="2"/>
      <c r="CD226" s="59"/>
      <c r="CE226" s="59"/>
      <c r="CF226" s="61"/>
      <c r="CG226" s="61"/>
      <c r="CH226" s="61"/>
      <c r="CI226" s="61"/>
      <c r="CJ226" s="61"/>
      <c r="CK226" s="62">
        <f t="shared" si="71"/>
        <v>0</v>
      </c>
      <c r="CL226" s="62">
        <f t="shared" si="71"/>
        <v>0</v>
      </c>
    </row>
    <row r="227" spans="1:90" customFormat="1" x14ac:dyDescent="0.25">
      <c r="A227" s="2981" t="s">
        <v>65</v>
      </c>
      <c r="B227" s="2982"/>
      <c r="C227" s="2982"/>
      <c r="D227" s="2983"/>
      <c r="E227" s="1000">
        <f>SUM(E223:E226)</f>
        <v>0</v>
      </c>
      <c r="F227" s="1001">
        <f>SUM(F223:F226)</f>
        <v>0</v>
      </c>
      <c r="G227" s="531"/>
      <c r="H227" s="532"/>
      <c r="I227" s="1004">
        <f t="shared" ref="I227:J227" si="75">SUM(I223:I226)</f>
        <v>0</v>
      </c>
      <c r="J227" s="1005">
        <f t="shared" si="75"/>
        <v>0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2"/>
      <c r="CF227" s="2"/>
      <c r="CG227" s="2"/>
      <c r="CH227" s="2"/>
      <c r="CI227" s="2"/>
      <c r="CJ227" s="2"/>
      <c r="CK227" s="2"/>
      <c r="CL227" s="2"/>
    </row>
    <row r="228" spans="1:90" customFormat="1" x14ac:dyDescent="0.25">
      <c r="A228" s="533" t="s">
        <v>258</v>
      </c>
      <c r="B228" s="533"/>
      <c r="C228" s="533"/>
      <c r="D228" s="534"/>
      <c r="E228" s="534"/>
      <c r="F228" s="534"/>
      <c r="G228" s="535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2"/>
      <c r="CF228" s="2"/>
      <c r="CG228" s="2"/>
      <c r="CH228" s="2"/>
      <c r="CI228" s="2"/>
      <c r="CJ228" s="2"/>
      <c r="CK228" s="2"/>
      <c r="CL228" s="2"/>
    </row>
    <row r="229" spans="1:90" customFormat="1" ht="21" x14ac:dyDescent="0.25">
      <c r="A229" s="2981" t="s">
        <v>226</v>
      </c>
      <c r="B229" s="2983"/>
      <c r="C229" s="1009" t="s">
        <v>18</v>
      </c>
      <c r="D229" s="1010" t="s">
        <v>19</v>
      </c>
      <c r="E229" s="1011" t="s">
        <v>28</v>
      </c>
      <c r="F229" s="1012" t="s">
        <v>29</v>
      </c>
      <c r="G229" s="535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2"/>
      <c r="CF229" s="2"/>
      <c r="CG229" s="2"/>
      <c r="CH229" s="2"/>
      <c r="CI229" s="2"/>
      <c r="CJ229" s="2"/>
      <c r="CK229" s="2"/>
      <c r="CL229" s="2"/>
    </row>
    <row r="230" spans="1:90" customFormat="1" ht="21" x14ac:dyDescent="0.25">
      <c r="A230" s="2990" t="s">
        <v>259</v>
      </c>
      <c r="B230" s="1013" t="s">
        <v>255</v>
      </c>
      <c r="C230" s="1014"/>
      <c r="D230" s="1053"/>
      <c r="E230" s="1015"/>
      <c r="F230" s="1016"/>
      <c r="G230" s="444" t="str">
        <f>$CB230&amp;CA230</f>
        <v/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60" t="str">
        <f>IF(AND($C230+D230&lt;&gt;0,E230=""),"* No olvide ingresar la variable "&amp;E$229&amp;""&amp;" (Digite CERO si no tiene). ",IF(E230&gt;$C230+$D230,"* La variable Pueblos Originarios no debe ser mayor a la suma de Hombres + Mujeres.",""))</f>
        <v/>
      </c>
      <c r="CB230" s="60" t="str">
        <f>IF(AND($C230+D230&lt;&gt;0,F230=""),"* No olvide ingresar la variable "&amp;F$229&amp;""&amp;" (Digite CERO si no tiene). ",IF(F230&gt;$C230+$D230,"* La variable Migrantes no debe ser mayor a la suma de Hombres + Mujeres.",""))</f>
        <v/>
      </c>
      <c r="CC230" s="2"/>
      <c r="CD230" s="59"/>
      <c r="CE230" s="59"/>
      <c r="CF230" s="61"/>
      <c r="CG230" s="61"/>
      <c r="CH230" s="61"/>
      <c r="CI230" s="61"/>
      <c r="CJ230" s="61"/>
      <c r="CK230" s="62">
        <f>IF(AND($C230+$D230&lt;&gt;0,E230=""),1,IF(E230&gt;$C230+$D230,1,0))</f>
        <v>0</v>
      </c>
      <c r="CL230" s="62">
        <f>IF(AND($C230+$D230&lt;&gt;0,F230=""),1,IF(F230&gt;$C230+$D230,1,0))</f>
        <v>0</v>
      </c>
    </row>
    <row r="231" spans="1:90" customFormat="1" ht="21" x14ac:dyDescent="0.25">
      <c r="A231" s="2725"/>
      <c r="B231" s="545" t="s">
        <v>256</v>
      </c>
      <c r="C231" s="546"/>
      <c r="D231" s="547"/>
      <c r="E231" s="548"/>
      <c r="F231" s="549"/>
      <c r="G231" s="444" t="str">
        <f>$CB231&amp;CA231</f>
        <v/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60" t="str">
        <f>IF(AND($C231+D231&lt;&gt;0,E231=""),"* No olvide ingresar la variable "&amp;E$229&amp;""&amp;" (Digite CERO si no tiene). ",IF(E231&gt;$C231+$D231,"* La variable Pueblos Originarios no debe ser mayor a la suma de Hombres + Mujeres.",""))</f>
        <v/>
      </c>
      <c r="CB231" s="60" t="str">
        <f>IF(AND($C231+D231&lt;&gt;0,F231=""),"* No olvide ingresar la variable "&amp;F$229&amp;""&amp;" (Digite CERO si no tiene). ",IF(F231&gt;$C231+$D231,"* La variable Migrantes no debe ser mayor a la suma de Hombres + Mujeres.",""))</f>
        <v/>
      </c>
      <c r="CC231" s="2"/>
      <c r="CD231" s="59"/>
      <c r="CE231" s="59"/>
      <c r="CF231" s="61"/>
      <c r="CG231" s="61"/>
      <c r="CH231" s="61"/>
      <c r="CI231" s="61"/>
      <c r="CJ231" s="61"/>
      <c r="CK231" s="62">
        <f>IF(AND($C231+$D231&lt;&gt;0,E231=""),1,IF(E231&gt;$C231+$D231,1,0))</f>
        <v>0</v>
      </c>
      <c r="CL231" s="62">
        <f>IF(AND($C231+$D231&lt;&gt;0,F231=""),1,IF(F231&gt;$C231+$D231,1,0))</f>
        <v>0</v>
      </c>
    </row>
    <row r="232" spans="1:90" customFormat="1" x14ac:dyDescent="0.25">
      <c r="A232" s="2981" t="s">
        <v>65</v>
      </c>
      <c r="B232" s="2983"/>
      <c r="C232" s="1017">
        <f>SUM(C230:C231)</f>
        <v>0</v>
      </c>
      <c r="D232" s="1018">
        <f t="shared" ref="D232:F232" si="76">SUM(D230:D231)</f>
        <v>0</v>
      </c>
      <c r="E232" s="1019">
        <f t="shared" si="76"/>
        <v>0</v>
      </c>
      <c r="F232" s="1020">
        <f t="shared" si="76"/>
        <v>0</v>
      </c>
      <c r="G232" s="535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2"/>
      <c r="CF232" s="2"/>
      <c r="CG232" s="2"/>
      <c r="CH232" s="2"/>
      <c r="CI232" s="2"/>
      <c r="CJ232" s="2"/>
      <c r="CK232" s="2"/>
      <c r="CL232" s="2"/>
    </row>
    <row r="233" spans="1:90" customFormat="1" x14ac:dyDescent="0.25">
      <c r="A233" s="411" t="s">
        <v>260</v>
      </c>
      <c r="B233" s="429"/>
      <c r="C233" s="429"/>
      <c r="D233" s="5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2"/>
      <c r="CF233" s="2"/>
      <c r="CG233" s="2"/>
      <c r="CH233" s="2"/>
      <c r="CI233" s="2"/>
      <c r="CJ233" s="2"/>
      <c r="CK233" s="2"/>
      <c r="CL233" s="2"/>
    </row>
    <row r="234" spans="1:90" customFormat="1" ht="15" customHeight="1" x14ac:dyDescent="0.25">
      <c r="A234" s="3006" t="s">
        <v>261</v>
      </c>
      <c r="B234" s="3007"/>
      <c r="C234" s="2886" t="s">
        <v>262</v>
      </c>
      <c r="D234" s="2888"/>
      <c r="E234" s="2887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2"/>
      <c r="CF234" s="2"/>
      <c r="CG234" s="2"/>
      <c r="CH234" s="2"/>
      <c r="CI234" s="2"/>
      <c r="CJ234" s="2"/>
      <c r="CK234" s="2"/>
      <c r="CL234" s="2"/>
    </row>
    <row r="235" spans="1:90" customFormat="1" x14ac:dyDescent="0.25">
      <c r="A235" s="2642"/>
      <c r="B235" s="2643"/>
      <c r="C235" s="3018" t="s">
        <v>263</v>
      </c>
      <c r="D235" s="2886" t="s">
        <v>264</v>
      </c>
      <c r="E235" s="2887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2"/>
      <c r="CF235" s="2"/>
      <c r="CG235" s="2"/>
      <c r="CH235" s="2"/>
      <c r="CI235" s="2"/>
      <c r="CJ235" s="2"/>
      <c r="CK235" s="2"/>
      <c r="CL235" s="2"/>
    </row>
    <row r="236" spans="1:90" customFormat="1" x14ac:dyDescent="0.25">
      <c r="A236" s="2644"/>
      <c r="B236" s="2645"/>
      <c r="C236" s="2727"/>
      <c r="D236" s="1021" t="s">
        <v>265</v>
      </c>
      <c r="E236" s="968" t="s">
        <v>266</v>
      </c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59"/>
      <c r="AM236" s="59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</row>
    <row r="237" spans="1:90" customFormat="1" x14ac:dyDescent="0.25">
      <c r="A237" s="2988" t="s">
        <v>267</v>
      </c>
      <c r="B237" s="2989"/>
      <c r="C237" s="1022"/>
      <c r="D237" s="974"/>
      <c r="E237" s="976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59"/>
      <c r="AM237" s="59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</row>
    <row r="238" spans="1:90" customFormat="1" x14ac:dyDescent="0.25">
      <c r="A238" s="2719" t="s">
        <v>268</v>
      </c>
      <c r="B238" s="2720"/>
      <c r="C238" s="556"/>
      <c r="D238" s="557"/>
      <c r="E238" s="484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59"/>
      <c r="AM238" s="59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</row>
    <row r="239" spans="1:90" customFormat="1" x14ac:dyDescent="0.25">
      <c r="A239" s="2719" t="s">
        <v>269</v>
      </c>
      <c r="B239" s="2720"/>
      <c r="C239" s="557"/>
      <c r="D239" s="557"/>
      <c r="E239" s="484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</row>
    <row r="240" spans="1:90" customFormat="1" x14ac:dyDescent="0.25">
      <c r="A240" s="2719" t="s">
        <v>270</v>
      </c>
      <c r="B240" s="2720"/>
      <c r="C240" s="557"/>
      <c r="D240" s="557"/>
      <c r="E240" s="484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</row>
    <row r="241" spans="1:27" customFormat="1" x14ac:dyDescent="0.25">
      <c r="A241" s="2721" t="s">
        <v>271</v>
      </c>
      <c r="B241" s="2722"/>
      <c r="C241" s="558"/>
      <c r="D241" s="559"/>
      <c r="E241" s="490"/>
    </row>
    <row r="242" spans="1:27" customFormat="1" ht="15" customHeight="1" x14ac:dyDescent="0.25">
      <c r="A242" s="2723" t="s">
        <v>272</v>
      </c>
      <c r="B242" s="2723"/>
      <c r="C242" s="2723"/>
      <c r="D242" s="2723"/>
      <c r="E242" s="2723"/>
      <c r="F242" s="2723"/>
      <c r="G242" s="2723"/>
      <c r="H242" s="2723"/>
      <c r="I242" s="2723"/>
      <c r="J242" s="2723"/>
      <c r="K242" s="2723"/>
      <c r="L242" s="2723"/>
      <c r="M242" s="2723"/>
      <c r="N242" s="560"/>
      <c r="O242" s="560"/>
      <c r="P242" s="560"/>
      <c r="Q242" s="560"/>
      <c r="R242" s="560"/>
      <c r="S242" s="560"/>
      <c r="T242" s="560"/>
      <c r="U242" s="560"/>
      <c r="V242" s="560"/>
      <c r="W242" s="560"/>
      <c r="X242" s="560"/>
      <c r="Y242" s="560"/>
    </row>
    <row r="243" spans="1:27" customFormat="1" x14ac:dyDescent="0.25">
      <c r="A243" s="2734" t="s">
        <v>119</v>
      </c>
      <c r="B243" s="2735"/>
      <c r="C243" s="2740" t="s">
        <v>120</v>
      </c>
      <c r="D243" s="2741"/>
      <c r="E243" s="2741"/>
      <c r="F243" s="2744" t="s">
        <v>6</v>
      </c>
      <c r="G243" s="2745"/>
      <c r="H243" s="2745"/>
      <c r="I243" s="2745"/>
      <c r="J243" s="2745"/>
      <c r="K243" s="2745"/>
      <c r="L243" s="2745"/>
      <c r="M243" s="2745"/>
      <c r="N243" s="2745"/>
      <c r="O243" s="2745"/>
      <c r="P243" s="2745"/>
      <c r="Q243" s="2745"/>
      <c r="R243" s="2745"/>
      <c r="S243" s="2745"/>
      <c r="T243" s="2745"/>
      <c r="U243" s="2745"/>
      <c r="V243" s="2745"/>
      <c r="W243" s="2745"/>
      <c r="X243" s="2745"/>
      <c r="Y243" s="2745"/>
      <c r="Z243" s="2745"/>
      <c r="AA243" s="2746"/>
    </row>
    <row r="244" spans="1:27" customFormat="1" ht="15" customHeight="1" x14ac:dyDescent="0.25">
      <c r="A244" s="2736"/>
      <c r="B244" s="2737"/>
      <c r="C244" s="2742"/>
      <c r="D244" s="2743"/>
      <c r="E244" s="2729"/>
      <c r="F244" s="2728" t="s">
        <v>147</v>
      </c>
      <c r="G244" s="2729"/>
      <c r="H244" s="2728" t="s">
        <v>113</v>
      </c>
      <c r="I244" s="2729"/>
      <c r="J244" s="2728" t="s">
        <v>114</v>
      </c>
      <c r="K244" s="2729"/>
      <c r="L244" s="2728" t="s">
        <v>148</v>
      </c>
      <c r="M244" s="2729"/>
      <c r="N244" s="2728" t="s">
        <v>167</v>
      </c>
      <c r="O244" s="2729"/>
      <c r="P244" s="2728" t="s">
        <v>273</v>
      </c>
      <c r="Q244" s="2729"/>
      <c r="R244" s="2728" t="s">
        <v>274</v>
      </c>
      <c r="S244" s="2729"/>
      <c r="T244" s="2728" t="s">
        <v>174</v>
      </c>
      <c r="U244" s="2729"/>
      <c r="V244" s="2728" t="s">
        <v>150</v>
      </c>
      <c r="W244" s="2729"/>
      <c r="X244" s="2728" t="s">
        <v>151</v>
      </c>
      <c r="Y244" s="2729"/>
      <c r="Z244" s="2728" t="s">
        <v>130</v>
      </c>
      <c r="AA244" s="2729"/>
    </row>
    <row r="245" spans="1:27" customFormat="1" x14ac:dyDescent="0.25">
      <c r="A245" s="2738"/>
      <c r="B245" s="2739"/>
      <c r="C245" s="561" t="s">
        <v>17</v>
      </c>
      <c r="D245" s="562" t="s">
        <v>18</v>
      </c>
      <c r="E245" s="563" t="s">
        <v>19</v>
      </c>
      <c r="F245" s="564" t="s">
        <v>18</v>
      </c>
      <c r="G245" s="565" t="s">
        <v>19</v>
      </c>
      <c r="H245" s="564" t="s">
        <v>18</v>
      </c>
      <c r="I245" s="566" t="s">
        <v>19</v>
      </c>
      <c r="J245" s="564" t="s">
        <v>18</v>
      </c>
      <c r="K245" s="566" t="s">
        <v>19</v>
      </c>
      <c r="L245" s="564" t="s">
        <v>18</v>
      </c>
      <c r="M245" s="566" t="s">
        <v>19</v>
      </c>
      <c r="N245" s="564" t="s">
        <v>18</v>
      </c>
      <c r="O245" s="566" t="s">
        <v>19</v>
      </c>
      <c r="P245" s="564" t="s">
        <v>18</v>
      </c>
      <c r="Q245" s="566" t="s">
        <v>19</v>
      </c>
      <c r="R245" s="564" t="s">
        <v>18</v>
      </c>
      <c r="S245" s="566" t="s">
        <v>19</v>
      </c>
      <c r="T245" s="564" t="s">
        <v>18</v>
      </c>
      <c r="U245" s="566" t="s">
        <v>19</v>
      </c>
      <c r="V245" s="564" t="s">
        <v>18</v>
      </c>
      <c r="W245" s="566" t="s">
        <v>19</v>
      </c>
      <c r="X245" s="564" t="s">
        <v>18</v>
      </c>
      <c r="Y245" s="566" t="s">
        <v>19</v>
      </c>
      <c r="Z245" s="564" t="s">
        <v>18</v>
      </c>
      <c r="AA245" s="566" t="s">
        <v>19</v>
      </c>
    </row>
    <row r="246" spans="1:27" customFormat="1" x14ac:dyDescent="0.25">
      <c r="A246" s="2730" t="s">
        <v>275</v>
      </c>
      <c r="B246" s="2731"/>
      <c r="C246" s="567">
        <f t="shared" ref="C246:C255" si="77">SUM(D246+E246)</f>
        <v>0</v>
      </c>
      <c r="D246" s="568">
        <f>+F246</f>
        <v>0</v>
      </c>
      <c r="E246" s="569">
        <f>+G246</f>
        <v>0</v>
      </c>
      <c r="F246" s="570"/>
      <c r="G246" s="571"/>
      <c r="H246" s="572"/>
      <c r="I246" s="573"/>
      <c r="J246" s="572"/>
      <c r="K246" s="573"/>
      <c r="L246" s="572"/>
      <c r="M246" s="573"/>
      <c r="N246" s="572"/>
      <c r="O246" s="573"/>
      <c r="P246" s="572"/>
      <c r="Q246" s="573"/>
      <c r="R246" s="572"/>
      <c r="S246" s="573"/>
      <c r="T246" s="572"/>
      <c r="U246" s="573"/>
      <c r="V246" s="572"/>
      <c r="W246" s="573"/>
      <c r="X246" s="572"/>
      <c r="Y246" s="573"/>
      <c r="Z246" s="572"/>
      <c r="AA246" s="573"/>
    </row>
    <row r="247" spans="1:27" customFormat="1" x14ac:dyDescent="0.25">
      <c r="A247" s="2732" t="s">
        <v>276</v>
      </c>
      <c r="B247" s="2733"/>
      <c r="C247" s="574">
        <f t="shared" si="77"/>
        <v>0</v>
      </c>
      <c r="D247" s="575">
        <f>+H247</f>
        <v>0</v>
      </c>
      <c r="E247" s="576">
        <f>+I247</f>
        <v>0</v>
      </c>
      <c r="F247" s="577"/>
      <c r="G247" s="578"/>
      <c r="H247" s="579"/>
      <c r="I247" s="580"/>
      <c r="J247" s="581"/>
      <c r="K247" s="578"/>
      <c r="L247" s="581"/>
      <c r="M247" s="578"/>
      <c r="N247" s="581"/>
      <c r="O247" s="578"/>
      <c r="P247" s="581"/>
      <c r="Q247" s="578"/>
      <c r="R247" s="581"/>
      <c r="S247" s="578"/>
      <c r="T247" s="581"/>
      <c r="U247" s="578"/>
      <c r="V247" s="581"/>
      <c r="W247" s="578"/>
      <c r="X247" s="581"/>
      <c r="Y247" s="578"/>
      <c r="Z247" s="581"/>
      <c r="AA247" s="578"/>
    </row>
    <row r="248" spans="1:27" customFormat="1" x14ac:dyDescent="0.25">
      <c r="A248" s="2732" t="s">
        <v>277</v>
      </c>
      <c r="B248" s="2733"/>
      <c r="C248" s="574">
        <f t="shared" si="77"/>
        <v>0</v>
      </c>
      <c r="D248" s="575">
        <f>+J248</f>
        <v>0</v>
      </c>
      <c r="E248" s="576">
        <f>+K248</f>
        <v>0</v>
      </c>
      <c r="F248" s="577"/>
      <c r="G248" s="578"/>
      <c r="H248" s="581"/>
      <c r="I248" s="578"/>
      <c r="J248" s="579"/>
      <c r="K248" s="580"/>
      <c r="L248" s="581"/>
      <c r="M248" s="578"/>
      <c r="N248" s="581"/>
      <c r="O248" s="578"/>
      <c r="P248" s="581"/>
      <c r="Q248" s="578"/>
      <c r="R248" s="581"/>
      <c r="S248" s="578"/>
      <c r="T248" s="581"/>
      <c r="U248" s="578"/>
      <c r="V248" s="581"/>
      <c r="W248" s="578"/>
      <c r="X248" s="581"/>
      <c r="Y248" s="578"/>
      <c r="Z248" s="581"/>
      <c r="AA248" s="578"/>
    </row>
    <row r="249" spans="1:27" customFormat="1" x14ac:dyDescent="0.25">
      <c r="A249" s="2732" t="s">
        <v>278</v>
      </c>
      <c r="B249" s="2733"/>
      <c r="C249" s="574">
        <f t="shared" si="77"/>
        <v>0</v>
      </c>
      <c r="D249" s="575">
        <f>(L249+N249+P249+R249+T249)</f>
        <v>0</v>
      </c>
      <c r="E249" s="576">
        <f>(M249+O249+Q249+S249+U249)</f>
        <v>0</v>
      </c>
      <c r="F249" s="577"/>
      <c r="G249" s="578"/>
      <c r="H249" s="581"/>
      <c r="I249" s="578"/>
      <c r="J249" s="581"/>
      <c r="K249" s="578"/>
      <c r="L249" s="579"/>
      <c r="M249" s="580"/>
      <c r="N249" s="579"/>
      <c r="O249" s="580"/>
      <c r="P249" s="579"/>
      <c r="Q249" s="580"/>
      <c r="R249" s="579"/>
      <c r="S249" s="580"/>
      <c r="T249" s="579"/>
      <c r="U249" s="580"/>
      <c r="V249" s="581"/>
      <c r="W249" s="578"/>
      <c r="X249" s="581"/>
      <c r="Y249" s="578"/>
      <c r="Z249" s="581"/>
      <c r="AA249" s="578"/>
    </row>
    <row r="250" spans="1:27" customFormat="1" x14ac:dyDescent="0.25">
      <c r="A250" s="2732" t="s">
        <v>279</v>
      </c>
      <c r="B250" s="2733"/>
      <c r="C250" s="574">
        <f>SUM(D250+E250)</f>
        <v>0</v>
      </c>
      <c r="D250" s="575">
        <f>+H250+J250+L250+N250</f>
        <v>0</v>
      </c>
      <c r="E250" s="576">
        <f>+I250+K250+M250+O250</f>
        <v>0</v>
      </c>
      <c r="F250" s="577"/>
      <c r="G250" s="578"/>
      <c r="H250" s="579"/>
      <c r="I250" s="580"/>
      <c r="J250" s="579"/>
      <c r="K250" s="580"/>
      <c r="L250" s="579"/>
      <c r="M250" s="580"/>
      <c r="N250" s="579"/>
      <c r="O250" s="580"/>
      <c r="P250" s="581"/>
      <c r="Q250" s="578"/>
      <c r="R250" s="581"/>
      <c r="S250" s="578"/>
      <c r="T250" s="581"/>
      <c r="U250" s="578"/>
      <c r="V250" s="581"/>
      <c r="W250" s="578"/>
      <c r="X250" s="581"/>
      <c r="Y250" s="578"/>
      <c r="Z250" s="581"/>
      <c r="AA250" s="578"/>
    </row>
    <row r="251" spans="1:27" customFormat="1" x14ac:dyDescent="0.25">
      <c r="A251" s="2732" t="s">
        <v>280</v>
      </c>
      <c r="B251" s="2733"/>
      <c r="C251" s="574">
        <f>SUM(D251+E251)</f>
        <v>0</v>
      </c>
      <c r="D251" s="575">
        <f>+H251+J251+L251+N251+P251+R251+T251+V251+X251+Z251</f>
        <v>0</v>
      </c>
      <c r="E251" s="576">
        <f>+I251+K251+M251+O251+Q251+S251+U251+W251+Y251+AA251</f>
        <v>0</v>
      </c>
      <c r="F251" s="577"/>
      <c r="G251" s="578"/>
      <c r="H251" s="579"/>
      <c r="I251" s="570"/>
      <c r="J251" s="579"/>
      <c r="K251" s="580"/>
      <c r="L251" s="579"/>
      <c r="M251" s="580"/>
      <c r="N251" s="579"/>
      <c r="O251" s="580"/>
      <c r="P251" s="579"/>
      <c r="Q251" s="580"/>
      <c r="R251" s="579"/>
      <c r="S251" s="580"/>
      <c r="T251" s="579"/>
      <c r="U251" s="580"/>
      <c r="V251" s="579"/>
      <c r="W251" s="580"/>
      <c r="X251" s="579"/>
      <c r="Y251" s="580"/>
      <c r="Z251" s="579"/>
      <c r="AA251" s="580"/>
    </row>
    <row r="252" spans="1:27" customFormat="1" x14ac:dyDescent="0.25">
      <c r="A252" s="2747" t="s">
        <v>281</v>
      </c>
      <c r="B252" s="2748"/>
      <c r="C252" s="582">
        <f>SUM(D252+E252)</f>
        <v>0</v>
      </c>
      <c r="D252" s="583">
        <f>+V252+X252+Z252+T252</f>
        <v>0</v>
      </c>
      <c r="E252" s="584">
        <f>+W252+Y252+AA252+U252</f>
        <v>0</v>
      </c>
      <c r="F252" s="585"/>
      <c r="G252" s="586"/>
      <c r="H252" s="587"/>
      <c r="I252" s="585"/>
      <c r="J252" s="587"/>
      <c r="K252" s="586"/>
      <c r="L252" s="587"/>
      <c r="M252" s="586"/>
      <c r="N252" s="587"/>
      <c r="O252" s="586"/>
      <c r="P252" s="587"/>
      <c r="Q252" s="586"/>
      <c r="R252" s="587"/>
      <c r="S252" s="586"/>
      <c r="T252" s="588"/>
      <c r="U252" s="589"/>
      <c r="V252" s="590"/>
      <c r="W252" s="591"/>
      <c r="X252" s="590"/>
      <c r="Y252" s="591"/>
      <c r="Z252" s="590"/>
      <c r="AA252" s="591"/>
    </row>
    <row r="253" spans="1:27" customFormat="1" x14ac:dyDescent="0.25">
      <c r="A253" s="2749" t="s">
        <v>138</v>
      </c>
      <c r="B253" s="592" t="s">
        <v>139</v>
      </c>
      <c r="C253" s="593">
        <f t="shared" si="77"/>
        <v>0</v>
      </c>
      <c r="D253" s="594">
        <f>F253+H253+J253+L253+N253+P253+R253+T253+V253+X253+Z253</f>
        <v>0</v>
      </c>
      <c r="E253" s="595">
        <f>G253+I253+K253+M253+O253+Q253+S253+U253+W253+Y253+AA253</f>
        <v>0</v>
      </c>
      <c r="F253" s="596"/>
      <c r="G253" s="571"/>
      <c r="H253" s="597"/>
      <c r="I253" s="571"/>
      <c r="J253" s="597"/>
      <c r="K253" s="571"/>
      <c r="L253" s="597"/>
      <c r="M253" s="571"/>
      <c r="N253" s="597"/>
      <c r="O253" s="598"/>
      <c r="P253" s="597"/>
      <c r="Q253" s="598"/>
      <c r="R253" s="599"/>
      <c r="S253" s="600"/>
      <c r="T253" s="599"/>
      <c r="U253" s="600"/>
      <c r="V253" s="596"/>
      <c r="W253" s="571"/>
      <c r="X253" s="597"/>
      <c r="Y253" s="571"/>
      <c r="Z253" s="597"/>
      <c r="AA253" s="571"/>
    </row>
    <row r="254" spans="1:27" customFormat="1" x14ac:dyDescent="0.25">
      <c r="A254" s="2750"/>
      <c r="B254" s="601" t="s">
        <v>254</v>
      </c>
      <c r="C254" s="602">
        <f t="shared" si="77"/>
        <v>0</v>
      </c>
      <c r="D254" s="594">
        <f t="shared" ref="D254:E255" si="78">F254+H254+J254+L254+N254+P254+R254+T254+V254+X254+Z254</f>
        <v>0</v>
      </c>
      <c r="E254" s="595">
        <f t="shared" si="78"/>
        <v>0</v>
      </c>
      <c r="F254" s="570"/>
      <c r="G254" s="580"/>
      <c r="H254" s="579"/>
      <c r="I254" s="580"/>
      <c r="J254" s="579"/>
      <c r="K254" s="580"/>
      <c r="L254" s="579"/>
      <c r="M254" s="580"/>
      <c r="N254" s="579"/>
      <c r="O254" s="603"/>
      <c r="P254" s="579"/>
      <c r="Q254" s="603"/>
      <c r="R254" s="604"/>
      <c r="S254" s="605"/>
      <c r="T254" s="604"/>
      <c r="U254" s="605"/>
      <c r="V254" s="570"/>
      <c r="W254" s="580"/>
      <c r="X254" s="579"/>
      <c r="Y254" s="580"/>
      <c r="Z254" s="579"/>
      <c r="AA254" s="580"/>
    </row>
    <row r="255" spans="1:27" customFormat="1" x14ac:dyDescent="0.25">
      <c r="A255" s="2751"/>
      <c r="B255" s="606" t="s">
        <v>224</v>
      </c>
      <c r="C255" s="607">
        <f t="shared" si="77"/>
        <v>0</v>
      </c>
      <c r="D255" s="608">
        <f t="shared" si="78"/>
        <v>0</v>
      </c>
      <c r="E255" s="609">
        <f t="shared" si="78"/>
        <v>0</v>
      </c>
      <c r="F255" s="610"/>
      <c r="G255" s="591"/>
      <c r="H255" s="590"/>
      <c r="I255" s="591"/>
      <c r="J255" s="590"/>
      <c r="K255" s="591"/>
      <c r="L255" s="590"/>
      <c r="M255" s="591"/>
      <c r="N255" s="590"/>
      <c r="O255" s="611"/>
      <c r="P255" s="590"/>
      <c r="Q255" s="611"/>
      <c r="R255" s="612"/>
      <c r="S255" s="613"/>
      <c r="T255" s="612"/>
      <c r="U255" s="613"/>
      <c r="V255" s="610"/>
      <c r="W255" s="591"/>
      <c r="X255" s="590"/>
      <c r="Y255" s="591"/>
      <c r="Z255" s="590"/>
      <c r="AA255" s="591"/>
    </row>
    <row r="256" spans="1:27" customFormat="1" x14ac:dyDescent="0.25">
      <c r="A256" s="491" t="s">
        <v>282</v>
      </c>
      <c r="K256" s="614"/>
      <c r="L256" s="614"/>
      <c r="M256" s="614"/>
      <c r="N256" s="614"/>
      <c r="O256" s="614"/>
    </row>
    <row r="257" spans="1:96" ht="15" customHeight="1" x14ac:dyDescent="0.25">
      <c r="A257" s="3019" t="s">
        <v>59</v>
      </c>
      <c r="B257" s="3020"/>
      <c r="C257" s="2893" t="s">
        <v>65</v>
      </c>
      <c r="D257" s="2894"/>
      <c r="E257" s="2895"/>
      <c r="F257" s="2908" t="s">
        <v>6</v>
      </c>
      <c r="G257" s="2908"/>
      <c r="H257" s="2908"/>
      <c r="I257" s="2908"/>
      <c r="J257" s="2908"/>
      <c r="K257" s="2908"/>
      <c r="L257" s="2908"/>
      <c r="M257" s="2908"/>
      <c r="N257" s="2908"/>
      <c r="O257" s="2908"/>
      <c r="P257" s="2994" t="s">
        <v>283</v>
      </c>
      <c r="Q257" s="615"/>
      <c r="R257" s="615"/>
    </row>
    <row r="258" spans="1:96" ht="15" customHeight="1" x14ac:dyDescent="0.25">
      <c r="A258" s="2755"/>
      <c r="B258" s="2756"/>
      <c r="C258" s="2580"/>
      <c r="D258" s="2505"/>
      <c r="E258" s="2506"/>
      <c r="F258" s="2886" t="s">
        <v>166</v>
      </c>
      <c r="G258" s="2887"/>
      <c r="H258" s="2886" t="s">
        <v>147</v>
      </c>
      <c r="I258" s="2887"/>
      <c r="J258" s="2886" t="s">
        <v>113</v>
      </c>
      <c r="K258" s="2887"/>
      <c r="L258" s="2925" t="s">
        <v>114</v>
      </c>
      <c r="M258" s="2929"/>
      <c r="N258" s="2934" t="s">
        <v>148</v>
      </c>
      <c r="O258" s="2929"/>
      <c r="P258" s="2760"/>
      <c r="Q258" s="616"/>
      <c r="R258" s="2752"/>
    </row>
    <row r="259" spans="1:96" ht="15" customHeight="1" x14ac:dyDescent="0.25">
      <c r="A259" s="2757"/>
      <c r="B259" s="2758"/>
      <c r="C259" s="950" t="s">
        <v>17</v>
      </c>
      <c r="D259" s="951" t="s">
        <v>18</v>
      </c>
      <c r="E259" s="382" t="s">
        <v>19</v>
      </c>
      <c r="F259" s="952" t="s">
        <v>18</v>
      </c>
      <c r="G259" s="382" t="s">
        <v>19</v>
      </c>
      <c r="H259" s="952" t="s">
        <v>18</v>
      </c>
      <c r="I259" s="382" t="s">
        <v>19</v>
      </c>
      <c r="J259" s="952" t="s">
        <v>18</v>
      </c>
      <c r="K259" s="382" t="s">
        <v>19</v>
      </c>
      <c r="L259" s="866" t="s">
        <v>18</v>
      </c>
      <c r="M259" s="617" t="s">
        <v>19</v>
      </c>
      <c r="N259" s="889" t="s">
        <v>18</v>
      </c>
      <c r="O259" s="928" t="s">
        <v>19</v>
      </c>
      <c r="P259" s="2761"/>
      <c r="Q259" s="616"/>
      <c r="R259" s="2752"/>
    </row>
    <row r="260" spans="1:96" ht="15" customHeight="1" x14ac:dyDescent="0.25">
      <c r="A260" s="2990" t="s">
        <v>177</v>
      </c>
      <c r="B260" s="1013" t="s">
        <v>284</v>
      </c>
      <c r="C260" s="931">
        <f t="shared" ref="C260:C265" si="79">SUM(D260:E260)</f>
        <v>0</v>
      </c>
      <c r="D260" s="917">
        <f>+F260+H260+J260+L260+N260</f>
        <v>0</v>
      </c>
      <c r="E260" s="893">
        <f>+G260+I260+K260+M260+O260</f>
        <v>0</v>
      </c>
      <c r="F260" s="905"/>
      <c r="G260" s="880"/>
      <c r="H260" s="879"/>
      <c r="I260" s="880"/>
      <c r="J260" s="879"/>
      <c r="K260" s="880"/>
      <c r="L260" s="879"/>
      <c r="M260" s="880"/>
      <c r="N260" s="905"/>
      <c r="O260" s="880"/>
      <c r="P260" s="1023"/>
      <c r="Q260" s="444" t="str">
        <f>$CA260</f>
        <v/>
      </c>
      <c r="R260" s="619"/>
      <c r="CA260" s="60" t="str">
        <f>IF(AND($C260&lt;&gt;0,P260=""),"* No olvide ingresar la variable "&amp;P$257&amp;""&amp;" (Digite CERO si no tiene). ",IF(P260&gt;$C260,"* La variable Derivación efectiva no debe ser mayor al Total Ambos Sexos.",""))</f>
        <v/>
      </c>
      <c r="CB260" s="59"/>
      <c r="CD260" s="59"/>
      <c r="CE260" s="59"/>
      <c r="CF260" s="61"/>
      <c r="CG260" s="61"/>
      <c r="CH260" s="61"/>
      <c r="CI260" s="61"/>
      <c r="CJ260" s="61"/>
      <c r="CK260" s="327">
        <f>IF(AND($C260&lt;&gt;0,P260=""),0,IF(P260&gt;$C260,1,0))</f>
        <v>0</v>
      </c>
    </row>
    <row r="261" spans="1:96" ht="15" customHeight="1" x14ac:dyDescent="0.25">
      <c r="A261" s="2708"/>
      <c r="B261" s="620" t="s">
        <v>179</v>
      </c>
      <c r="C261" s="216">
        <f t="shared" si="79"/>
        <v>0</v>
      </c>
      <c r="D261" s="248">
        <f t="shared" ref="D261:E265" si="80">+F261+H261+J261+L261+N261</f>
        <v>0</v>
      </c>
      <c r="E261" s="133">
        <f t="shared" si="80"/>
        <v>0</v>
      </c>
      <c r="F261" s="174"/>
      <c r="G261" s="78"/>
      <c r="H261" s="77"/>
      <c r="I261" s="78"/>
      <c r="J261" s="77"/>
      <c r="K261" s="78"/>
      <c r="L261" s="77"/>
      <c r="M261" s="78"/>
      <c r="N261" s="174"/>
      <c r="O261" s="78"/>
      <c r="P261" s="621"/>
      <c r="Q261" s="444" t="str">
        <f t="shared" ref="Q261:Q262" si="81">$CA261</f>
        <v/>
      </c>
      <c r="R261" s="619"/>
      <c r="CA261" s="60" t="str">
        <f>IF(AND($C261&lt;&gt;0,P261=""),"* No olvide ingresar la variable "&amp;P$257&amp;""&amp;" (Digite CERO si no tiene). ",IF(P261&gt;$C261,"* La variable Derivación efectiva no debe ser mayor al Total Ambos Sexos.",""))</f>
        <v/>
      </c>
      <c r="CB261" s="59"/>
      <c r="CD261" s="59"/>
      <c r="CE261" s="59"/>
      <c r="CF261" s="61"/>
      <c r="CG261" s="61"/>
      <c r="CH261" s="61"/>
      <c r="CI261" s="61"/>
      <c r="CJ261" s="61"/>
      <c r="CK261" s="327">
        <f t="shared" ref="CK261:CK262" si="82">IF(AND($C261&lt;&gt;0,P261=""),0,IF(P261&gt;$C261,1,0))</f>
        <v>0</v>
      </c>
    </row>
    <row r="262" spans="1:96" ht="18" customHeight="1" x14ac:dyDescent="0.25">
      <c r="A262" s="2725"/>
      <c r="B262" s="545" t="s">
        <v>180</v>
      </c>
      <c r="C262" s="394">
        <f t="shared" si="79"/>
        <v>0</v>
      </c>
      <c r="D262" s="395">
        <f t="shared" si="80"/>
        <v>0</v>
      </c>
      <c r="E262" s="140">
        <f t="shared" si="80"/>
        <v>0</v>
      </c>
      <c r="F262" s="188"/>
      <c r="G262" s="88"/>
      <c r="H262" s="40"/>
      <c r="I262" s="88"/>
      <c r="J262" s="40"/>
      <c r="K262" s="88"/>
      <c r="L262" s="40"/>
      <c r="M262" s="88"/>
      <c r="N262" s="188"/>
      <c r="O262" s="88"/>
      <c r="P262" s="622"/>
      <c r="Q262" s="444" t="str">
        <f t="shared" si="81"/>
        <v/>
      </c>
      <c r="R262" s="619"/>
      <c r="CA262" s="60" t="str">
        <f>IF(AND($C262&lt;&gt;0,P262=""),"* No olvide ingresar la variable "&amp;P$257&amp;""&amp;" (Digite CERO si no tiene). ",IF(P262&gt;$C262,"* La variable Derivación efectiva no debe ser mayor al Total Ambos Sexos.",""))</f>
        <v/>
      </c>
      <c r="CB262" s="59"/>
      <c r="CD262" s="59"/>
      <c r="CE262" s="59"/>
      <c r="CF262" s="61"/>
      <c r="CG262" s="61"/>
      <c r="CH262" s="61"/>
      <c r="CI262" s="61"/>
      <c r="CJ262" s="61"/>
      <c r="CK262" s="327">
        <f t="shared" si="82"/>
        <v>0</v>
      </c>
    </row>
    <row r="263" spans="1:96" ht="15" customHeight="1" x14ac:dyDescent="0.25">
      <c r="A263" s="2990" t="s">
        <v>181</v>
      </c>
      <c r="B263" s="1013" t="s">
        <v>284</v>
      </c>
      <c r="C263" s="931">
        <f t="shared" si="79"/>
        <v>0</v>
      </c>
      <c r="D263" s="917">
        <f t="shared" si="80"/>
        <v>0</v>
      </c>
      <c r="E263" s="893">
        <f t="shared" si="80"/>
        <v>0</v>
      </c>
      <c r="F263" s="905"/>
      <c r="G263" s="880"/>
      <c r="H263" s="879"/>
      <c r="I263" s="880"/>
      <c r="J263" s="879"/>
      <c r="K263" s="880"/>
      <c r="L263" s="879"/>
      <c r="M263" s="880"/>
      <c r="N263" s="905"/>
      <c r="O263" s="1045"/>
      <c r="P263" s="1024"/>
    </row>
    <row r="264" spans="1:96" ht="15" customHeight="1" x14ac:dyDescent="0.25">
      <c r="A264" s="2708"/>
      <c r="B264" s="620" t="s">
        <v>179</v>
      </c>
      <c r="C264" s="216">
        <f t="shared" si="79"/>
        <v>0</v>
      </c>
      <c r="D264" s="248">
        <f t="shared" si="80"/>
        <v>0</v>
      </c>
      <c r="E264" s="133">
        <f t="shared" si="80"/>
        <v>0</v>
      </c>
      <c r="F264" s="174"/>
      <c r="G264" s="78"/>
      <c r="H264" s="77"/>
      <c r="I264" s="78"/>
      <c r="J264" s="77"/>
      <c r="K264" s="78"/>
      <c r="L264" s="77"/>
      <c r="M264" s="78"/>
      <c r="N264" s="174"/>
      <c r="O264" s="181"/>
      <c r="P264" s="281"/>
    </row>
    <row r="265" spans="1:96" ht="15" customHeight="1" x14ac:dyDescent="0.25">
      <c r="A265" s="2725"/>
      <c r="B265" s="545" t="s">
        <v>180</v>
      </c>
      <c r="C265" s="394">
        <f t="shared" si="79"/>
        <v>0</v>
      </c>
      <c r="D265" s="395">
        <f t="shared" si="80"/>
        <v>0</v>
      </c>
      <c r="E265" s="140">
        <f t="shared" si="80"/>
        <v>0</v>
      </c>
      <c r="F265" s="188"/>
      <c r="G265" s="88"/>
      <c r="H265" s="40"/>
      <c r="I265" s="88"/>
      <c r="J265" s="40"/>
      <c r="K265" s="88"/>
      <c r="L265" s="40"/>
      <c r="M265" s="88"/>
      <c r="N265" s="188"/>
      <c r="O265" s="187"/>
      <c r="P265" s="624"/>
    </row>
    <row r="266" spans="1:96" ht="18" customHeight="1" x14ac:dyDescent="0.25">
      <c r="A266" s="411" t="s">
        <v>285</v>
      </c>
      <c r="B266" s="625"/>
      <c r="C266" s="625"/>
      <c r="D266" s="625"/>
      <c r="E266" s="625"/>
      <c r="F266" s="625"/>
      <c r="G266" s="625"/>
      <c r="H266" s="625"/>
      <c r="I266" s="625"/>
      <c r="J266" s="625"/>
      <c r="K266" s="625"/>
      <c r="L266" s="625"/>
      <c r="M266" s="625"/>
      <c r="N266" s="625"/>
      <c r="O266" s="625"/>
      <c r="P266" s="625"/>
      <c r="Q266" s="625"/>
      <c r="R266" s="625"/>
      <c r="S266" s="625"/>
      <c r="T266" s="625"/>
      <c r="U266" s="625"/>
    </row>
    <row r="267" spans="1:96" x14ac:dyDescent="0.25">
      <c r="A267" s="2892" t="s">
        <v>25</v>
      </c>
      <c r="B267" s="2892" t="s">
        <v>286</v>
      </c>
      <c r="C267" s="2908" t="s">
        <v>287</v>
      </c>
      <c r="D267" s="2908"/>
      <c r="E267" s="2908"/>
      <c r="F267" s="2886" t="s">
        <v>6</v>
      </c>
      <c r="G267" s="2888"/>
      <c r="H267" s="2888"/>
      <c r="I267" s="2888"/>
      <c r="J267" s="2888"/>
      <c r="K267" s="2888"/>
      <c r="L267" s="2888"/>
      <c r="M267" s="2888"/>
      <c r="N267" s="2888"/>
      <c r="O267" s="2888"/>
      <c r="P267" s="2888"/>
      <c r="Q267" s="2888"/>
      <c r="R267" s="2888"/>
      <c r="S267" s="2888"/>
      <c r="T267" s="2888"/>
      <c r="U267" s="2903"/>
      <c r="V267" s="2899" t="s">
        <v>288</v>
      </c>
      <c r="W267" s="2895" t="s">
        <v>289</v>
      </c>
      <c r="X267" s="2904" t="s">
        <v>290</v>
      </c>
      <c r="Y267" s="2895" t="s">
        <v>291</v>
      </c>
      <c r="Z267" s="3001" t="s">
        <v>292</v>
      </c>
      <c r="AA267" s="3021"/>
      <c r="AB267" s="2996" t="s">
        <v>28</v>
      </c>
      <c r="AC267" s="2900" t="s">
        <v>29</v>
      </c>
    </row>
    <row r="268" spans="1:96" x14ac:dyDescent="0.25">
      <c r="A268" s="2509"/>
      <c r="B268" s="2509"/>
      <c r="C268" s="2908"/>
      <c r="D268" s="2908"/>
      <c r="E268" s="2908"/>
      <c r="F268" s="2886" t="s">
        <v>293</v>
      </c>
      <c r="G268" s="2887"/>
      <c r="H268" s="2886" t="s">
        <v>294</v>
      </c>
      <c r="I268" s="2887"/>
      <c r="J268" s="2886" t="s">
        <v>148</v>
      </c>
      <c r="K268" s="2887"/>
      <c r="L268" s="2886" t="s">
        <v>199</v>
      </c>
      <c r="M268" s="2887"/>
      <c r="N268" s="2886" t="s">
        <v>274</v>
      </c>
      <c r="O268" s="2887"/>
      <c r="P268" s="2886" t="s">
        <v>174</v>
      </c>
      <c r="Q268" s="2887"/>
      <c r="R268" s="2886" t="s">
        <v>295</v>
      </c>
      <c r="S268" s="2887"/>
      <c r="T268" s="2886" t="s">
        <v>130</v>
      </c>
      <c r="U268" s="2903"/>
      <c r="V268" s="2520"/>
      <c r="W268" s="2522"/>
      <c r="X268" s="2531"/>
      <c r="Y268" s="2522"/>
      <c r="Z268" s="2763"/>
      <c r="AA268" s="2555"/>
      <c r="AB268" s="2765"/>
      <c r="AC268" s="2524"/>
    </row>
    <row r="269" spans="1:96" x14ac:dyDescent="0.25">
      <c r="A269" s="2510"/>
      <c r="B269" s="2510"/>
      <c r="C269" s="1025" t="s">
        <v>17</v>
      </c>
      <c r="D269" s="1026" t="s">
        <v>18</v>
      </c>
      <c r="E269" s="865" t="s">
        <v>19</v>
      </c>
      <c r="F269" s="866" t="s">
        <v>18</v>
      </c>
      <c r="G269" s="865" t="s">
        <v>19</v>
      </c>
      <c r="H269" s="866" t="s">
        <v>18</v>
      </c>
      <c r="I269" s="865" t="s">
        <v>19</v>
      </c>
      <c r="J269" s="866" t="s">
        <v>18</v>
      </c>
      <c r="K269" s="865" t="s">
        <v>19</v>
      </c>
      <c r="L269" s="866" t="s">
        <v>296</v>
      </c>
      <c r="M269" s="865" t="s">
        <v>19</v>
      </c>
      <c r="N269" s="866" t="s">
        <v>296</v>
      </c>
      <c r="O269" s="865" t="s">
        <v>19</v>
      </c>
      <c r="P269" s="866" t="s">
        <v>296</v>
      </c>
      <c r="Q269" s="865" t="s">
        <v>19</v>
      </c>
      <c r="R269" s="866" t="s">
        <v>296</v>
      </c>
      <c r="S269" s="865" t="s">
        <v>19</v>
      </c>
      <c r="T269" s="866" t="s">
        <v>296</v>
      </c>
      <c r="U269" s="907" t="s">
        <v>19</v>
      </c>
      <c r="V269" s="2521"/>
      <c r="W269" s="2506"/>
      <c r="X269" s="2633"/>
      <c r="Y269" s="2506"/>
      <c r="Z269" s="866" t="s">
        <v>297</v>
      </c>
      <c r="AA269" s="123" t="s">
        <v>298</v>
      </c>
      <c r="AB269" s="2766"/>
      <c r="AC269" s="2525"/>
    </row>
    <row r="270" spans="1:96" ht="21" x14ac:dyDescent="0.25">
      <c r="A270" s="2898" t="s">
        <v>299</v>
      </c>
      <c r="B270" s="1027" t="s">
        <v>300</v>
      </c>
      <c r="C270" s="904">
        <f>SUM(D270+E270)</f>
        <v>0</v>
      </c>
      <c r="D270" s="1028">
        <f t="shared" ref="D270:E274" si="83">SUM(F270+H270+J270+L270+N270+P270+R270+T270)</f>
        <v>0</v>
      </c>
      <c r="E270" s="1029">
        <f t="shared" si="83"/>
        <v>0</v>
      </c>
      <c r="F270" s="879"/>
      <c r="G270" s="884"/>
      <c r="H270" s="879"/>
      <c r="I270" s="884"/>
      <c r="J270" s="879"/>
      <c r="K270" s="884"/>
      <c r="L270" s="879"/>
      <c r="M270" s="884"/>
      <c r="N270" s="879"/>
      <c r="O270" s="884"/>
      <c r="P270" s="879"/>
      <c r="Q270" s="884"/>
      <c r="R270" s="879"/>
      <c r="S270" s="884"/>
      <c r="T270" s="879"/>
      <c r="U270" s="1030"/>
      <c r="V270" s="1031"/>
      <c r="W270" s="1032"/>
      <c r="X270" s="1033"/>
      <c r="Y270" s="1032"/>
      <c r="Z270" s="1034"/>
      <c r="AA270" s="1032"/>
      <c r="AB270" s="1034"/>
      <c r="AC270" s="1035"/>
    </row>
    <row r="271" spans="1:96" x14ac:dyDescent="0.25">
      <c r="A271" s="2517"/>
      <c r="B271" s="216" t="s">
        <v>301</v>
      </c>
      <c r="C271" s="413">
        <f>SUM(D271+E271)</f>
        <v>0</v>
      </c>
      <c r="D271" s="414">
        <f t="shared" si="83"/>
        <v>0</v>
      </c>
      <c r="E271" s="415">
        <f t="shared" si="83"/>
        <v>0</v>
      </c>
      <c r="F271" s="67"/>
      <c r="G271" s="72"/>
      <c r="H271" s="67"/>
      <c r="I271" s="72"/>
      <c r="J271" s="67"/>
      <c r="K271" s="72"/>
      <c r="L271" s="67"/>
      <c r="M271" s="72"/>
      <c r="N271" s="67"/>
      <c r="O271" s="72"/>
      <c r="P271" s="67"/>
      <c r="Q271" s="72"/>
      <c r="R271" s="67"/>
      <c r="S271" s="72"/>
      <c r="T271" s="67"/>
      <c r="U271" s="203"/>
      <c r="V271" s="71"/>
      <c r="W271" s="72"/>
      <c r="X271" s="204"/>
      <c r="Y271" s="72"/>
      <c r="Z271" s="67"/>
      <c r="AA271" s="72"/>
      <c r="AB271" s="67"/>
      <c r="AC271" s="68"/>
      <c r="AD271" s="242" t="str">
        <f>CA271&amp;CB271&amp;CC271&amp;CD271&amp;CE271&amp;CF271&amp;CG271&amp;CH271</f>
        <v/>
      </c>
      <c r="CA271" s="60" t="str">
        <f>IF(AND($C271&lt;&gt;0,V271=""),"* No olvide ingresar la variable "&amp;V$267&amp;""&amp;". Digite CERO si no tiene. ",IF(V271&gt;$C271,"* La variable Gestantes no debe ser mayor al Total Ambos Sexos. ",""))</f>
        <v/>
      </c>
      <c r="CB271" s="60" t="str">
        <f>IF(AND($C271&lt;&gt;0,W271=""),"* No olvide ingresar la variable "&amp;W$267&amp;""&amp;". Digite CERO si no tiene. ",IF(W271&gt;$C271,"* La variable Madre de hijo menor de 5 años no debe ser mayor al Total Ambos Sexos. ",""))</f>
        <v/>
      </c>
      <c r="CC271" s="60" t="str">
        <f>IF(AND($C271&lt;&gt;0,X271=""),"* No olvide ingresar la variable "&amp;X$267&amp;""&amp;". Digite CERO si no tiene. ",IF(X271&gt;$C271,"* La variable Niños, Niñas, Adolescentes y Jóvenes  SENAME no debe ser mayor al Total Ambos Sexos. ",""))</f>
        <v/>
      </c>
      <c r="CD271" s="60" t="str">
        <f>IF(AND($C271&lt;&gt;0,Y271=""),"* No olvide ingresar la variable "&amp;Y$267&amp;""&amp;". Digite CERO si no tiene. ",IF(Y271&gt;$C271,"* La variable Niños, Niñas, Adolescentes y Jóvenes  Mejor Niñez no debe ser mayor al Total Ambos Sexos. ",""))</f>
        <v/>
      </c>
      <c r="CE271" s="60" t="str">
        <f>IF(AND($E271&lt;&gt;0,Z271=""),"* No olvide ingresar la variable "&amp;Z$267&amp;""&amp;" Masculino. Digite CERO si no tiene. ",IF(Z271&gt;$E271,"* La variable TRANS Masculino no debe ser mayor al Total Mujeres. ",""))</f>
        <v/>
      </c>
      <c r="CF271" s="60" t="str">
        <f>IF(AND($D271&lt;&gt;0,AA271=""),"* No olvide ingresar la variable "&amp;Z$267&amp;""&amp;" Femenino. Digite CERO si no tiene. ",IF(AA271&gt;$D271,"* La variable TRANS Femenino no debe ser mayor al Total Hombres. ",""))</f>
        <v/>
      </c>
      <c r="CG271" s="60" t="str">
        <f>IF(AND($C271&lt;&gt;0,AB271=""),"* No olvide ingresar la variable "&amp;AB$267&amp;""&amp;". Digite CERO si no tiene. ",IF(AB271&gt;$C271,"* La variable Pueblos Originarios no debe ser mayor al Total Ambos Sexos. ",""))</f>
        <v/>
      </c>
      <c r="CH271" s="60" t="str">
        <f>IF(AND($C271&lt;&gt;0,AC271=""),"* No olvide ingresar la variable "&amp;AC$267&amp;""&amp;". Digite CERO si no tiene. ",IF(AC271&gt;$C271,"* La variable Migrantes no debe ser mayor al Total Ambos Sexos. ",""))</f>
        <v/>
      </c>
      <c r="CI271" s="61"/>
      <c r="CK271" s="62">
        <f>IF(AND($C271&lt;&gt;0,V271=""),1,IF(V271&gt;$C271,1,0))</f>
        <v>0</v>
      </c>
      <c r="CL271" s="62">
        <f>IF(AND($C271&lt;&gt;0,W271=""),1,IF(W271&gt;$C271,1,0))</f>
        <v>0</v>
      </c>
      <c r="CM271" s="62">
        <f>IF(AND($C271&lt;&gt;0,X271=""),1,IF(X271&gt;$C271,1,0))</f>
        <v>0</v>
      </c>
      <c r="CN271" s="62">
        <f>IF(AND($C271&lt;&gt;0,Y271=""),1,IF(Y271&gt;$C271,1,0))</f>
        <v>0</v>
      </c>
      <c r="CO271" s="62">
        <f>IF(AND($E271&lt;&gt;0,Z271=""),1,IF(Z271&gt;$E271,1,0))</f>
        <v>0</v>
      </c>
      <c r="CP271" s="62">
        <f>IF(AND($D271&lt;&gt;0,AA271=""),1,IF(AA271&gt;$D271,1,0))</f>
        <v>0</v>
      </c>
      <c r="CQ271" s="62">
        <f>IF(AND($C271&lt;&gt;0,AB271=""),1,IF(AB271&gt;$C271,1,0))</f>
        <v>0</v>
      </c>
      <c r="CR271" s="62">
        <f>IF(AND($C271&lt;&gt;0,AC271=""),1,IF(AC271&gt;$C271,1,0))</f>
        <v>0</v>
      </c>
    </row>
    <row r="272" spans="1:96" x14ac:dyDescent="0.25">
      <c r="A272" s="2517"/>
      <c r="B272" s="218" t="s">
        <v>302</v>
      </c>
      <c r="C272" s="170">
        <f>SUM(D272+E272)</f>
        <v>0</v>
      </c>
      <c r="D272" s="160">
        <f t="shared" si="83"/>
        <v>0</v>
      </c>
      <c r="E272" s="637">
        <f t="shared" si="83"/>
        <v>0</v>
      </c>
      <c r="F272" s="67"/>
      <c r="G272" s="72"/>
      <c r="H272" s="67"/>
      <c r="I272" s="72"/>
      <c r="J272" s="67"/>
      <c r="K272" s="72"/>
      <c r="L272" s="67"/>
      <c r="M272" s="72"/>
      <c r="N272" s="67"/>
      <c r="O272" s="72"/>
      <c r="P272" s="67"/>
      <c r="Q272" s="72"/>
      <c r="R272" s="67"/>
      <c r="S272" s="72"/>
      <c r="T272" s="67"/>
      <c r="U272" s="203"/>
      <c r="V272" s="71"/>
      <c r="W272" s="72"/>
      <c r="X272" s="204"/>
      <c r="Y272" s="72"/>
      <c r="Z272" s="67"/>
      <c r="AA272" s="72"/>
      <c r="AB272" s="67"/>
      <c r="AC272" s="68"/>
      <c r="AD272" s="242" t="str">
        <f t="shared" ref="AD272:AD274" si="84">CA272&amp;CB272&amp;CC272&amp;CD272&amp;CE272&amp;CF272&amp;CG272&amp;CH272</f>
        <v/>
      </c>
      <c r="CA272" s="60" t="str">
        <f t="shared" ref="CA272:CA274" si="85">IF(AND($C272&lt;&gt;0,V272=""),"* No olvide ingresar la variable "&amp;V$267&amp;""&amp;". Digite CERO si no tiene. ",IF(V272&gt;$C272,"* La variable Gestantes no debe ser mayor al Total Ambos Sexos. ",""))</f>
        <v/>
      </c>
      <c r="CB272" s="60" t="str">
        <f t="shared" ref="CB272:CB274" si="86">IF(AND($C272&lt;&gt;0,W272=""),"* No olvide ingresar la variable "&amp;W$267&amp;""&amp;". Digite CERO si no tiene. ",IF(W272&gt;$C272,"* La variable Madre de hijo menor de 5 años no debe ser mayor al Total Ambos Sexos. ",""))</f>
        <v/>
      </c>
      <c r="CC272" s="60" t="str">
        <f t="shared" ref="CC272:CC274" si="87">IF(AND($C272&lt;&gt;0,X272=""),"* No olvide ingresar la variable "&amp;X$267&amp;""&amp;". Digite CERO si no tiene. ",IF(X272&gt;$C272,"* La variable Niños, Niñas, Adolescentes y Jóvenes  SENAME no debe ser mayor al Total Ambos Sexos. ",""))</f>
        <v/>
      </c>
      <c r="CD272" s="60" t="str">
        <f t="shared" ref="CD272:CD274" si="88">IF(AND($C272&lt;&gt;0,Y272=""),"* No olvide ingresar la variable "&amp;Y$267&amp;""&amp;". Digite CERO si no tiene. ",IF(Y272&gt;$C272,"* La variable Niños, Niñas, Adolescentes y Jóvenes  Mejor Niñez no debe ser mayor al Total Ambos Sexos. ",""))</f>
        <v/>
      </c>
      <c r="CE272" s="60" t="str">
        <f t="shared" ref="CE272:CE274" si="89">IF(AND($E272&lt;&gt;0,Z272=""),"* No olvide ingresar la variable "&amp;Z$267&amp;""&amp;" Masculino. Digite CERO si no tiene. ",IF(Z272&gt;$E272,"* La variable TRANS Masculino no debe ser mayor al Total Mujeres. ",""))</f>
        <v/>
      </c>
      <c r="CF272" s="60" t="str">
        <f t="shared" ref="CF272:CF274" si="90">IF(AND($D272&lt;&gt;0,AA272=""),"* No olvide ingresar la variable "&amp;Z$267&amp;""&amp;" Femenino. Digite CERO si no tiene. ",IF(AA272&gt;$D272,"* La variable TRANS Femenino no debe ser mayor al Total Hombres. ",""))</f>
        <v/>
      </c>
      <c r="CG272" s="60" t="str">
        <f t="shared" ref="CG272:CG274" si="91">IF(AND($C272&lt;&gt;0,AB272=""),"* No olvide ingresar la variable "&amp;AB$267&amp;""&amp;". Digite CERO si no tiene. ",IF(AB272&gt;$C272,"* La variable Pueblos Originarios no debe ser mayor al Total Ambos Sexos. ",""))</f>
        <v/>
      </c>
      <c r="CH272" s="60" t="str">
        <f t="shared" ref="CH272:CH274" si="92">IF(AND($C272&lt;&gt;0,AC272=""),"* No olvide ingresar la variable "&amp;AC$267&amp;""&amp;". Digite CERO si no tiene. ",IF(AC272&gt;$C272,"* La variable Migrantes no debe ser mayor al Total Ambos Sexos. ",""))</f>
        <v/>
      </c>
      <c r="CI272" s="61"/>
      <c r="CK272" s="62">
        <f t="shared" ref="CK272:CN274" si="93">IF(AND($C272&lt;&gt;0,V272=""),1,IF(V272&gt;$C272,1,0))</f>
        <v>0</v>
      </c>
      <c r="CL272" s="62">
        <f t="shared" si="93"/>
        <v>0</v>
      </c>
      <c r="CM272" s="62">
        <f t="shared" si="93"/>
        <v>0</v>
      </c>
      <c r="CN272" s="62">
        <f t="shared" si="93"/>
        <v>0</v>
      </c>
      <c r="CO272" s="62">
        <f t="shared" ref="CO272:CO274" si="94">IF(AND($E272&lt;&gt;0,Z272=""),1,IF(Z272&gt;$E272,1,0))</f>
        <v>0</v>
      </c>
      <c r="CP272" s="62">
        <f t="shared" ref="CP272:CP274" si="95">IF(AND($D272&lt;&gt;0,AA272=""),1,IF(AA272&gt;$D272,1,0))</f>
        <v>0</v>
      </c>
      <c r="CQ272" s="62">
        <f t="shared" ref="CQ272:CR274" si="96">IF(AND($C272&lt;&gt;0,AB272=""),1,IF(AB272&gt;$C272,1,0))</f>
        <v>0</v>
      </c>
      <c r="CR272" s="62">
        <f t="shared" si="96"/>
        <v>0</v>
      </c>
    </row>
    <row r="273" spans="1:96" x14ac:dyDescent="0.25">
      <c r="A273" s="2517"/>
      <c r="B273" s="410" t="s">
        <v>303</v>
      </c>
      <c r="C273" s="170">
        <f>SUM(D273+E273)</f>
        <v>0</v>
      </c>
      <c r="D273" s="160">
        <f t="shared" si="83"/>
        <v>0</v>
      </c>
      <c r="E273" s="637">
        <f t="shared" si="83"/>
        <v>0</v>
      </c>
      <c r="F273" s="77"/>
      <c r="G273" s="82"/>
      <c r="H273" s="77"/>
      <c r="I273" s="82"/>
      <c r="J273" s="77"/>
      <c r="K273" s="82"/>
      <c r="L273" s="77"/>
      <c r="M273" s="82"/>
      <c r="N273" s="77"/>
      <c r="O273" s="82"/>
      <c r="P273" s="77"/>
      <c r="Q273" s="82"/>
      <c r="R273" s="77"/>
      <c r="S273" s="82"/>
      <c r="T273" s="77"/>
      <c r="U273" s="208"/>
      <c r="V273" s="81"/>
      <c r="W273" s="82"/>
      <c r="X273" s="174"/>
      <c r="Y273" s="82"/>
      <c r="Z273" s="77"/>
      <c r="AA273" s="82"/>
      <c r="AB273" s="77"/>
      <c r="AC273" s="78"/>
      <c r="AD273" s="242" t="str">
        <f t="shared" si="84"/>
        <v/>
      </c>
      <c r="CA273" s="60" t="str">
        <f t="shared" si="85"/>
        <v/>
      </c>
      <c r="CB273" s="60" t="str">
        <f t="shared" si="86"/>
        <v/>
      </c>
      <c r="CC273" s="60" t="str">
        <f t="shared" si="87"/>
        <v/>
      </c>
      <c r="CD273" s="60" t="str">
        <f t="shared" si="88"/>
        <v/>
      </c>
      <c r="CE273" s="60" t="str">
        <f t="shared" si="89"/>
        <v/>
      </c>
      <c r="CF273" s="60" t="str">
        <f t="shared" si="90"/>
        <v/>
      </c>
      <c r="CG273" s="60" t="str">
        <f t="shared" si="91"/>
        <v/>
      </c>
      <c r="CH273" s="60" t="str">
        <f t="shared" si="92"/>
        <v/>
      </c>
      <c r="CI273" s="61"/>
      <c r="CK273" s="62">
        <f t="shared" si="93"/>
        <v>0</v>
      </c>
      <c r="CL273" s="62">
        <f t="shared" si="93"/>
        <v>0</v>
      </c>
      <c r="CM273" s="62">
        <f t="shared" si="93"/>
        <v>0</v>
      </c>
      <c r="CN273" s="62">
        <f t="shared" si="93"/>
        <v>0</v>
      </c>
      <c r="CO273" s="62">
        <f t="shared" si="94"/>
        <v>0</v>
      </c>
      <c r="CP273" s="62">
        <f t="shared" si="95"/>
        <v>0</v>
      </c>
      <c r="CQ273" s="62">
        <f t="shared" si="96"/>
        <v>0</v>
      </c>
      <c r="CR273" s="62">
        <f t="shared" si="96"/>
        <v>0</v>
      </c>
    </row>
    <row r="274" spans="1:96" x14ac:dyDescent="0.25">
      <c r="A274" s="2518"/>
      <c r="B274" s="220" t="s">
        <v>304</v>
      </c>
      <c r="C274" s="182">
        <f>SUM(D274+E274)</f>
        <v>0</v>
      </c>
      <c r="D274" s="163">
        <f t="shared" si="83"/>
        <v>0</v>
      </c>
      <c r="E274" s="638">
        <f t="shared" si="83"/>
        <v>0</v>
      </c>
      <c r="F274" s="141"/>
      <c r="G274" s="142"/>
      <c r="H274" s="141"/>
      <c r="I274" s="142"/>
      <c r="J274" s="141"/>
      <c r="K274" s="142"/>
      <c r="L274" s="141"/>
      <c r="M274" s="142"/>
      <c r="N274" s="141"/>
      <c r="O274" s="142"/>
      <c r="P274" s="141"/>
      <c r="Q274" s="142"/>
      <c r="R274" s="141"/>
      <c r="S274" s="142"/>
      <c r="T274" s="141"/>
      <c r="U274" s="639"/>
      <c r="V274" s="146"/>
      <c r="W274" s="142"/>
      <c r="X274" s="195"/>
      <c r="Y274" s="142"/>
      <c r="Z274" s="141"/>
      <c r="AA274" s="142"/>
      <c r="AB274" s="141"/>
      <c r="AC274" s="143"/>
      <c r="AD274" s="242" t="str">
        <f t="shared" si="84"/>
        <v/>
      </c>
      <c r="CA274" s="60" t="str">
        <f t="shared" si="85"/>
        <v/>
      </c>
      <c r="CB274" s="60" t="str">
        <f t="shared" si="86"/>
        <v/>
      </c>
      <c r="CC274" s="60" t="str">
        <f t="shared" si="87"/>
        <v/>
      </c>
      <c r="CD274" s="60" t="str">
        <f t="shared" si="88"/>
        <v/>
      </c>
      <c r="CE274" s="60" t="str">
        <f t="shared" si="89"/>
        <v/>
      </c>
      <c r="CF274" s="60" t="str">
        <f t="shared" si="90"/>
        <v/>
      </c>
      <c r="CG274" s="60" t="str">
        <f t="shared" si="91"/>
        <v/>
      </c>
      <c r="CH274" s="60" t="str">
        <f t="shared" si="92"/>
        <v/>
      </c>
      <c r="CI274" s="61"/>
      <c r="CK274" s="62">
        <f t="shared" si="93"/>
        <v>0</v>
      </c>
      <c r="CL274" s="62">
        <f t="shared" si="93"/>
        <v>0</v>
      </c>
      <c r="CM274" s="62">
        <f t="shared" si="93"/>
        <v>0</v>
      </c>
      <c r="CN274" s="62">
        <f t="shared" si="93"/>
        <v>0</v>
      </c>
      <c r="CO274" s="62">
        <f t="shared" si="94"/>
        <v>0</v>
      </c>
      <c r="CP274" s="62">
        <f t="shared" si="95"/>
        <v>0</v>
      </c>
      <c r="CQ274" s="62">
        <f t="shared" si="96"/>
        <v>0</v>
      </c>
      <c r="CR274" s="62">
        <f>IF(AND($C274&lt;&gt;0,AC274=""),1,IF(AC274&gt;$C274,1,0))</f>
        <v>0</v>
      </c>
    </row>
    <row r="277" spans="1:96" ht="12" customHeight="1" x14ac:dyDescent="0.25"/>
    <row r="278" spans="1:96" ht="18" hidden="1" customHeight="1" x14ac:dyDescent="0.25">
      <c r="A278" s="640">
        <f>SUM(C13:C15,C20:C41,B46:B49,B54:B57,C61:C67,B72:B74,B80:B83,B86:F87,C90:G93,C97:C102,C108:C117,C122:C158,C163:C168,C173:C178,C183:C186,C192:C194,C199:C201,C206:C208,C213:C215,E219:H221,E223:F226,C230:D231,C237:E241,C246:C255,C260:C265,C270:C274)</f>
        <v>380</v>
      </c>
      <c r="B278" s="640">
        <f>SUM(CK20:CR274)</f>
        <v>0</v>
      </c>
    </row>
  </sheetData>
  <mergeCells count="335">
    <mergeCell ref="A270:A274"/>
    <mergeCell ref="AC267:AC269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V267:V269"/>
    <mergeCell ref="W267:W269"/>
    <mergeCell ref="X267:X269"/>
    <mergeCell ref="Y267:Y269"/>
    <mergeCell ref="Z267:AA268"/>
    <mergeCell ref="AB267:AB269"/>
    <mergeCell ref="R258:R259"/>
    <mergeCell ref="A260:A262"/>
    <mergeCell ref="A263:A265"/>
    <mergeCell ref="A267:A269"/>
    <mergeCell ref="B267:B269"/>
    <mergeCell ref="C267:E268"/>
    <mergeCell ref="F267:U267"/>
    <mergeCell ref="A257:B259"/>
    <mergeCell ref="C257:E258"/>
    <mergeCell ref="F257:O257"/>
    <mergeCell ref="P257:P259"/>
    <mergeCell ref="F258:G258"/>
    <mergeCell ref="H258:I258"/>
    <mergeCell ref="J258:K258"/>
    <mergeCell ref="L258:M258"/>
    <mergeCell ref="N258:O258"/>
    <mergeCell ref="A248:B248"/>
    <mergeCell ref="A249:B249"/>
    <mergeCell ref="A250:B250"/>
    <mergeCell ref="A251:B251"/>
    <mergeCell ref="A252:B252"/>
    <mergeCell ref="A253:A255"/>
    <mergeCell ref="T244:U244"/>
    <mergeCell ref="V244:W244"/>
    <mergeCell ref="X244:Y244"/>
    <mergeCell ref="Z244:AA244"/>
    <mergeCell ref="A246:B246"/>
    <mergeCell ref="A247:B247"/>
    <mergeCell ref="A243:B245"/>
    <mergeCell ref="C243:E244"/>
    <mergeCell ref="F243:AA243"/>
    <mergeCell ref="F244:G244"/>
    <mergeCell ref="H244:I244"/>
    <mergeCell ref="J244:K244"/>
    <mergeCell ref="L244:M244"/>
    <mergeCell ref="N244:O244"/>
    <mergeCell ref="P244:Q244"/>
    <mergeCell ref="R244:S244"/>
    <mergeCell ref="A237:B237"/>
    <mergeCell ref="A238:B238"/>
    <mergeCell ref="A239:B239"/>
    <mergeCell ref="A240:B240"/>
    <mergeCell ref="A241:B241"/>
    <mergeCell ref="A242:M242"/>
    <mergeCell ref="A227:D227"/>
    <mergeCell ref="A229:B229"/>
    <mergeCell ref="A230:A231"/>
    <mergeCell ref="A232:B232"/>
    <mergeCell ref="A234:B236"/>
    <mergeCell ref="C234:E234"/>
    <mergeCell ref="C235:C236"/>
    <mergeCell ref="D235:E235"/>
    <mergeCell ref="A222:D222"/>
    <mergeCell ref="A223:A226"/>
    <mergeCell ref="B223:D223"/>
    <mergeCell ref="B224:B225"/>
    <mergeCell ref="C224:D224"/>
    <mergeCell ref="C225:D225"/>
    <mergeCell ref="C226:D226"/>
    <mergeCell ref="G217:H217"/>
    <mergeCell ref="I217:I218"/>
    <mergeCell ref="J217:J218"/>
    <mergeCell ref="A219:D219"/>
    <mergeCell ref="A220:D220"/>
    <mergeCell ref="A221:D221"/>
    <mergeCell ref="A213:B213"/>
    <mergeCell ref="A214:B214"/>
    <mergeCell ref="A215:B215"/>
    <mergeCell ref="A217:D218"/>
    <mergeCell ref="E217:E218"/>
    <mergeCell ref="F217:F218"/>
    <mergeCell ref="S210:S212"/>
    <mergeCell ref="T210:T212"/>
    <mergeCell ref="U210:Z211"/>
    <mergeCell ref="AA210:AF211"/>
    <mergeCell ref="F211:G211"/>
    <mergeCell ref="H211:I211"/>
    <mergeCell ref="J211:K211"/>
    <mergeCell ref="L211:M211"/>
    <mergeCell ref="N211:O211"/>
    <mergeCell ref="P211:P212"/>
    <mergeCell ref="A206:A207"/>
    <mergeCell ref="A208:B208"/>
    <mergeCell ref="A210:B212"/>
    <mergeCell ref="C210:E211"/>
    <mergeCell ref="F210:O210"/>
    <mergeCell ref="P210:R210"/>
    <mergeCell ref="Q211:Q212"/>
    <mergeCell ref="R211:R212"/>
    <mergeCell ref="AI203:AI205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V204:W204"/>
    <mergeCell ref="A203:B205"/>
    <mergeCell ref="C203:E204"/>
    <mergeCell ref="F203:AC203"/>
    <mergeCell ref="AD203:AE204"/>
    <mergeCell ref="AF203:AG204"/>
    <mergeCell ref="AH203:AH205"/>
    <mergeCell ref="X204:Y204"/>
    <mergeCell ref="Z204:AA204"/>
    <mergeCell ref="AB204:AC204"/>
    <mergeCell ref="Q197:Q198"/>
    <mergeCell ref="R197:R198"/>
    <mergeCell ref="S197:S198"/>
    <mergeCell ref="A199:B199"/>
    <mergeCell ref="A200:B200"/>
    <mergeCell ref="A201:B201"/>
    <mergeCell ref="A196:B198"/>
    <mergeCell ref="C196:E197"/>
    <mergeCell ref="F196:O196"/>
    <mergeCell ref="P196:S196"/>
    <mergeCell ref="F197:G197"/>
    <mergeCell ref="H197:I197"/>
    <mergeCell ref="J197:K197"/>
    <mergeCell ref="L197:M197"/>
    <mergeCell ref="N197:O197"/>
    <mergeCell ref="P197:P198"/>
    <mergeCell ref="P190:Q190"/>
    <mergeCell ref="R190:S190"/>
    <mergeCell ref="T190:U190"/>
    <mergeCell ref="A192:B192"/>
    <mergeCell ref="A193:B193"/>
    <mergeCell ref="A194:B194"/>
    <mergeCell ref="A185:B185"/>
    <mergeCell ref="A186:B186"/>
    <mergeCell ref="A189:B191"/>
    <mergeCell ref="C189:E190"/>
    <mergeCell ref="F189:U189"/>
    <mergeCell ref="F190:G190"/>
    <mergeCell ref="H190:I190"/>
    <mergeCell ref="J190:K190"/>
    <mergeCell ref="L190:M190"/>
    <mergeCell ref="N190:O190"/>
    <mergeCell ref="J181:K181"/>
    <mergeCell ref="L181:M181"/>
    <mergeCell ref="N181:O181"/>
    <mergeCell ref="P181:Q181"/>
    <mergeCell ref="A183:B183"/>
    <mergeCell ref="A184:B184"/>
    <mergeCell ref="L171:M171"/>
    <mergeCell ref="N171:O171"/>
    <mergeCell ref="A173:A175"/>
    <mergeCell ref="A176:A178"/>
    <mergeCell ref="A179:O179"/>
    <mergeCell ref="A180:B182"/>
    <mergeCell ref="C180:E181"/>
    <mergeCell ref="F180:Q180"/>
    <mergeCell ref="F181:G181"/>
    <mergeCell ref="H181:I181"/>
    <mergeCell ref="A163:A165"/>
    <mergeCell ref="A166:A168"/>
    <mergeCell ref="A170:A172"/>
    <mergeCell ref="B170:B172"/>
    <mergeCell ref="C170:E171"/>
    <mergeCell ref="F170:O170"/>
    <mergeCell ref="F171:G171"/>
    <mergeCell ref="H171:I171"/>
    <mergeCell ref="J171:K171"/>
    <mergeCell ref="A152:B152"/>
    <mergeCell ref="A153:A157"/>
    <mergeCell ref="A158:B158"/>
    <mergeCell ref="A160:B162"/>
    <mergeCell ref="C160:E161"/>
    <mergeCell ref="F160:AM160"/>
    <mergeCell ref="F161:G161"/>
    <mergeCell ref="H161:I161"/>
    <mergeCell ref="J161:K161"/>
    <mergeCell ref="L161:M161"/>
    <mergeCell ref="AL161:AM161"/>
    <mergeCell ref="Z161:AA161"/>
    <mergeCell ref="AB161:AC161"/>
    <mergeCell ref="AD161:AE161"/>
    <mergeCell ref="AF161:AG161"/>
    <mergeCell ref="AH161:AI161"/>
    <mergeCell ref="AJ161:AK161"/>
    <mergeCell ref="N161:O161"/>
    <mergeCell ref="P161:Q161"/>
    <mergeCell ref="R161:S161"/>
    <mergeCell ref="T161:U161"/>
    <mergeCell ref="V161:W161"/>
    <mergeCell ref="X161:Y161"/>
    <mergeCell ref="A122:A126"/>
    <mergeCell ref="A127:A131"/>
    <mergeCell ref="A132:A136"/>
    <mergeCell ref="A137:A141"/>
    <mergeCell ref="A142:A146"/>
    <mergeCell ref="A147:A151"/>
    <mergeCell ref="AB119:AB121"/>
    <mergeCell ref="AC119:AC121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A114:B114"/>
    <mergeCell ref="A115:A117"/>
    <mergeCell ref="A119:A121"/>
    <mergeCell ref="B119:B121"/>
    <mergeCell ref="C119:E120"/>
    <mergeCell ref="F119:AA119"/>
    <mergeCell ref="V120:W120"/>
    <mergeCell ref="X120:Y120"/>
    <mergeCell ref="Z120:AA120"/>
    <mergeCell ref="A108:B108"/>
    <mergeCell ref="A109:B109"/>
    <mergeCell ref="A110:B110"/>
    <mergeCell ref="A111:B111"/>
    <mergeCell ref="A112:B112"/>
    <mergeCell ref="A113:B113"/>
    <mergeCell ref="V105:V107"/>
    <mergeCell ref="W105:W107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A100:B100"/>
    <mergeCell ref="A101:B101"/>
    <mergeCell ref="A102:B102"/>
    <mergeCell ref="A103:P103"/>
    <mergeCell ref="A104:Q104"/>
    <mergeCell ref="A105:B107"/>
    <mergeCell ref="C105:E106"/>
    <mergeCell ref="F105:U105"/>
    <mergeCell ref="C95:E95"/>
    <mergeCell ref="F95:G95"/>
    <mergeCell ref="H95:I95"/>
    <mergeCell ref="A97:B97"/>
    <mergeCell ref="A98:B98"/>
    <mergeCell ref="A99:B99"/>
    <mergeCell ref="A77:A79"/>
    <mergeCell ref="B77:B78"/>
    <mergeCell ref="A89:B89"/>
    <mergeCell ref="A90:A91"/>
    <mergeCell ref="A92:A93"/>
    <mergeCell ref="A95:B96"/>
    <mergeCell ref="A69:A71"/>
    <mergeCell ref="B69:D70"/>
    <mergeCell ref="E69:H69"/>
    <mergeCell ref="I69:I71"/>
    <mergeCell ref="J69:J71"/>
    <mergeCell ref="E70:F70"/>
    <mergeCell ref="G70:H70"/>
    <mergeCell ref="A62:B62"/>
    <mergeCell ref="A63:B63"/>
    <mergeCell ref="A64:B64"/>
    <mergeCell ref="A65:B65"/>
    <mergeCell ref="A66:B66"/>
    <mergeCell ref="A67:B67"/>
    <mergeCell ref="A59:B60"/>
    <mergeCell ref="C59:C60"/>
    <mergeCell ref="D59:J59"/>
    <mergeCell ref="K59:K60"/>
    <mergeCell ref="L59:L60"/>
    <mergeCell ref="A61:B61"/>
    <mergeCell ref="M44:N44"/>
    <mergeCell ref="O44:P44"/>
    <mergeCell ref="A51:A53"/>
    <mergeCell ref="B51:D52"/>
    <mergeCell ref="E51:H51"/>
    <mergeCell ref="I51:I53"/>
    <mergeCell ref="J51:J53"/>
    <mergeCell ref="E52:F52"/>
    <mergeCell ref="G52:H52"/>
    <mergeCell ref="A43:A45"/>
    <mergeCell ref="B43:D44"/>
    <mergeCell ref="E43:P43"/>
    <mergeCell ref="A39:A41"/>
    <mergeCell ref="R17:R19"/>
    <mergeCell ref="S17:S19"/>
    <mergeCell ref="F18:G18"/>
    <mergeCell ref="H18:I18"/>
    <mergeCell ref="J18:K18"/>
    <mergeCell ref="L18:M18"/>
    <mergeCell ref="Q43:Q45"/>
    <mergeCell ref="R43:R45"/>
    <mergeCell ref="E44:F44"/>
    <mergeCell ref="G44:H44"/>
    <mergeCell ref="I44:J44"/>
    <mergeCell ref="K44:L44"/>
    <mergeCell ref="A20:B20"/>
    <mergeCell ref="A21:A24"/>
    <mergeCell ref="A25:A36"/>
    <mergeCell ref="A37:A38"/>
    <mergeCell ref="R11:S11"/>
    <mergeCell ref="T11:U11"/>
    <mergeCell ref="V11:W11"/>
    <mergeCell ref="N18:O18"/>
    <mergeCell ref="P18:Q18"/>
    <mergeCell ref="X11:Y11"/>
    <mergeCell ref="A13:B13"/>
    <mergeCell ref="A14:A15"/>
    <mergeCell ref="A6:Y6"/>
    <mergeCell ref="A10:B12"/>
    <mergeCell ref="C10:E11"/>
    <mergeCell ref="F10:Y10"/>
    <mergeCell ref="F11:G11"/>
    <mergeCell ref="H11:I11"/>
    <mergeCell ref="J11:K11"/>
    <mergeCell ref="L11:M11"/>
    <mergeCell ref="N11:O11"/>
    <mergeCell ref="P11:Q11"/>
    <mergeCell ref="A17:A19"/>
    <mergeCell ref="B17:B19"/>
    <mergeCell ref="C17:E18"/>
    <mergeCell ref="F17:Q17"/>
  </mergeCells>
  <dataValidations count="9">
    <dataValidation type="whole" allowBlank="1" showInputMessage="1" showErrorMessage="1" sqref="F270:AC274" xr:uid="{00000000-0002-0000-0300-000000000000}">
      <formula1>0</formula1>
      <formula2>9.99999999999999E+34</formula2>
    </dataValidation>
    <dataValidation type="whole" allowBlank="1" showInputMessage="1" showErrorMessage="1" sqref="E219:J226 G227:H227" xr:uid="{00000000-0002-0000-0300-000001000000}">
      <formula1>0</formula1>
      <formula2>9.99999999999999E+39</formula2>
    </dataValidation>
    <dataValidation type="whole" allowBlank="1" showInputMessage="1" showErrorMessage="1" sqref="F108:W117" xr:uid="{00000000-0002-0000-0300-000002000000}">
      <formula1>0</formula1>
      <formula2>9.99999999999999E+30</formula2>
    </dataValidation>
    <dataValidation type="whole" allowBlank="1" showInputMessage="1" showErrorMessage="1" sqref="C90:H93 F260:P265" xr:uid="{00000000-0002-0000-0300-000003000000}">
      <formula1>0</formula1>
      <formula2>9.99999999999999E+32</formula2>
    </dataValidation>
    <dataValidation type="whole" allowBlank="1" showInputMessage="1" showErrorMessage="1" sqref="D61:L67 F246:AA255" xr:uid="{00000000-0002-0000-0300-000004000000}">
      <formula1>0</formula1>
      <formula2>9.99999999999999E+31</formula2>
    </dataValidation>
    <dataValidation operator="greaterThanOrEqual" allowBlank="1" showInputMessage="1" showErrorMessage="1" errorTitle="Error" error="Favor ingresar Números." sqref="G218:H218 C224:C226" xr:uid="{00000000-0002-0000-0300-000005000000}"/>
    <dataValidation type="whole" allowBlank="1" showInputMessage="1" showErrorMessage="1" errorTitle="Error" error="Favor ingresar Números." sqref="C72:D74 C256:E265 F152:AC152" xr:uid="{00000000-0002-0000-0300-000006000000}">
      <formula1>0</formula1>
      <formula2>1E+29</formula2>
    </dataValidation>
    <dataValidation type="whole" allowBlank="1" showInputMessage="1" showErrorMessage="1" sqref="F204:AC205 AD205:AG205 AI205 F208:AI208 C203:E208 T212" xr:uid="{00000000-0002-0000-0300-000007000000}">
      <formula1>0</formula1>
      <formula2>1E+29</formula2>
    </dataValidation>
    <dataValidation type="whole" operator="greaterThanOrEqual" allowBlank="1" showInputMessage="1" showErrorMessage="1" errorTitle="Error" error="Favor ingresar Números." sqref="F192:U193 C216:F216 F213:AF215 F206:AI207 E46:R49 E227:F227 I227:J227 F183:Q185 R260:R262 B86:F87 E217:F217 C237:E241 E72:J74 E55:J57 B80:B83 F122:AC151 F153:AC157 F163:AM168 F199:S200 C228:F232 F173:O178 F20:S41 F13:Y15 F98:I102" xr:uid="{00000000-0002-0000-0300-000008000000}">
      <formula1>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R278"/>
  <sheetViews>
    <sheetView workbookViewId="0"/>
  </sheetViews>
  <sheetFormatPr baseColWidth="10" defaultColWidth="11.42578125" defaultRowHeight="15" x14ac:dyDescent="0.25"/>
  <cols>
    <col min="1" max="1" width="31" customWidth="1"/>
    <col min="2" max="2" width="28.7109375" customWidth="1"/>
    <col min="3" max="3" width="16.42578125" customWidth="1"/>
    <col min="4" max="7" width="15.7109375" customWidth="1"/>
    <col min="8" max="8" width="16.5703125" customWidth="1"/>
    <col min="9" max="12" width="15.7109375" customWidth="1"/>
    <col min="23" max="23" width="13.140625" customWidth="1"/>
    <col min="53" max="61" width="11.42578125" customWidth="1"/>
    <col min="72" max="78" width="16" customWidth="1"/>
    <col min="79" max="94" width="11.42578125" style="2" hidden="1" customWidth="1"/>
    <col min="95" max="96" width="11.42578125" hidden="1" customWidth="1"/>
    <col min="97" max="130" width="11.42578125" customWidth="1"/>
  </cols>
  <sheetData>
    <row r="1" spans="1:94" x14ac:dyDescent="0.25">
      <c r="A1" s="1" t="s">
        <v>0</v>
      </c>
    </row>
    <row r="2" spans="1:94" x14ac:dyDescent="0.25">
      <c r="A2" s="1" t="str">
        <f>CONCATENATE("COMUNA: ",[5]NOMBRE!B2, " (",[5]NOMBRE!C2,[5]NOMBRE!D2,[5]NOMBRE!E2,[5]NOMBRE!F2,[5]NOMBRE!G2,")")</f>
        <v>COMUNA: LINARES (07401)</v>
      </c>
    </row>
    <row r="3" spans="1:94" x14ac:dyDescent="0.25">
      <c r="A3" s="1" t="str">
        <f>CONCATENATE("ESTABLECIMIENTO/ESTRATEGIA: ", [5]NOMBRE!B3, " (",[5]NOMBRE!C3,[5]NOMBRE!D3,[5]NOMBRE!E3,[5]NOMBRE!F3,[5]NOMBRE!G3,[5]NOMBRE!H3,")")</f>
        <v>ESTABLECIMIENTO/ESTRATEGIA: HOSPITAL PRESIDENTE CARLOS IBAÑEZ DEL CAMPO (116108)</v>
      </c>
    </row>
    <row r="4" spans="1:94" x14ac:dyDescent="0.25">
      <c r="A4" s="1" t="str">
        <f>CONCATENATE("MES: ",[5]NOMBRE!B6, " (",[5]NOMBRE!C6,[5]NOMBRE!D6,")")</f>
        <v>MES: ABRIL (04)</v>
      </c>
    </row>
    <row r="5" spans="1:94" x14ac:dyDescent="0.25">
      <c r="A5" s="1" t="str">
        <f>CONCATENATE("AÑO: ",[5]NOMBRE!B7)</f>
        <v>AÑO: 2025</v>
      </c>
    </row>
    <row r="6" spans="1:94" s="5" customFormat="1" ht="15" customHeight="1" x14ac:dyDescent="0.25">
      <c r="A6" s="2498" t="s">
        <v>1</v>
      </c>
      <c r="B6" s="2498"/>
      <c r="C6" s="2498"/>
      <c r="D6" s="2498"/>
      <c r="E6" s="2498"/>
      <c r="F6" s="2498"/>
      <c r="G6" s="2498"/>
      <c r="H6" s="2498"/>
      <c r="I6" s="2498"/>
      <c r="J6" s="2498"/>
      <c r="K6" s="2498"/>
      <c r="L6" s="2498"/>
      <c r="M6" s="2498"/>
      <c r="N6" s="2498"/>
      <c r="O6" s="2498"/>
      <c r="P6" s="2498"/>
      <c r="Q6" s="2498"/>
      <c r="R6" s="2498"/>
      <c r="S6" s="2498"/>
      <c r="T6" s="2498"/>
      <c r="U6" s="2498"/>
      <c r="V6" s="2498"/>
      <c r="W6" s="2498"/>
      <c r="X6" s="2498"/>
      <c r="Y6" s="2499"/>
      <c r="Z6" s="3"/>
      <c r="AA6" s="3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</row>
    <row r="8" spans="1:94" ht="15.75" x14ac:dyDescent="0.25">
      <c r="A8" s="7" t="s">
        <v>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9"/>
      <c r="Q8" s="10"/>
      <c r="R8" s="3"/>
      <c r="S8" s="3"/>
      <c r="T8" s="3"/>
      <c r="U8" s="3"/>
      <c r="V8" s="3"/>
      <c r="W8" s="3"/>
      <c r="X8" s="3"/>
      <c r="Y8" s="3"/>
    </row>
    <row r="9" spans="1:94" x14ac:dyDescent="0.25">
      <c r="A9" s="11" t="s">
        <v>3</v>
      </c>
      <c r="B9" s="12"/>
      <c r="C9" s="12"/>
      <c r="D9" s="12"/>
      <c r="E9" s="12"/>
      <c r="F9" s="13"/>
      <c r="G9" s="14"/>
      <c r="H9" s="15"/>
      <c r="I9" s="16"/>
      <c r="J9" s="14"/>
      <c r="K9" s="1054"/>
      <c r="L9" s="14"/>
      <c r="M9" s="15"/>
      <c r="N9" s="16"/>
      <c r="O9" s="16"/>
      <c r="P9" s="18"/>
      <c r="Q9" s="14"/>
      <c r="R9" s="15"/>
      <c r="S9" s="15"/>
      <c r="T9" s="15"/>
      <c r="U9" s="15"/>
      <c r="V9" s="15"/>
      <c r="W9" s="15"/>
      <c r="X9" s="15"/>
      <c r="Y9" s="16"/>
    </row>
    <row r="10" spans="1:94" ht="15" customHeight="1" x14ac:dyDescent="0.25">
      <c r="A10" s="2908" t="s">
        <v>4</v>
      </c>
      <c r="B10" s="2908"/>
      <c r="C10" s="2893" t="s">
        <v>5</v>
      </c>
      <c r="D10" s="2894"/>
      <c r="E10" s="2895"/>
      <c r="F10" s="2886" t="s">
        <v>6</v>
      </c>
      <c r="G10" s="2888"/>
      <c r="H10" s="2888"/>
      <c r="I10" s="2888"/>
      <c r="J10" s="2888"/>
      <c r="K10" s="2888"/>
      <c r="L10" s="2888"/>
      <c r="M10" s="2888"/>
      <c r="N10" s="2888"/>
      <c r="O10" s="2888"/>
      <c r="P10" s="2888"/>
      <c r="Q10" s="2888"/>
      <c r="R10" s="2888"/>
      <c r="S10" s="2888"/>
      <c r="T10" s="2888"/>
      <c r="U10" s="2888"/>
      <c r="V10" s="2888"/>
      <c r="W10" s="2888"/>
      <c r="X10" s="2888"/>
      <c r="Y10" s="2887"/>
    </row>
    <row r="11" spans="1:94" ht="15" customHeight="1" x14ac:dyDescent="0.25">
      <c r="A11" s="2908"/>
      <c r="B11" s="2908"/>
      <c r="C11" s="2504"/>
      <c r="D11" s="2505"/>
      <c r="E11" s="2506"/>
      <c r="F11" s="2886" t="s">
        <v>7</v>
      </c>
      <c r="G11" s="2887"/>
      <c r="H11" s="2886" t="s">
        <v>8</v>
      </c>
      <c r="I11" s="2887"/>
      <c r="J11" s="2886" t="s">
        <v>9</v>
      </c>
      <c r="K11" s="2887"/>
      <c r="L11" s="2886" t="s">
        <v>10</v>
      </c>
      <c r="M11" s="2887"/>
      <c r="N11" s="2886" t="s">
        <v>11</v>
      </c>
      <c r="O11" s="2887"/>
      <c r="P11" s="2886" t="s">
        <v>12</v>
      </c>
      <c r="Q11" s="2887"/>
      <c r="R11" s="2886" t="s">
        <v>13</v>
      </c>
      <c r="S11" s="2887"/>
      <c r="T11" s="2886" t="s">
        <v>14</v>
      </c>
      <c r="U11" s="2887"/>
      <c r="V11" s="2886" t="s">
        <v>15</v>
      </c>
      <c r="W11" s="2887"/>
      <c r="X11" s="2886" t="s">
        <v>16</v>
      </c>
      <c r="Y11" s="2887"/>
    </row>
    <row r="12" spans="1:94" x14ac:dyDescent="0.25">
      <c r="A12" s="2908"/>
      <c r="B12" s="2908"/>
      <c r="C12" s="866" t="s">
        <v>17</v>
      </c>
      <c r="D12" s="889" t="s">
        <v>18</v>
      </c>
      <c r="E12" s="865" t="s">
        <v>19</v>
      </c>
      <c r="F12" s="952" t="s">
        <v>18</v>
      </c>
      <c r="G12" s="865" t="s">
        <v>19</v>
      </c>
      <c r="H12" s="952" t="s">
        <v>18</v>
      </c>
      <c r="I12" s="865" t="s">
        <v>19</v>
      </c>
      <c r="J12" s="952" t="s">
        <v>18</v>
      </c>
      <c r="K12" s="865" t="s">
        <v>19</v>
      </c>
      <c r="L12" s="952" t="s">
        <v>18</v>
      </c>
      <c r="M12" s="865" t="s">
        <v>19</v>
      </c>
      <c r="N12" s="952" t="s">
        <v>18</v>
      </c>
      <c r="O12" s="865" t="s">
        <v>19</v>
      </c>
      <c r="P12" s="952" t="s">
        <v>18</v>
      </c>
      <c r="Q12" s="865" t="s">
        <v>19</v>
      </c>
      <c r="R12" s="952" t="s">
        <v>18</v>
      </c>
      <c r="S12" s="865" t="s">
        <v>19</v>
      </c>
      <c r="T12" s="952" t="s">
        <v>18</v>
      </c>
      <c r="U12" s="865" t="s">
        <v>19</v>
      </c>
      <c r="V12" s="952" t="s">
        <v>18</v>
      </c>
      <c r="W12" s="865" t="s">
        <v>19</v>
      </c>
      <c r="X12" s="952" t="s">
        <v>18</v>
      </c>
      <c r="Y12" s="865" t="s">
        <v>19</v>
      </c>
    </row>
    <row r="13" spans="1:94" x14ac:dyDescent="0.25">
      <c r="A13" s="2997" t="s">
        <v>20</v>
      </c>
      <c r="B13" s="2997"/>
      <c r="C13" s="1037">
        <f>SUM(D13+E13)</f>
        <v>0</v>
      </c>
      <c r="D13" s="1038">
        <f t="shared" ref="D13:E15" si="0">SUM(F13+H13+J13+L13+N13+P13+R13+T13+V13+X13)</f>
        <v>0</v>
      </c>
      <c r="E13" s="1039">
        <f t="shared" si="0"/>
        <v>0</v>
      </c>
      <c r="F13" s="871"/>
      <c r="G13" s="875"/>
      <c r="H13" s="871"/>
      <c r="I13" s="875"/>
      <c r="J13" s="871"/>
      <c r="K13" s="875"/>
      <c r="L13" s="871"/>
      <c r="M13" s="875"/>
      <c r="N13" s="871"/>
      <c r="O13" s="875"/>
      <c r="P13" s="871"/>
      <c r="Q13" s="875"/>
      <c r="R13" s="871"/>
      <c r="S13" s="875"/>
      <c r="T13" s="871"/>
      <c r="U13" s="875"/>
      <c r="V13" s="871"/>
      <c r="W13" s="875"/>
      <c r="X13" s="871"/>
      <c r="Y13" s="875"/>
    </row>
    <row r="14" spans="1:94" x14ac:dyDescent="0.25">
      <c r="A14" s="2998" t="s">
        <v>21</v>
      </c>
      <c r="B14" s="918" t="s">
        <v>22</v>
      </c>
      <c r="C14" s="877">
        <f>SUM(D14+E14)</f>
        <v>0</v>
      </c>
      <c r="D14" s="1055">
        <f t="shared" si="0"/>
        <v>0</v>
      </c>
      <c r="E14" s="878">
        <f t="shared" si="0"/>
        <v>0</v>
      </c>
      <c r="F14" s="879"/>
      <c r="G14" s="884"/>
      <c r="H14" s="879"/>
      <c r="I14" s="884"/>
      <c r="J14" s="879"/>
      <c r="K14" s="884"/>
      <c r="L14" s="879"/>
      <c r="M14" s="884"/>
      <c r="N14" s="879"/>
      <c r="O14" s="884"/>
      <c r="P14" s="879"/>
      <c r="Q14" s="884"/>
      <c r="R14" s="879"/>
      <c r="S14" s="884"/>
      <c r="T14" s="879"/>
      <c r="U14" s="884"/>
      <c r="V14" s="879"/>
      <c r="W14" s="884"/>
      <c r="X14" s="879"/>
      <c r="Y14" s="884"/>
    </row>
    <row r="15" spans="1:94" x14ac:dyDescent="0.25">
      <c r="A15" s="2497"/>
      <c r="B15" s="34" t="s">
        <v>23</v>
      </c>
      <c r="C15" s="35">
        <f>SUM(D15+E15)</f>
        <v>0</v>
      </c>
      <c r="D15" s="36">
        <f t="shared" si="0"/>
        <v>0</v>
      </c>
      <c r="E15" s="37">
        <f t="shared" si="0"/>
        <v>0</v>
      </c>
      <c r="F15" s="1056"/>
      <c r="G15" s="1057"/>
      <c r="H15" s="40"/>
      <c r="I15" s="41"/>
      <c r="J15" s="40"/>
      <c r="K15" s="41"/>
      <c r="L15" s="1056"/>
      <c r="M15" s="1057"/>
      <c r="N15" s="1056"/>
      <c r="O15" s="1057"/>
      <c r="P15" s="1056"/>
      <c r="Q15" s="1057"/>
      <c r="R15" s="1056"/>
      <c r="S15" s="1057"/>
      <c r="T15" s="1056"/>
      <c r="U15" s="1058"/>
      <c r="V15" s="1056"/>
      <c r="W15" s="1058"/>
      <c r="X15" s="1056"/>
      <c r="Y15" s="1057"/>
    </row>
    <row r="16" spans="1:94" ht="15.75" x14ac:dyDescent="0.25">
      <c r="A16" s="11" t="s">
        <v>24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3"/>
      <c r="Q16" s="43"/>
      <c r="R16" s="44"/>
      <c r="S16" s="44"/>
    </row>
    <row r="17" spans="1:90" customFormat="1" ht="15" customHeight="1" x14ac:dyDescent="0.25">
      <c r="A17" s="3025" t="s">
        <v>25</v>
      </c>
      <c r="B17" s="3025" t="s">
        <v>26</v>
      </c>
      <c r="C17" s="3026" t="s">
        <v>27</v>
      </c>
      <c r="D17" s="3027"/>
      <c r="E17" s="3028"/>
      <c r="F17" s="3029" t="s">
        <v>6</v>
      </c>
      <c r="G17" s="3030"/>
      <c r="H17" s="3030"/>
      <c r="I17" s="3030"/>
      <c r="J17" s="3030"/>
      <c r="K17" s="3030"/>
      <c r="L17" s="3030"/>
      <c r="M17" s="3030"/>
      <c r="N17" s="3030"/>
      <c r="O17" s="3030"/>
      <c r="P17" s="3030"/>
      <c r="Q17" s="3030"/>
      <c r="R17" s="3031" t="s">
        <v>28</v>
      </c>
      <c r="S17" s="3028" t="s">
        <v>29</v>
      </c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</row>
    <row r="18" spans="1:90" customFormat="1" ht="15" customHeight="1" x14ac:dyDescent="0.25">
      <c r="A18" s="2509"/>
      <c r="B18" s="2509"/>
      <c r="C18" s="2504"/>
      <c r="D18" s="2505"/>
      <c r="E18" s="2506"/>
      <c r="F18" s="3022" t="s">
        <v>30</v>
      </c>
      <c r="G18" s="3023"/>
      <c r="H18" s="3022" t="s">
        <v>31</v>
      </c>
      <c r="I18" s="3023"/>
      <c r="J18" s="3022" t="s">
        <v>15</v>
      </c>
      <c r="K18" s="3023"/>
      <c r="L18" s="3022" t="s">
        <v>32</v>
      </c>
      <c r="M18" s="3023"/>
      <c r="N18" s="3022" t="s">
        <v>33</v>
      </c>
      <c r="O18" s="3023"/>
      <c r="P18" s="3022" t="s">
        <v>34</v>
      </c>
      <c r="Q18" s="3024"/>
      <c r="R18" s="2520"/>
      <c r="S18" s="252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</row>
    <row r="19" spans="1:90" customFormat="1" x14ac:dyDescent="0.25">
      <c r="A19" s="2510"/>
      <c r="B19" s="2510"/>
      <c r="C19" s="1059" t="s">
        <v>17</v>
      </c>
      <c r="D19" s="1060" t="s">
        <v>18</v>
      </c>
      <c r="E19" s="1061" t="s">
        <v>19</v>
      </c>
      <c r="F19" s="1062" t="s">
        <v>18</v>
      </c>
      <c r="G19" s="1061" t="s">
        <v>19</v>
      </c>
      <c r="H19" s="1062" t="s">
        <v>18</v>
      </c>
      <c r="I19" s="1061" t="s">
        <v>19</v>
      </c>
      <c r="J19" s="1062" t="s">
        <v>18</v>
      </c>
      <c r="K19" s="1061" t="s">
        <v>19</v>
      </c>
      <c r="L19" s="1062" t="s">
        <v>18</v>
      </c>
      <c r="M19" s="1061" t="s">
        <v>19</v>
      </c>
      <c r="N19" s="1062" t="s">
        <v>18</v>
      </c>
      <c r="O19" s="1061" t="s">
        <v>19</v>
      </c>
      <c r="P19" s="1062" t="s">
        <v>18</v>
      </c>
      <c r="Q19" s="1063" t="s">
        <v>19</v>
      </c>
      <c r="R19" s="2521"/>
      <c r="S19" s="2506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90" customFormat="1" ht="15" customHeight="1" x14ac:dyDescent="0.25">
      <c r="A20" s="3032" t="s">
        <v>35</v>
      </c>
      <c r="B20" s="3033"/>
      <c r="C20" s="1064">
        <f t="shared" ref="C20:C29" si="1">SUM(D20+E20)</f>
        <v>0</v>
      </c>
      <c r="D20" s="1065">
        <f t="shared" ref="D20:E41" si="2">SUM(F20+H20+J20+L20+N20+P20)</f>
        <v>0</v>
      </c>
      <c r="E20" s="1066">
        <f t="shared" si="2"/>
        <v>0</v>
      </c>
      <c r="F20" s="1067"/>
      <c r="G20" s="1068"/>
      <c r="H20" s="1067"/>
      <c r="I20" s="1068"/>
      <c r="J20" s="1067"/>
      <c r="K20" s="1068"/>
      <c r="L20" s="1067"/>
      <c r="M20" s="1068"/>
      <c r="N20" s="1067"/>
      <c r="O20" s="1068"/>
      <c r="P20" s="1067"/>
      <c r="Q20" s="1069"/>
      <c r="R20" s="1070"/>
      <c r="S20" s="1071"/>
      <c r="T20" s="58" t="str">
        <f>$CA20&amp;CB20</f>
        <v/>
      </c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60" t="str">
        <f>IF(AND($C20&lt;&gt;0,R20=""),"* No olvide ingresar la variable "&amp;R$17&amp;""&amp;". Digite CERO si no tiene. ",IF(R20&gt;$C20,"* La variable Pueblos Originarios no debe ser mayor al Total Ambos Sexos. ",""))</f>
        <v/>
      </c>
      <c r="CB20" s="60" t="str">
        <f>IF(AND($C20&lt;&gt;0,S20=""),"* No olvide ingresar la variable "&amp;S$17&amp;""&amp;". Digite CERO si no tiene. ",IF(S20&gt;$C20,"* La variable Migrantes no debe ser mayor al Total Ambos Sexos. ",""))</f>
        <v/>
      </c>
      <c r="CC20" s="59"/>
      <c r="CD20" s="59"/>
      <c r="CE20" s="61"/>
      <c r="CF20" s="61"/>
      <c r="CG20" s="61"/>
      <c r="CH20" s="61"/>
      <c r="CI20" s="61"/>
      <c r="CJ20" s="2"/>
      <c r="CK20" s="62">
        <f>IF(AND($C20&lt;&gt;0,R20=""),1,IF(R20&gt;$C20,1,0))</f>
        <v>0</v>
      </c>
      <c r="CL20" s="62">
        <f>IF(AND($C20&lt;&gt;0,S20=""),1,IF(S20&gt;$C20,1,0))</f>
        <v>0</v>
      </c>
    </row>
    <row r="21" spans="1:90" customFormat="1" x14ac:dyDescent="0.25">
      <c r="A21" s="3034" t="s">
        <v>36</v>
      </c>
      <c r="B21" s="1072" t="s">
        <v>22</v>
      </c>
      <c r="C21" s="1073">
        <f t="shared" si="1"/>
        <v>0</v>
      </c>
      <c r="D21" s="1041">
        <f t="shared" si="2"/>
        <v>0</v>
      </c>
      <c r="E21" s="1074">
        <f t="shared" si="2"/>
        <v>0</v>
      </c>
      <c r="F21" s="67"/>
      <c r="G21" s="68"/>
      <c r="H21" s="67"/>
      <c r="I21" s="68"/>
      <c r="J21" s="67"/>
      <c r="K21" s="68"/>
      <c r="L21" s="67"/>
      <c r="M21" s="68"/>
      <c r="N21" s="69"/>
      <c r="O21" s="68"/>
      <c r="P21" s="69"/>
      <c r="Q21" s="70"/>
      <c r="R21" s="71"/>
      <c r="S21" s="72"/>
      <c r="T21" s="58" t="str">
        <f t="shared" ref="T21:T41" si="3">$CA21&amp;CB21</f>
        <v/>
      </c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60" t="str">
        <f t="shared" ref="CA21:CA41" si="4">IF(AND($C21&lt;&gt;0,R21=""),"* No olvide ingresar la variable "&amp;R$17&amp;""&amp;". Digite CERO si no tiene. ",IF(R21&gt;$C21,"* La variable Pueblos Originarios no debe ser mayor al Total Ambos Sexos. ",""))</f>
        <v/>
      </c>
      <c r="CB21" s="60" t="str">
        <f t="shared" ref="CB21:CB41" si="5">IF(AND($C21&lt;&gt;0,S21=""),"* No olvide ingresar la variable "&amp;S$17&amp;""&amp;". Digite CERO si no tiene. ",IF(S21&gt;$C21,"* La variable Migrantes no debe ser mayor al Total Ambos Sexos. ",""))</f>
        <v/>
      </c>
      <c r="CC21" s="59"/>
      <c r="CD21" s="59"/>
      <c r="CE21" s="61"/>
      <c r="CF21" s="61"/>
      <c r="CG21" s="61"/>
      <c r="CH21" s="61"/>
      <c r="CI21" s="61"/>
      <c r="CJ21" s="2"/>
      <c r="CK21" s="62">
        <f t="shared" ref="CK21:CL41" si="6">IF(AND($C21&lt;&gt;0,R21=""),1,IF(R21&gt;$C21,1,0))</f>
        <v>0</v>
      </c>
      <c r="CL21" s="62">
        <f t="shared" si="6"/>
        <v>0</v>
      </c>
    </row>
    <row r="22" spans="1:90" customFormat="1" x14ac:dyDescent="0.25">
      <c r="A22" s="2517"/>
      <c r="B22" s="73" t="s">
        <v>37</v>
      </c>
      <c r="C22" s="74">
        <f t="shared" si="1"/>
        <v>0</v>
      </c>
      <c r="D22" s="75">
        <f t="shared" si="2"/>
        <v>0</v>
      </c>
      <c r="E22" s="76">
        <f t="shared" si="2"/>
        <v>0</v>
      </c>
      <c r="F22" s="77"/>
      <c r="G22" s="78"/>
      <c r="H22" s="67"/>
      <c r="I22" s="68"/>
      <c r="J22" s="77"/>
      <c r="K22" s="78"/>
      <c r="L22" s="77"/>
      <c r="M22" s="78"/>
      <c r="N22" s="79"/>
      <c r="O22" s="78"/>
      <c r="P22" s="79"/>
      <c r="Q22" s="80"/>
      <c r="R22" s="81"/>
      <c r="S22" s="82"/>
      <c r="T22" s="58" t="str">
        <f t="shared" si="3"/>
        <v/>
      </c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60" t="str">
        <f t="shared" si="4"/>
        <v/>
      </c>
      <c r="CB22" s="60" t="str">
        <f t="shared" si="5"/>
        <v/>
      </c>
      <c r="CC22" s="59"/>
      <c r="CD22" s="59"/>
      <c r="CE22" s="61"/>
      <c r="CF22" s="61"/>
      <c r="CG22" s="61"/>
      <c r="CH22" s="61"/>
      <c r="CI22" s="61"/>
      <c r="CJ22" s="2"/>
      <c r="CK22" s="62">
        <f t="shared" si="6"/>
        <v>0</v>
      </c>
      <c r="CL22" s="62">
        <f t="shared" si="6"/>
        <v>0</v>
      </c>
    </row>
    <row r="23" spans="1:90" customFormat="1" x14ac:dyDescent="0.25">
      <c r="A23" s="2517"/>
      <c r="B23" s="83" t="s">
        <v>38</v>
      </c>
      <c r="C23" s="84">
        <f t="shared" si="1"/>
        <v>0</v>
      </c>
      <c r="D23" s="85">
        <f t="shared" si="2"/>
        <v>0</v>
      </c>
      <c r="E23" s="86">
        <f t="shared" si="2"/>
        <v>0</v>
      </c>
      <c r="F23" s="77"/>
      <c r="G23" s="78"/>
      <c r="H23" s="67"/>
      <c r="I23" s="68"/>
      <c r="J23" s="77"/>
      <c r="K23" s="78"/>
      <c r="L23" s="77"/>
      <c r="M23" s="78"/>
      <c r="N23" s="79"/>
      <c r="O23" s="78"/>
      <c r="P23" s="79"/>
      <c r="Q23" s="80"/>
      <c r="R23" s="81"/>
      <c r="S23" s="82"/>
      <c r="T23" s="58" t="str">
        <f t="shared" si="3"/>
        <v/>
      </c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60" t="str">
        <f t="shared" si="4"/>
        <v/>
      </c>
      <c r="CB23" s="60" t="str">
        <f t="shared" si="5"/>
        <v/>
      </c>
      <c r="CC23" s="59"/>
      <c r="CD23" s="59"/>
      <c r="CE23" s="61"/>
      <c r="CF23" s="61"/>
      <c r="CG23" s="61"/>
      <c r="CH23" s="61"/>
      <c r="CI23" s="61"/>
      <c r="CJ23" s="2"/>
      <c r="CK23" s="62">
        <f t="shared" si="6"/>
        <v>0</v>
      </c>
      <c r="CL23" s="62">
        <f t="shared" si="6"/>
        <v>0</v>
      </c>
    </row>
    <row r="24" spans="1:90" customFormat="1" x14ac:dyDescent="0.25">
      <c r="A24" s="2518"/>
      <c r="B24" s="34" t="s">
        <v>39</v>
      </c>
      <c r="C24" s="35">
        <f t="shared" si="1"/>
        <v>0</v>
      </c>
      <c r="D24" s="87">
        <f t="shared" si="2"/>
        <v>0</v>
      </c>
      <c r="E24" s="37">
        <f t="shared" si="2"/>
        <v>0</v>
      </c>
      <c r="F24" s="40"/>
      <c r="G24" s="88"/>
      <c r="H24" s="40"/>
      <c r="I24" s="88"/>
      <c r="J24" s="40"/>
      <c r="K24" s="88"/>
      <c r="L24" s="40"/>
      <c r="M24" s="88"/>
      <c r="N24" s="89"/>
      <c r="O24" s="88"/>
      <c r="P24" s="89"/>
      <c r="Q24" s="90"/>
      <c r="R24" s="91"/>
      <c r="S24" s="41"/>
      <c r="T24" s="58" t="str">
        <f t="shared" si="3"/>
        <v/>
      </c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60" t="str">
        <f t="shared" si="4"/>
        <v/>
      </c>
      <c r="CB24" s="60" t="str">
        <f t="shared" si="5"/>
        <v/>
      </c>
      <c r="CC24" s="59"/>
      <c r="CD24" s="59"/>
      <c r="CE24" s="61"/>
      <c r="CF24" s="61"/>
      <c r="CG24" s="61"/>
      <c r="CH24" s="61"/>
      <c r="CI24" s="61"/>
      <c r="CJ24" s="2"/>
      <c r="CK24" s="62">
        <f t="shared" si="6"/>
        <v>0</v>
      </c>
      <c r="CL24" s="62">
        <f t="shared" si="6"/>
        <v>0</v>
      </c>
    </row>
    <row r="25" spans="1:90" customFormat="1" ht="21" x14ac:dyDescent="0.25">
      <c r="A25" s="2898" t="s">
        <v>40</v>
      </c>
      <c r="B25" s="1072" t="s">
        <v>41</v>
      </c>
      <c r="C25" s="1073">
        <f t="shared" si="1"/>
        <v>0</v>
      </c>
      <c r="D25" s="1041">
        <f t="shared" si="2"/>
        <v>0</v>
      </c>
      <c r="E25" s="1074">
        <f t="shared" si="2"/>
        <v>0</v>
      </c>
      <c r="F25" s="1075"/>
      <c r="G25" s="1076"/>
      <c r="H25" s="1075"/>
      <c r="I25" s="1076"/>
      <c r="J25" s="1075"/>
      <c r="K25" s="1076"/>
      <c r="L25" s="1075"/>
      <c r="M25" s="1076"/>
      <c r="N25" s="1077"/>
      <c r="O25" s="1076"/>
      <c r="P25" s="1077"/>
      <c r="Q25" s="1078"/>
      <c r="R25" s="1079"/>
      <c r="S25" s="1080"/>
      <c r="T25" s="58" t="str">
        <f t="shared" si="3"/>
        <v/>
      </c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60" t="str">
        <f t="shared" si="4"/>
        <v/>
      </c>
      <c r="CB25" s="60" t="str">
        <f t="shared" si="5"/>
        <v/>
      </c>
      <c r="CC25" s="59"/>
      <c r="CD25" s="59"/>
      <c r="CE25" s="61"/>
      <c r="CF25" s="61"/>
      <c r="CG25" s="61"/>
      <c r="CH25" s="61"/>
      <c r="CI25" s="61"/>
      <c r="CJ25" s="2"/>
      <c r="CK25" s="62">
        <f t="shared" si="6"/>
        <v>0</v>
      </c>
      <c r="CL25" s="62">
        <f t="shared" si="6"/>
        <v>0</v>
      </c>
    </row>
    <row r="26" spans="1:90" customFormat="1" x14ac:dyDescent="0.25">
      <c r="A26" s="2517"/>
      <c r="B26" s="98" t="s">
        <v>42</v>
      </c>
      <c r="C26" s="74">
        <f t="shared" si="1"/>
        <v>0</v>
      </c>
      <c r="D26" s="75">
        <f t="shared" si="2"/>
        <v>0</v>
      </c>
      <c r="E26" s="76">
        <f t="shared" si="2"/>
        <v>0</v>
      </c>
      <c r="F26" s="67"/>
      <c r="G26" s="68"/>
      <c r="H26" s="67"/>
      <c r="I26" s="68"/>
      <c r="J26" s="67"/>
      <c r="K26" s="68"/>
      <c r="L26" s="67"/>
      <c r="M26" s="68"/>
      <c r="N26" s="69"/>
      <c r="O26" s="68"/>
      <c r="P26" s="69"/>
      <c r="Q26" s="70"/>
      <c r="R26" s="71"/>
      <c r="S26" s="72"/>
      <c r="T26" s="58" t="str">
        <f t="shared" si="3"/>
        <v/>
      </c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60" t="str">
        <f t="shared" si="4"/>
        <v/>
      </c>
      <c r="CB26" s="60" t="str">
        <f t="shared" si="5"/>
        <v/>
      </c>
      <c r="CC26" s="59"/>
      <c r="CD26" s="59"/>
      <c r="CE26" s="61"/>
      <c r="CF26" s="61"/>
      <c r="CG26" s="61"/>
      <c r="CH26" s="61"/>
      <c r="CI26" s="61"/>
      <c r="CJ26" s="2"/>
      <c r="CK26" s="62">
        <f t="shared" si="6"/>
        <v>0</v>
      </c>
      <c r="CL26" s="62">
        <f t="shared" si="6"/>
        <v>0</v>
      </c>
    </row>
    <row r="27" spans="1:90" customFormat="1" x14ac:dyDescent="0.25">
      <c r="A27" s="2517"/>
      <c r="B27" s="98" t="s">
        <v>43</v>
      </c>
      <c r="C27" s="74">
        <f t="shared" si="1"/>
        <v>0</v>
      </c>
      <c r="D27" s="75">
        <f t="shared" si="2"/>
        <v>0</v>
      </c>
      <c r="E27" s="76">
        <f t="shared" si="2"/>
        <v>0</v>
      </c>
      <c r="F27" s="67"/>
      <c r="G27" s="68"/>
      <c r="H27" s="67"/>
      <c r="I27" s="68"/>
      <c r="J27" s="67"/>
      <c r="K27" s="68"/>
      <c r="L27" s="67"/>
      <c r="M27" s="68"/>
      <c r="N27" s="69"/>
      <c r="O27" s="68"/>
      <c r="P27" s="69"/>
      <c r="Q27" s="70"/>
      <c r="R27" s="71"/>
      <c r="S27" s="72"/>
      <c r="T27" s="58" t="str">
        <f t="shared" si="3"/>
        <v/>
      </c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60" t="str">
        <f t="shared" si="4"/>
        <v/>
      </c>
      <c r="CB27" s="60" t="str">
        <f t="shared" si="5"/>
        <v/>
      </c>
      <c r="CC27" s="59"/>
      <c r="CD27" s="59"/>
      <c r="CE27" s="61"/>
      <c r="CF27" s="61"/>
      <c r="CG27" s="61"/>
      <c r="CH27" s="61"/>
      <c r="CI27" s="61"/>
      <c r="CJ27" s="2"/>
      <c r="CK27" s="62">
        <f t="shared" si="6"/>
        <v>0</v>
      </c>
      <c r="CL27" s="62">
        <f t="shared" si="6"/>
        <v>0</v>
      </c>
    </row>
    <row r="28" spans="1:90" customFormat="1" x14ac:dyDescent="0.25">
      <c r="A28" s="2517"/>
      <c r="B28" s="99" t="s">
        <v>44</v>
      </c>
      <c r="C28" s="100">
        <f t="shared" si="1"/>
        <v>0</v>
      </c>
      <c r="D28" s="101">
        <f t="shared" si="2"/>
        <v>0</v>
      </c>
      <c r="E28" s="102">
        <f t="shared" si="2"/>
        <v>0</v>
      </c>
      <c r="F28" s="67"/>
      <c r="G28" s="68"/>
      <c r="H28" s="67"/>
      <c r="I28" s="68"/>
      <c r="J28" s="67"/>
      <c r="K28" s="68"/>
      <c r="L28" s="67"/>
      <c r="M28" s="68"/>
      <c r="N28" s="69"/>
      <c r="O28" s="68"/>
      <c r="P28" s="69"/>
      <c r="Q28" s="70"/>
      <c r="R28" s="71"/>
      <c r="S28" s="72"/>
      <c r="T28" s="58" t="str">
        <f t="shared" si="3"/>
        <v/>
      </c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60" t="str">
        <f t="shared" si="4"/>
        <v/>
      </c>
      <c r="CB28" s="60" t="str">
        <f t="shared" si="5"/>
        <v/>
      </c>
      <c r="CC28" s="59"/>
      <c r="CD28" s="59"/>
      <c r="CE28" s="61"/>
      <c r="CF28" s="61"/>
      <c r="CG28" s="61"/>
      <c r="CH28" s="61"/>
      <c r="CI28" s="61"/>
      <c r="CJ28" s="2"/>
      <c r="CK28" s="62">
        <f t="shared" si="6"/>
        <v>0</v>
      </c>
      <c r="CL28" s="62">
        <f t="shared" si="6"/>
        <v>0</v>
      </c>
    </row>
    <row r="29" spans="1:90" customFormat="1" ht="21" x14ac:dyDescent="0.25">
      <c r="A29" s="2517"/>
      <c r="B29" s="99" t="s">
        <v>45</v>
      </c>
      <c r="C29" s="100">
        <f t="shared" si="1"/>
        <v>0</v>
      </c>
      <c r="D29" s="101">
        <f t="shared" si="2"/>
        <v>0</v>
      </c>
      <c r="E29" s="102">
        <f t="shared" si="2"/>
        <v>0</v>
      </c>
      <c r="F29" s="67"/>
      <c r="G29" s="68"/>
      <c r="H29" s="67"/>
      <c r="I29" s="68"/>
      <c r="J29" s="67"/>
      <c r="K29" s="68"/>
      <c r="L29" s="67"/>
      <c r="M29" s="68"/>
      <c r="N29" s="69"/>
      <c r="O29" s="68"/>
      <c r="P29" s="69"/>
      <c r="Q29" s="70"/>
      <c r="R29" s="71"/>
      <c r="S29" s="72"/>
      <c r="T29" s="58" t="str">
        <f t="shared" si="3"/>
        <v/>
      </c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60" t="str">
        <f t="shared" si="4"/>
        <v/>
      </c>
      <c r="CB29" s="60" t="str">
        <f t="shared" si="5"/>
        <v/>
      </c>
      <c r="CC29" s="59"/>
      <c r="CD29" s="59"/>
      <c r="CE29" s="61"/>
      <c r="CF29" s="61"/>
      <c r="CG29" s="61"/>
      <c r="CH29" s="61"/>
      <c r="CI29" s="61"/>
      <c r="CJ29" s="2"/>
      <c r="CK29" s="62">
        <f t="shared" si="6"/>
        <v>0</v>
      </c>
      <c r="CL29" s="62">
        <f t="shared" si="6"/>
        <v>0</v>
      </c>
    </row>
    <row r="30" spans="1:90" customFormat="1" x14ac:dyDescent="0.25">
      <c r="A30" s="2517"/>
      <c r="B30" s="99" t="s">
        <v>46</v>
      </c>
      <c r="C30" s="100">
        <f>SUM(D30:E30)</f>
        <v>0</v>
      </c>
      <c r="D30" s="101">
        <f t="shared" si="2"/>
        <v>0</v>
      </c>
      <c r="E30" s="102">
        <f t="shared" si="2"/>
        <v>0</v>
      </c>
      <c r="F30" s="67"/>
      <c r="G30" s="68"/>
      <c r="H30" s="67"/>
      <c r="I30" s="68"/>
      <c r="J30" s="67"/>
      <c r="K30" s="68"/>
      <c r="L30" s="67"/>
      <c r="M30" s="68"/>
      <c r="N30" s="69"/>
      <c r="O30" s="68"/>
      <c r="P30" s="69"/>
      <c r="Q30" s="70"/>
      <c r="R30" s="71"/>
      <c r="S30" s="72"/>
      <c r="T30" s="58" t="str">
        <f t="shared" si="3"/>
        <v/>
      </c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60" t="str">
        <f t="shared" si="4"/>
        <v/>
      </c>
      <c r="CB30" s="60" t="str">
        <f t="shared" si="5"/>
        <v/>
      </c>
      <c r="CC30" s="59"/>
      <c r="CD30" s="59"/>
      <c r="CE30" s="61"/>
      <c r="CF30" s="61"/>
      <c r="CG30" s="61"/>
      <c r="CH30" s="61"/>
      <c r="CI30" s="61"/>
      <c r="CJ30" s="2"/>
      <c r="CK30" s="62">
        <f t="shared" si="6"/>
        <v>0</v>
      </c>
      <c r="CL30" s="62">
        <f t="shared" si="6"/>
        <v>0</v>
      </c>
    </row>
    <row r="31" spans="1:90" customFormat="1" ht="21" x14ac:dyDescent="0.25">
      <c r="A31" s="2517"/>
      <c r="B31" s="99" t="s">
        <v>47</v>
      </c>
      <c r="C31" s="100">
        <f>SUM(D31:E31)</f>
        <v>0</v>
      </c>
      <c r="D31" s="75">
        <f t="shared" si="2"/>
        <v>0</v>
      </c>
      <c r="E31" s="76">
        <f t="shared" si="2"/>
        <v>0</v>
      </c>
      <c r="F31" s="67"/>
      <c r="G31" s="68"/>
      <c r="H31" s="67"/>
      <c r="I31" s="68"/>
      <c r="J31" s="67"/>
      <c r="K31" s="68"/>
      <c r="L31" s="67"/>
      <c r="M31" s="68"/>
      <c r="N31" s="69"/>
      <c r="O31" s="68"/>
      <c r="P31" s="69"/>
      <c r="Q31" s="70"/>
      <c r="R31" s="71"/>
      <c r="S31" s="72"/>
      <c r="T31" s="58" t="str">
        <f t="shared" si="3"/>
        <v/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60" t="str">
        <f t="shared" si="4"/>
        <v/>
      </c>
      <c r="CB31" s="60" t="str">
        <f t="shared" si="5"/>
        <v/>
      </c>
      <c r="CC31" s="59"/>
      <c r="CD31" s="59"/>
      <c r="CE31" s="61"/>
      <c r="CF31" s="61"/>
      <c r="CG31" s="61"/>
      <c r="CH31" s="61"/>
      <c r="CI31" s="61"/>
      <c r="CJ31" s="2"/>
      <c r="CK31" s="62">
        <f t="shared" si="6"/>
        <v>0</v>
      </c>
      <c r="CL31" s="62">
        <f t="shared" si="6"/>
        <v>0</v>
      </c>
    </row>
    <row r="32" spans="1:90" customFormat="1" x14ac:dyDescent="0.25">
      <c r="A32" s="2517"/>
      <c r="B32" s="99" t="s">
        <v>48</v>
      </c>
      <c r="C32" s="74">
        <f t="shared" ref="C32:C41" si="7">SUM(D32+E32)</f>
        <v>0</v>
      </c>
      <c r="D32" s="75">
        <f t="shared" si="2"/>
        <v>0</v>
      </c>
      <c r="E32" s="76">
        <f t="shared" si="2"/>
        <v>0</v>
      </c>
      <c r="F32" s="77"/>
      <c r="G32" s="78"/>
      <c r="H32" s="77"/>
      <c r="I32" s="78"/>
      <c r="J32" s="77"/>
      <c r="K32" s="78"/>
      <c r="L32" s="77"/>
      <c r="M32" s="78"/>
      <c r="N32" s="79"/>
      <c r="O32" s="78"/>
      <c r="P32" s="79"/>
      <c r="Q32" s="80"/>
      <c r="R32" s="81"/>
      <c r="S32" s="82"/>
      <c r="T32" s="58" t="str">
        <f t="shared" si="3"/>
        <v/>
      </c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60" t="str">
        <f t="shared" si="4"/>
        <v/>
      </c>
      <c r="CB32" s="60" t="str">
        <f t="shared" si="5"/>
        <v/>
      </c>
      <c r="CC32" s="59"/>
      <c r="CD32" s="59"/>
      <c r="CE32" s="61"/>
      <c r="CF32" s="61"/>
      <c r="CG32" s="61"/>
      <c r="CH32" s="61"/>
      <c r="CI32" s="61"/>
      <c r="CJ32" s="2"/>
      <c r="CK32" s="62">
        <f t="shared" si="6"/>
        <v>0</v>
      </c>
      <c r="CL32" s="62">
        <f t="shared" si="6"/>
        <v>0</v>
      </c>
    </row>
    <row r="33" spans="1:90" customFormat="1" x14ac:dyDescent="0.25">
      <c r="A33" s="2517"/>
      <c r="B33" s="103" t="s">
        <v>49</v>
      </c>
      <c r="C33" s="84">
        <f t="shared" si="7"/>
        <v>0</v>
      </c>
      <c r="D33" s="85">
        <f t="shared" si="2"/>
        <v>0</v>
      </c>
      <c r="E33" s="86">
        <f t="shared" si="2"/>
        <v>0</v>
      </c>
      <c r="F33" s="104"/>
      <c r="G33" s="105"/>
      <c r="H33" s="104"/>
      <c r="I33" s="105"/>
      <c r="J33" s="104"/>
      <c r="K33" s="105"/>
      <c r="L33" s="104"/>
      <c r="M33" s="105"/>
      <c r="N33" s="106"/>
      <c r="O33" s="105"/>
      <c r="P33" s="106"/>
      <c r="Q33" s="107"/>
      <c r="R33" s="108"/>
      <c r="S33" s="109"/>
      <c r="T33" s="58" t="str">
        <f t="shared" si="3"/>
        <v/>
      </c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60" t="str">
        <f t="shared" si="4"/>
        <v/>
      </c>
      <c r="CB33" s="60" t="str">
        <f t="shared" si="5"/>
        <v/>
      </c>
      <c r="CC33" s="59"/>
      <c r="CD33" s="59"/>
      <c r="CE33" s="61"/>
      <c r="CF33" s="61"/>
      <c r="CG33" s="61"/>
      <c r="CH33" s="61"/>
      <c r="CI33" s="61"/>
      <c r="CJ33" s="2"/>
      <c r="CK33" s="62">
        <f t="shared" si="6"/>
        <v>0</v>
      </c>
      <c r="CL33" s="62">
        <f t="shared" si="6"/>
        <v>0</v>
      </c>
    </row>
    <row r="34" spans="1:90" customFormat="1" x14ac:dyDescent="0.25">
      <c r="A34" s="2517"/>
      <c r="B34" s="73" t="s">
        <v>50</v>
      </c>
      <c r="C34" s="84">
        <f t="shared" si="7"/>
        <v>0</v>
      </c>
      <c r="D34" s="85">
        <f t="shared" si="2"/>
        <v>0</v>
      </c>
      <c r="E34" s="86">
        <f t="shared" si="2"/>
        <v>0</v>
      </c>
      <c r="F34" s="104"/>
      <c r="G34" s="105"/>
      <c r="H34" s="104"/>
      <c r="I34" s="105"/>
      <c r="J34" s="104"/>
      <c r="K34" s="105"/>
      <c r="L34" s="104"/>
      <c r="M34" s="105"/>
      <c r="N34" s="106"/>
      <c r="O34" s="105"/>
      <c r="P34" s="106"/>
      <c r="Q34" s="107"/>
      <c r="R34" s="108"/>
      <c r="S34" s="109"/>
      <c r="T34" s="58" t="str">
        <f t="shared" si="3"/>
        <v/>
      </c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60" t="str">
        <f t="shared" si="4"/>
        <v/>
      </c>
      <c r="CB34" s="60" t="str">
        <f t="shared" si="5"/>
        <v/>
      </c>
      <c r="CC34" s="59"/>
      <c r="CD34" s="59"/>
      <c r="CE34" s="61"/>
      <c r="CF34" s="61"/>
      <c r="CG34" s="61"/>
      <c r="CH34" s="61"/>
      <c r="CI34" s="61"/>
      <c r="CJ34" s="2"/>
      <c r="CK34" s="62">
        <f t="shared" si="6"/>
        <v>0</v>
      </c>
      <c r="CL34" s="62">
        <f t="shared" si="6"/>
        <v>0</v>
      </c>
    </row>
    <row r="35" spans="1:90" customFormat="1" x14ac:dyDescent="0.25">
      <c r="A35" s="2517"/>
      <c r="B35" s="110" t="s">
        <v>51</v>
      </c>
      <c r="C35" s="111">
        <f t="shared" si="7"/>
        <v>0</v>
      </c>
      <c r="D35" s="112">
        <f t="shared" si="2"/>
        <v>0</v>
      </c>
      <c r="E35" s="113">
        <f t="shared" si="2"/>
        <v>0</v>
      </c>
      <c r="F35" s="104"/>
      <c r="G35" s="105"/>
      <c r="H35" s="104"/>
      <c r="I35" s="105"/>
      <c r="J35" s="104"/>
      <c r="K35" s="105"/>
      <c r="L35" s="104"/>
      <c r="M35" s="105"/>
      <c r="N35" s="106"/>
      <c r="O35" s="105"/>
      <c r="P35" s="106"/>
      <c r="Q35" s="107"/>
      <c r="R35" s="108"/>
      <c r="S35" s="109"/>
      <c r="T35" s="58" t="str">
        <f t="shared" si="3"/>
        <v/>
      </c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60" t="str">
        <f t="shared" si="4"/>
        <v/>
      </c>
      <c r="CB35" s="60" t="str">
        <f t="shared" si="5"/>
        <v/>
      </c>
      <c r="CC35" s="59"/>
      <c r="CD35" s="59"/>
      <c r="CE35" s="61"/>
      <c r="CF35" s="61"/>
      <c r="CG35" s="61"/>
      <c r="CH35" s="61"/>
      <c r="CI35" s="61"/>
      <c r="CJ35" s="2"/>
      <c r="CK35" s="62">
        <f t="shared" si="6"/>
        <v>0</v>
      </c>
      <c r="CL35" s="62">
        <f t="shared" si="6"/>
        <v>0</v>
      </c>
    </row>
    <row r="36" spans="1:90" customFormat="1" x14ac:dyDescent="0.25">
      <c r="A36" s="2518"/>
      <c r="B36" s="114" t="s">
        <v>52</v>
      </c>
      <c r="C36" s="35">
        <f t="shared" si="7"/>
        <v>0</v>
      </c>
      <c r="D36" s="87">
        <f t="shared" si="2"/>
        <v>0</v>
      </c>
      <c r="E36" s="37">
        <f t="shared" si="2"/>
        <v>0</v>
      </c>
      <c r="F36" s="40"/>
      <c r="G36" s="88"/>
      <c r="H36" s="40"/>
      <c r="I36" s="88"/>
      <c r="J36" s="40"/>
      <c r="K36" s="88"/>
      <c r="L36" s="40"/>
      <c r="M36" s="88"/>
      <c r="N36" s="89"/>
      <c r="O36" s="88"/>
      <c r="P36" s="89"/>
      <c r="Q36" s="90"/>
      <c r="R36" s="91"/>
      <c r="S36" s="41"/>
      <c r="T36" s="58" t="str">
        <f t="shared" si="3"/>
        <v/>
      </c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60" t="str">
        <f t="shared" si="4"/>
        <v/>
      </c>
      <c r="CB36" s="60" t="str">
        <f t="shared" si="5"/>
        <v/>
      </c>
      <c r="CC36" s="59"/>
      <c r="CD36" s="59"/>
      <c r="CE36" s="61"/>
      <c r="CF36" s="61"/>
      <c r="CG36" s="61"/>
      <c r="CH36" s="61"/>
      <c r="CI36" s="61"/>
      <c r="CJ36" s="2"/>
      <c r="CK36" s="62">
        <f t="shared" si="6"/>
        <v>0</v>
      </c>
      <c r="CL36" s="62">
        <f t="shared" si="6"/>
        <v>0</v>
      </c>
    </row>
    <row r="37" spans="1:90" customFormat="1" x14ac:dyDescent="0.25">
      <c r="A37" s="2528" t="s">
        <v>53</v>
      </c>
      <c r="B37" s="83" t="s">
        <v>38</v>
      </c>
      <c r="C37" s="74">
        <f t="shared" si="7"/>
        <v>0</v>
      </c>
      <c r="D37" s="75">
        <f t="shared" si="2"/>
        <v>0</v>
      </c>
      <c r="E37" s="76">
        <f t="shared" si="2"/>
        <v>0</v>
      </c>
      <c r="F37" s="67"/>
      <c r="G37" s="68"/>
      <c r="H37" s="67"/>
      <c r="I37" s="68"/>
      <c r="J37" s="67"/>
      <c r="K37" s="68"/>
      <c r="L37" s="67"/>
      <c r="M37" s="68"/>
      <c r="N37" s="67"/>
      <c r="O37" s="68"/>
      <c r="P37" s="69"/>
      <c r="Q37" s="70"/>
      <c r="R37" s="71"/>
      <c r="S37" s="72"/>
      <c r="T37" s="58" t="str">
        <f t="shared" si="3"/>
        <v/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60" t="str">
        <f t="shared" si="4"/>
        <v/>
      </c>
      <c r="CB37" s="60" t="str">
        <f t="shared" si="5"/>
        <v/>
      </c>
      <c r="CC37" s="59"/>
      <c r="CD37" s="59"/>
      <c r="CE37" s="61"/>
      <c r="CF37" s="61"/>
      <c r="CG37" s="61"/>
      <c r="CH37" s="61"/>
      <c r="CI37" s="61"/>
      <c r="CJ37" s="2"/>
      <c r="CK37" s="62">
        <f t="shared" si="6"/>
        <v>0</v>
      </c>
      <c r="CL37" s="62">
        <f t="shared" si="6"/>
        <v>0</v>
      </c>
    </row>
    <row r="38" spans="1:90" customFormat="1" x14ac:dyDescent="0.25">
      <c r="A38" s="2528"/>
      <c r="B38" s="34" t="s">
        <v>39</v>
      </c>
      <c r="C38" s="115">
        <f t="shared" si="7"/>
        <v>0</v>
      </c>
      <c r="D38" s="116">
        <f t="shared" si="2"/>
        <v>0</v>
      </c>
      <c r="E38" s="117">
        <f t="shared" si="2"/>
        <v>0</v>
      </c>
      <c r="F38" s="104"/>
      <c r="G38" s="105"/>
      <c r="H38" s="104"/>
      <c r="I38" s="105"/>
      <c r="J38" s="104"/>
      <c r="K38" s="105"/>
      <c r="L38" s="104"/>
      <c r="M38" s="105"/>
      <c r="N38" s="104"/>
      <c r="O38" s="105"/>
      <c r="P38" s="106"/>
      <c r="Q38" s="107"/>
      <c r="R38" s="108"/>
      <c r="S38" s="109"/>
      <c r="T38" s="58" t="str">
        <f t="shared" si="3"/>
        <v/>
      </c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60" t="str">
        <f t="shared" si="4"/>
        <v/>
      </c>
      <c r="CB38" s="60" t="str">
        <f t="shared" si="5"/>
        <v/>
      </c>
      <c r="CC38" s="59"/>
      <c r="CD38" s="59"/>
      <c r="CE38" s="61"/>
      <c r="CF38" s="61"/>
      <c r="CG38" s="61"/>
      <c r="CH38" s="61"/>
      <c r="CI38" s="61"/>
      <c r="CJ38" s="2"/>
      <c r="CK38" s="62">
        <f t="shared" si="6"/>
        <v>0</v>
      </c>
      <c r="CL38" s="62">
        <f t="shared" si="6"/>
        <v>0</v>
      </c>
    </row>
    <row r="39" spans="1:90" customFormat="1" x14ac:dyDescent="0.25">
      <c r="A39" s="2898" t="s">
        <v>54</v>
      </c>
      <c r="B39" s="885" t="s">
        <v>37</v>
      </c>
      <c r="C39" s="868">
        <f t="shared" si="7"/>
        <v>0</v>
      </c>
      <c r="D39" s="869">
        <f t="shared" si="2"/>
        <v>0</v>
      </c>
      <c r="E39" s="1074">
        <f t="shared" si="2"/>
        <v>0</v>
      </c>
      <c r="F39" s="1075"/>
      <c r="G39" s="1076"/>
      <c r="H39" s="1075"/>
      <c r="I39" s="1076"/>
      <c r="J39" s="1075"/>
      <c r="K39" s="1076"/>
      <c r="L39" s="1075"/>
      <c r="M39" s="1076"/>
      <c r="N39" s="1075"/>
      <c r="O39" s="1076"/>
      <c r="P39" s="1077"/>
      <c r="Q39" s="1078"/>
      <c r="R39" s="1079"/>
      <c r="S39" s="1080"/>
      <c r="T39" s="58" t="str">
        <f t="shared" si="3"/>
        <v/>
      </c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60" t="str">
        <f t="shared" si="4"/>
        <v/>
      </c>
      <c r="CB39" s="60" t="str">
        <f t="shared" si="5"/>
        <v/>
      </c>
      <c r="CC39" s="59"/>
      <c r="CD39" s="59"/>
      <c r="CE39" s="61"/>
      <c r="CF39" s="61"/>
      <c r="CG39" s="61"/>
      <c r="CH39" s="61"/>
      <c r="CI39" s="61"/>
      <c r="CJ39" s="2"/>
      <c r="CK39" s="62">
        <f t="shared" si="6"/>
        <v>0</v>
      </c>
      <c r="CL39" s="62">
        <f t="shared" si="6"/>
        <v>0</v>
      </c>
    </row>
    <row r="40" spans="1:90" customFormat="1" x14ac:dyDescent="0.25">
      <c r="A40" s="2517"/>
      <c r="B40" s="73" t="s">
        <v>38</v>
      </c>
      <c r="C40" s="84">
        <f t="shared" si="7"/>
        <v>0</v>
      </c>
      <c r="D40" s="85">
        <f t="shared" si="2"/>
        <v>0</v>
      </c>
      <c r="E40" s="86">
        <f t="shared" si="2"/>
        <v>0</v>
      </c>
      <c r="F40" s="77"/>
      <c r="G40" s="78"/>
      <c r="H40" s="77"/>
      <c r="I40" s="78"/>
      <c r="J40" s="77"/>
      <c r="K40" s="78"/>
      <c r="L40" s="77"/>
      <c r="M40" s="78"/>
      <c r="N40" s="77"/>
      <c r="O40" s="78"/>
      <c r="P40" s="79"/>
      <c r="Q40" s="80"/>
      <c r="R40" s="81"/>
      <c r="S40" s="82"/>
      <c r="T40" s="58" t="str">
        <f t="shared" si="3"/>
        <v/>
      </c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60" t="str">
        <f t="shared" si="4"/>
        <v/>
      </c>
      <c r="CB40" s="60" t="str">
        <f t="shared" si="5"/>
        <v/>
      </c>
      <c r="CC40" s="59"/>
      <c r="CD40" s="59"/>
      <c r="CE40" s="61"/>
      <c r="CF40" s="61"/>
      <c r="CG40" s="61"/>
      <c r="CH40" s="61"/>
      <c r="CI40" s="61"/>
      <c r="CJ40" s="2"/>
      <c r="CK40" s="62">
        <f t="shared" si="6"/>
        <v>0</v>
      </c>
      <c r="CL40" s="62">
        <f t="shared" si="6"/>
        <v>0</v>
      </c>
    </row>
    <row r="41" spans="1:90" customFormat="1" x14ac:dyDescent="0.25">
      <c r="A41" s="2518"/>
      <c r="B41" s="34" t="s">
        <v>39</v>
      </c>
      <c r="C41" s="35">
        <f t="shared" si="7"/>
        <v>0</v>
      </c>
      <c r="D41" s="87">
        <f t="shared" si="2"/>
        <v>0</v>
      </c>
      <c r="E41" s="37">
        <f t="shared" si="2"/>
        <v>0</v>
      </c>
      <c r="F41" s="40"/>
      <c r="G41" s="88"/>
      <c r="H41" s="40"/>
      <c r="I41" s="88"/>
      <c r="J41" s="40"/>
      <c r="K41" s="88"/>
      <c r="L41" s="40"/>
      <c r="M41" s="88"/>
      <c r="N41" s="40"/>
      <c r="O41" s="88"/>
      <c r="P41" s="89"/>
      <c r="Q41" s="90"/>
      <c r="R41" s="91"/>
      <c r="S41" s="41"/>
      <c r="T41" s="58" t="str">
        <f t="shared" si="3"/>
        <v/>
      </c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60" t="str">
        <f t="shared" si="4"/>
        <v/>
      </c>
      <c r="CB41" s="60" t="str">
        <f t="shared" si="5"/>
        <v/>
      </c>
      <c r="CC41" s="59"/>
      <c r="CD41" s="59"/>
      <c r="CE41" s="61"/>
      <c r="CF41" s="61"/>
      <c r="CG41" s="61"/>
      <c r="CH41" s="61"/>
      <c r="CI41" s="61"/>
      <c r="CJ41" s="2"/>
      <c r="CK41" s="62">
        <f t="shared" si="6"/>
        <v>0</v>
      </c>
      <c r="CL41" s="62">
        <f t="shared" si="6"/>
        <v>0</v>
      </c>
    </row>
    <row r="42" spans="1:90" customFormat="1" x14ac:dyDescent="0.25">
      <c r="A42" s="886" t="s">
        <v>55</v>
      </c>
      <c r="B42" s="887"/>
      <c r="C42" s="887"/>
      <c r="D42" s="887"/>
      <c r="E42" s="887"/>
      <c r="F42" s="887"/>
      <c r="G42" s="887"/>
      <c r="H42" s="887"/>
      <c r="I42" s="887"/>
      <c r="J42" s="887"/>
      <c r="K42" s="887"/>
      <c r="L42" s="887"/>
      <c r="M42" s="887"/>
      <c r="N42" s="887"/>
      <c r="O42" s="887"/>
      <c r="P42" s="887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</row>
    <row r="43" spans="1:90" customFormat="1" ht="15" customHeight="1" x14ac:dyDescent="0.25">
      <c r="A43" s="2892" t="s">
        <v>56</v>
      </c>
      <c r="B43" s="2893" t="s">
        <v>27</v>
      </c>
      <c r="C43" s="2894"/>
      <c r="D43" s="2895"/>
      <c r="E43" s="3029" t="s">
        <v>6</v>
      </c>
      <c r="F43" s="2897"/>
      <c r="G43" s="2897"/>
      <c r="H43" s="2897"/>
      <c r="I43" s="2897"/>
      <c r="J43" s="2897"/>
      <c r="K43" s="2897"/>
      <c r="L43" s="2897"/>
      <c r="M43" s="2897"/>
      <c r="N43" s="2897"/>
      <c r="O43" s="2897"/>
      <c r="P43" s="2897"/>
      <c r="Q43" s="2899" t="s">
        <v>28</v>
      </c>
      <c r="R43" s="2900" t="s">
        <v>29</v>
      </c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</row>
    <row r="44" spans="1:90" customFormat="1" ht="15" customHeight="1" x14ac:dyDescent="0.25">
      <c r="A44" s="2509"/>
      <c r="B44" s="2504"/>
      <c r="C44" s="2505"/>
      <c r="D44" s="2506"/>
      <c r="E44" s="3022" t="s">
        <v>30</v>
      </c>
      <c r="F44" s="3023"/>
      <c r="G44" s="3022" t="s">
        <v>31</v>
      </c>
      <c r="H44" s="3023"/>
      <c r="I44" s="3022" t="s">
        <v>15</v>
      </c>
      <c r="J44" s="3023"/>
      <c r="K44" s="3022" t="s">
        <v>32</v>
      </c>
      <c r="L44" s="3023"/>
      <c r="M44" s="3022" t="s">
        <v>33</v>
      </c>
      <c r="N44" s="3023"/>
      <c r="O44" s="3022" t="s">
        <v>34</v>
      </c>
      <c r="P44" s="2888"/>
      <c r="Q44" s="2520"/>
      <c r="R44" s="2524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</row>
    <row r="45" spans="1:90" customFormat="1" x14ac:dyDescent="0.25">
      <c r="A45" s="2510"/>
      <c r="B45" s="888" t="s">
        <v>17</v>
      </c>
      <c r="C45" s="1081" t="s">
        <v>18</v>
      </c>
      <c r="D45" s="123" t="s">
        <v>19</v>
      </c>
      <c r="E45" s="1062" t="s">
        <v>18</v>
      </c>
      <c r="F45" s="862" t="s">
        <v>19</v>
      </c>
      <c r="G45" s="1062" t="s">
        <v>18</v>
      </c>
      <c r="H45" s="862" t="s">
        <v>19</v>
      </c>
      <c r="I45" s="1062" t="s">
        <v>18</v>
      </c>
      <c r="J45" s="862" t="s">
        <v>19</v>
      </c>
      <c r="K45" s="1062" t="s">
        <v>18</v>
      </c>
      <c r="L45" s="862" t="s">
        <v>19</v>
      </c>
      <c r="M45" s="1062" t="s">
        <v>18</v>
      </c>
      <c r="N45" s="862" t="s">
        <v>19</v>
      </c>
      <c r="O45" s="1062" t="s">
        <v>18</v>
      </c>
      <c r="P45" s="861" t="s">
        <v>19</v>
      </c>
      <c r="Q45" s="2521"/>
      <c r="R45" s="2525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</row>
    <row r="46" spans="1:90" customFormat="1" x14ac:dyDescent="0.25">
      <c r="A46" s="1082" t="s">
        <v>37</v>
      </c>
      <c r="B46" s="1083">
        <f>SUM(C46+D46)</f>
        <v>0</v>
      </c>
      <c r="C46" s="1084">
        <f>SUM(E46+G46+I46+K46+M46+O46)</f>
        <v>0</v>
      </c>
      <c r="D46" s="1085">
        <f>SUM(F46+H46+J46+L46+N46+P46)</f>
        <v>0</v>
      </c>
      <c r="E46" s="1075"/>
      <c r="F46" s="1080"/>
      <c r="G46" s="1075"/>
      <c r="H46" s="1080"/>
      <c r="I46" s="1075"/>
      <c r="J46" s="1076"/>
      <c r="K46" s="1075"/>
      <c r="L46" s="1076"/>
      <c r="M46" s="1077"/>
      <c r="N46" s="1076"/>
      <c r="O46" s="1077"/>
      <c r="P46" s="1078"/>
      <c r="Q46" s="1079"/>
      <c r="R46" s="1076"/>
      <c r="S46" s="58" t="str">
        <f>$CA46&amp;CB46</f>
        <v/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60" t="str">
        <f>IF(AND($B46&lt;&gt;0,Q46=""),"* No olvide ingresar la variable "&amp;Q$43&amp;""&amp;". Digite CERO si no tiene. ",IF(Q46&gt;$B46,"* La variable Pueblos Originarios no debe ser mayor al Total Ambos Sexos. ",""))</f>
        <v/>
      </c>
      <c r="CB46" s="60" t="str">
        <f>IF(AND($B46&lt;&gt;0,R46=""),"* No olvide ingresar la variable "&amp;R$43&amp;""&amp;" (Digite CERO si no tiene). ",IF(R46&gt;$B46,"* La variable Migrantes no debe ser mayor al Total Ambos Sexos. ",""))</f>
        <v/>
      </c>
      <c r="CC46" s="59"/>
      <c r="CD46" s="59"/>
      <c r="CE46" s="61"/>
      <c r="CF46" s="61"/>
      <c r="CG46" s="61"/>
      <c r="CH46" s="61"/>
      <c r="CI46" s="61"/>
      <c r="CJ46" s="2"/>
      <c r="CK46" s="62">
        <f>IF(AND($B46&lt;&gt;0,Q46=""),1,IF(Q46&gt;$B46,1,0))</f>
        <v>0</v>
      </c>
      <c r="CL46" s="62">
        <f>IF(AND($B46&lt;&gt;0,R46=""),1,IF(R46&gt;$B46,1,0))</f>
        <v>0</v>
      </c>
    </row>
    <row r="47" spans="1:90" customFormat="1" x14ac:dyDescent="0.25">
      <c r="A47" s="130" t="s">
        <v>38</v>
      </c>
      <c r="B47" s="131">
        <f>SUM(C47+D47)</f>
        <v>0</v>
      </c>
      <c r="C47" s="132">
        <f t="shared" ref="C47:D49" si="8">SUM(E47+G47+I47+K47+M47+O47)</f>
        <v>0</v>
      </c>
      <c r="D47" s="133">
        <f t="shared" si="8"/>
        <v>0</v>
      </c>
      <c r="E47" s="77"/>
      <c r="F47" s="72"/>
      <c r="G47" s="67"/>
      <c r="H47" s="72"/>
      <c r="I47" s="67"/>
      <c r="J47" s="68"/>
      <c r="K47" s="67"/>
      <c r="L47" s="68"/>
      <c r="M47" s="69"/>
      <c r="N47" s="68"/>
      <c r="O47" s="69"/>
      <c r="P47" s="70"/>
      <c r="Q47" s="81"/>
      <c r="R47" s="78"/>
      <c r="S47" s="58" t="str">
        <f>$CA47&amp;CB47</f>
        <v/>
      </c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60" t="str">
        <f t="shared" ref="CA47:CA49" si="9">IF(AND($B47&lt;&gt;0,Q47=""),"* No olvide ingresar la variable "&amp;Q$43&amp;""&amp;". Digite CERO si no tiene. ",IF(Q47&gt;$B47,"* La variable Pueblos Originarios no debe ser mayor al Total Ambos Sexos. ",""))</f>
        <v/>
      </c>
      <c r="CB47" s="60" t="str">
        <f t="shared" ref="CB47:CB49" si="10">IF(AND($B47&lt;&gt;0,R47=""),"* No olvide ingresar la variable "&amp;R$43&amp;""&amp;" (Digite CERO si no tiene). ",IF(R47&gt;$B47,"* La variable Migrantes no debe ser mayor al Total Ambos Sexos. ",""))</f>
        <v/>
      </c>
      <c r="CC47" s="59"/>
      <c r="CD47" s="59"/>
      <c r="CE47" s="61"/>
      <c r="CF47" s="61"/>
      <c r="CG47" s="61"/>
      <c r="CH47" s="61"/>
      <c r="CI47" s="61"/>
      <c r="CJ47" s="2"/>
      <c r="CK47" s="62">
        <f t="shared" ref="CK47:CL49" si="11">IF(AND($B47&lt;&gt;0,Q47=""),1,IF(Q47&gt;$B47,1,0))</f>
        <v>0</v>
      </c>
      <c r="CL47" s="62">
        <f t="shared" si="11"/>
        <v>0</v>
      </c>
    </row>
    <row r="48" spans="1:90" customFormat="1" x14ac:dyDescent="0.25">
      <c r="A48" s="130" t="s">
        <v>39</v>
      </c>
      <c r="B48" s="134">
        <f>SUM(C48+D48)</f>
        <v>0</v>
      </c>
      <c r="C48" s="135">
        <f t="shared" si="8"/>
        <v>0</v>
      </c>
      <c r="D48" s="136">
        <f t="shared" si="8"/>
        <v>0</v>
      </c>
      <c r="E48" s="77"/>
      <c r="F48" s="82"/>
      <c r="G48" s="77"/>
      <c r="H48" s="82"/>
      <c r="I48" s="77"/>
      <c r="J48" s="78"/>
      <c r="K48" s="77"/>
      <c r="L48" s="78"/>
      <c r="M48" s="79"/>
      <c r="N48" s="78"/>
      <c r="O48" s="79"/>
      <c r="P48" s="80"/>
      <c r="Q48" s="81"/>
      <c r="R48" s="78"/>
      <c r="S48" s="58" t="str">
        <f>$CA48&amp;CB48</f>
        <v/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60" t="str">
        <f t="shared" si="9"/>
        <v/>
      </c>
      <c r="CB48" s="60" t="str">
        <f t="shared" si="10"/>
        <v/>
      </c>
      <c r="CC48" s="59"/>
      <c r="CD48" s="59"/>
      <c r="CE48" s="61"/>
      <c r="CF48" s="61"/>
      <c r="CG48" s="61"/>
      <c r="CH48" s="61"/>
      <c r="CI48" s="61"/>
      <c r="CJ48" s="2"/>
      <c r="CK48" s="62">
        <f t="shared" si="11"/>
        <v>0</v>
      </c>
      <c r="CL48" s="62">
        <f t="shared" si="11"/>
        <v>0</v>
      </c>
    </row>
    <row r="49" spans="1:90" customFormat="1" x14ac:dyDescent="0.25">
      <c r="A49" s="137" t="s">
        <v>57</v>
      </c>
      <c r="B49" s="138">
        <f>SUM(C49:D49)</f>
        <v>0</v>
      </c>
      <c r="C49" s="139">
        <f t="shared" si="8"/>
        <v>0</v>
      </c>
      <c r="D49" s="140">
        <f t="shared" si="8"/>
        <v>0</v>
      </c>
      <c r="E49" s="141"/>
      <c r="F49" s="142"/>
      <c r="G49" s="141"/>
      <c r="H49" s="142"/>
      <c r="I49" s="141"/>
      <c r="J49" s="143"/>
      <c r="K49" s="141"/>
      <c r="L49" s="143"/>
      <c r="M49" s="144"/>
      <c r="N49" s="143"/>
      <c r="O49" s="144"/>
      <c r="P49" s="145"/>
      <c r="Q49" s="146"/>
      <c r="R49" s="143"/>
      <c r="S49" s="58" t="str">
        <f t="shared" ref="S49" si="12">$CA49&amp;CB49</f>
        <v/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60" t="str">
        <f t="shared" si="9"/>
        <v/>
      </c>
      <c r="CB49" s="60" t="str">
        <f t="shared" si="10"/>
        <v/>
      </c>
      <c r="CC49" s="59"/>
      <c r="CD49" s="59"/>
      <c r="CE49" s="61"/>
      <c r="CF49" s="61"/>
      <c r="CG49" s="61"/>
      <c r="CH49" s="61"/>
      <c r="CI49" s="61"/>
      <c r="CJ49" s="2"/>
      <c r="CK49" s="62">
        <f t="shared" si="11"/>
        <v>0</v>
      </c>
      <c r="CL49" s="62">
        <f t="shared" si="11"/>
        <v>0</v>
      </c>
    </row>
    <row r="50" spans="1:90" customFormat="1" x14ac:dyDescent="0.25">
      <c r="A50" s="11" t="s">
        <v>58</v>
      </c>
      <c r="B50" s="12"/>
      <c r="C50" s="12"/>
      <c r="D50" s="12"/>
      <c r="E50" s="12"/>
      <c r="F50" s="12"/>
      <c r="G50" s="12"/>
      <c r="H50" s="1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</row>
    <row r="51" spans="1:90" customFormat="1" ht="15" customHeight="1" x14ac:dyDescent="0.25">
      <c r="A51" s="2907" t="s">
        <v>59</v>
      </c>
      <c r="B51" s="2893" t="s">
        <v>5</v>
      </c>
      <c r="C51" s="2894"/>
      <c r="D51" s="2895"/>
      <c r="E51" s="3036" t="s">
        <v>6</v>
      </c>
      <c r="F51" s="3036"/>
      <c r="G51" s="3036"/>
      <c r="H51" s="3022"/>
      <c r="I51" s="2899" t="s">
        <v>28</v>
      </c>
      <c r="J51" s="2900" t="s">
        <v>29</v>
      </c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</row>
    <row r="52" spans="1:90" customFormat="1" x14ac:dyDescent="0.25">
      <c r="A52" s="2535"/>
      <c r="B52" s="2504"/>
      <c r="C52" s="2505"/>
      <c r="D52" s="2506"/>
      <c r="E52" s="3022" t="s">
        <v>8</v>
      </c>
      <c r="F52" s="3023"/>
      <c r="G52" s="3022" t="s">
        <v>9</v>
      </c>
      <c r="H52" s="2888"/>
      <c r="I52" s="2520"/>
      <c r="J52" s="2524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</row>
    <row r="53" spans="1:90" customFormat="1" x14ac:dyDescent="0.25">
      <c r="A53" s="2536"/>
      <c r="B53" s="888" t="s">
        <v>17</v>
      </c>
      <c r="C53" s="1081" t="s">
        <v>18</v>
      </c>
      <c r="D53" s="123" t="s">
        <v>19</v>
      </c>
      <c r="E53" s="1062" t="s">
        <v>18</v>
      </c>
      <c r="F53" s="1061" t="s">
        <v>19</v>
      </c>
      <c r="G53" s="1062" t="s">
        <v>18</v>
      </c>
      <c r="H53" s="867" t="s">
        <v>19</v>
      </c>
      <c r="I53" s="2521"/>
      <c r="J53" s="2525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</row>
    <row r="54" spans="1:90" customFormat="1" ht="21" x14ac:dyDescent="0.25">
      <c r="A54" s="1086" t="s">
        <v>60</v>
      </c>
      <c r="B54" s="1087">
        <f>SUM(C54+D54)</f>
        <v>0</v>
      </c>
      <c r="C54" s="1088">
        <f t="shared" ref="C54:D57" si="13">SUM(E54+G54)</f>
        <v>0</v>
      </c>
      <c r="D54" s="1066">
        <f>SUM(F54+H54)</f>
        <v>0</v>
      </c>
      <c r="E54" s="1089">
        <f>SUM(E55:E57)</f>
        <v>0</v>
      </c>
      <c r="F54" s="1090">
        <f t="shared" ref="F54:J54" si="14">SUM(F55:F57)</f>
        <v>0</v>
      </c>
      <c r="G54" s="1091">
        <f t="shared" si="14"/>
        <v>0</v>
      </c>
      <c r="H54" s="1092">
        <f t="shared" si="14"/>
        <v>0</v>
      </c>
      <c r="I54" s="1093">
        <f>SUM(I55:I57)</f>
        <v>0</v>
      </c>
      <c r="J54" s="1094">
        <f t="shared" si="14"/>
        <v>0</v>
      </c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</row>
    <row r="55" spans="1:90" customFormat="1" x14ac:dyDescent="0.25">
      <c r="A55" s="156" t="s">
        <v>22</v>
      </c>
      <c r="B55" s="157">
        <f>SUM(C55+D55)</f>
        <v>0</v>
      </c>
      <c r="C55" s="158">
        <f>SUM(E55+G55)</f>
        <v>0</v>
      </c>
      <c r="D55" s="76">
        <f>SUM(F55+H55)</f>
        <v>0</v>
      </c>
      <c r="E55" s="67"/>
      <c r="F55" s="72"/>
      <c r="G55" s="69"/>
      <c r="H55" s="70"/>
      <c r="I55" s="81"/>
      <c r="J55" s="78"/>
      <c r="K55" s="58" t="str">
        <f>$CA55&amp;CB55</f>
        <v/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60" t="str">
        <f>IF(AND($B55&lt;&gt;0,I55=""),"* No olvide ingresar la variable "&amp;I$51&amp;""&amp;". Digite CERO si no tiene. ",IF(I55&gt;$B55,"* La variable Pueblos Originarios no debe ser mayor al Total Ambos Sexos. ",""))</f>
        <v/>
      </c>
      <c r="CB55" s="60" t="str">
        <f>IF(AND($B55&lt;&gt;0,J55=""),"* No olvide ingresar la variable "&amp;J$51&amp;""&amp;" (Digite CERO si no tiene). ",IF(J55&gt;$B55,"* La variable Migrantes no debe ser mayor al Total Ambos Sexos. ",""))</f>
        <v/>
      </c>
      <c r="CC55" s="59"/>
      <c r="CD55" s="59"/>
      <c r="CE55" s="61"/>
      <c r="CF55" s="61"/>
      <c r="CG55" s="61"/>
      <c r="CH55" s="61"/>
      <c r="CI55" s="61"/>
      <c r="CJ55" s="2"/>
      <c r="CK55" s="62">
        <f>IF(AND($B55&lt;&gt;0,I55=""),1,IF(I55&gt;$B55,1,0))</f>
        <v>0</v>
      </c>
      <c r="CL55" s="62">
        <f>IF(AND($B55&lt;&gt;0,J55=""),1,IF(J55&gt;$B55,1,0))</f>
        <v>0</v>
      </c>
    </row>
    <row r="56" spans="1:90" customFormat="1" x14ac:dyDescent="0.25">
      <c r="A56" s="130" t="s">
        <v>61</v>
      </c>
      <c r="B56" s="159">
        <f>SUM(C56+D56)</f>
        <v>0</v>
      </c>
      <c r="C56" s="160">
        <f t="shared" si="13"/>
        <v>0</v>
      </c>
      <c r="D56" s="86">
        <f t="shared" si="13"/>
        <v>0</v>
      </c>
      <c r="E56" s="77"/>
      <c r="F56" s="82"/>
      <c r="G56" s="79"/>
      <c r="H56" s="80"/>
      <c r="I56" s="81"/>
      <c r="J56" s="78"/>
      <c r="K56" s="58" t="str">
        <f t="shared" ref="K56:K57" si="15">$CA56&amp;CB56</f>
        <v/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60" t="str">
        <f t="shared" ref="CA56:CA57" si="16">IF(AND($B56&lt;&gt;0,I56=""),"* No olvide ingresar la variable "&amp;I$51&amp;""&amp;". Digite CERO si no tiene. ",IF(I56&gt;$B56,"* La variable Pueblos Originarios no debe ser mayor al Total Ambos Sexos. ",""))</f>
        <v/>
      </c>
      <c r="CB56" s="60" t="str">
        <f t="shared" ref="CB56:CB57" si="17">IF(AND($B56&lt;&gt;0,J56=""),"* No olvide ingresar la variable "&amp;J$51&amp;""&amp;" (Digite CERO si no tiene). ",IF(J56&gt;$B56,"* La variable Migrantes no debe ser mayor al Total Ambos Sexos. ",""))</f>
        <v/>
      </c>
      <c r="CC56" s="59"/>
      <c r="CD56" s="59"/>
      <c r="CE56" s="61"/>
      <c r="CF56" s="61"/>
      <c r="CG56" s="61"/>
      <c r="CH56" s="61"/>
      <c r="CI56" s="61"/>
      <c r="CJ56" s="2"/>
      <c r="CK56" s="62">
        <f t="shared" ref="CK56:CL57" si="18">IF(AND($B56&lt;&gt;0,I56=""),1,IF(I56&gt;$B56,1,0))</f>
        <v>0</v>
      </c>
      <c r="CL56" s="62">
        <f t="shared" si="18"/>
        <v>0</v>
      </c>
    </row>
    <row r="57" spans="1:90" customFormat="1" x14ac:dyDescent="0.25">
      <c r="A57" s="161" t="s">
        <v>62</v>
      </c>
      <c r="B57" s="162">
        <f>SUM(C57+D57)</f>
        <v>0</v>
      </c>
      <c r="C57" s="163">
        <f t="shared" si="13"/>
        <v>0</v>
      </c>
      <c r="D57" s="37">
        <f t="shared" si="13"/>
        <v>0</v>
      </c>
      <c r="E57" s="40"/>
      <c r="F57" s="41"/>
      <c r="G57" s="89"/>
      <c r="H57" s="90"/>
      <c r="I57" s="91"/>
      <c r="J57" s="88"/>
      <c r="K57" s="58" t="str">
        <f t="shared" si="15"/>
        <v/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59"/>
      <c r="BL57" s="59"/>
      <c r="BM57" s="59"/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  <c r="BZ57" s="59"/>
      <c r="CA57" s="60" t="str">
        <f t="shared" si="16"/>
        <v/>
      </c>
      <c r="CB57" s="60" t="str">
        <f t="shared" si="17"/>
        <v/>
      </c>
      <c r="CC57" s="59"/>
      <c r="CD57" s="59"/>
      <c r="CE57" s="61"/>
      <c r="CF57" s="61"/>
      <c r="CG57" s="61"/>
      <c r="CH57" s="61"/>
      <c r="CI57" s="61"/>
      <c r="CJ57" s="2"/>
      <c r="CK57" s="62">
        <f>IF(AND($B57&lt;&gt;0,I57=""),1,IF(I57&gt;$B57,1,0))</f>
        <v>0</v>
      </c>
      <c r="CL57" s="62">
        <f t="shared" si="18"/>
        <v>0</v>
      </c>
    </row>
    <row r="58" spans="1:90" customFormat="1" x14ac:dyDescent="0.25">
      <c r="A58" s="11" t="s">
        <v>63</v>
      </c>
      <c r="B58" s="12"/>
      <c r="C58" s="12"/>
      <c r="D58" s="12"/>
      <c r="E58" s="12"/>
      <c r="F58" s="12"/>
      <c r="G58" s="12"/>
      <c r="H58" s="12"/>
      <c r="I58" s="12"/>
      <c r="J58" s="13"/>
      <c r="K58" s="13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</row>
    <row r="59" spans="1:90" customFormat="1" ht="15" customHeight="1" x14ac:dyDescent="0.25">
      <c r="A59" s="2893" t="s">
        <v>64</v>
      </c>
      <c r="B59" s="2895"/>
      <c r="C59" s="2892" t="s">
        <v>65</v>
      </c>
      <c r="D59" s="3022" t="s">
        <v>66</v>
      </c>
      <c r="E59" s="2888"/>
      <c r="F59" s="2888"/>
      <c r="G59" s="2888"/>
      <c r="H59" s="2888"/>
      <c r="I59" s="2888"/>
      <c r="J59" s="3035"/>
      <c r="K59" s="2904" t="s">
        <v>28</v>
      </c>
      <c r="L59" s="2895" t="s">
        <v>29</v>
      </c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</row>
    <row r="60" spans="1:90" customFormat="1" ht="21" x14ac:dyDescent="0.25">
      <c r="A60" s="2504"/>
      <c r="B60" s="2506"/>
      <c r="C60" s="2510"/>
      <c r="D60" s="1062" t="s">
        <v>67</v>
      </c>
      <c r="E60" s="1060" t="s">
        <v>68</v>
      </c>
      <c r="F60" s="1060" t="s">
        <v>69</v>
      </c>
      <c r="G60" s="1060" t="s">
        <v>70</v>
      </c>
      <c r="H60" s="1060" t="s">
        <v>71</v>
      </c>
      <c r="I60" s="1060" t="s">
        <v>72</v>
      </c>
      <c r="J60" s="1095" t="s">
        <v>73</v>
      </c>
      <c r="K60" s="2531"/>
      <c r="L60" s="252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</row>
    <row r="61" spans="1:90" customFormat="1" x14ac:dyDescent="0.25">
      <c r="A61" s="2999" t="s">
        <v>74</v>
      </c>
      <c r="B61" s="3000"/>
      <c r="C61" s="1096">
        <f>SUM(D61:H61)</f>
        <v>0</v>
      </c>
      <c r="D61" s="1075"/>
      <c r="E61" s="1042"/>
      <c r="F61" s="1042"/>
      <c r="G61" s="1042"/>
      <c r="H61" s="1042"/>
      <c r="I61" s="1043"/>
      <c r="J61" s="1044"/>
      <c r="K61" s="1097"/>
      <c r="L61" s="1076"/>
      <c r="M61" s="58" t="str">
        <f>$CA61&amp;CB61</f>
        <v/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60" t="str">
        <f>IF(AND($C61&lt;&gt;0,K61=""),"* No olvide ingresar la variable "&amp;K$59&amp;""&amp;". Digite CERO si no tiene. ",IF(K61&gt;$C61,"* La variable Pueblos Originarios no debe ser mayor al Total. ",""))</f>
        <v/>
      </c>
      <c r="CB61" s="60" t="str">
        <f>IF(AND($C61&lt;&gt;0,L61=""),"* No olvide ingresar la variable "&amp;L$59&amp;""&amp;". Digite CERO si no tiene. ",IF(L61&gt;$C61,"* La variable Migrantes no debe ser mayor al Total. ",""))</f>
        <v/>
      </c>
      <c r="CC61" s="59"/>
      <c r="CD61" s="59"/>
      <c r="CE61" s="61"/>
      <c r="CF61" s="61"/>
      <c r="CG61" s="61"/>
      <c r="CH61" s="61"/>
      <c r="CI61" s="61"/>
      <c r="CJ61" s="2"/>
      <c r="CK61" s="62">
        <f>IF(AND($C61&lt;&gt;0,K61=""),1,IF(K61&gt;$C61,1,0))</f>
        <v>0</v>
      </c>
      <c r="CL61" s="62">
        <f>IF(AND($C61&lt;&gt;0,L61=""),1,IF(L61&gt;$C61,1,0))</f>
        <v>0</v>
      </c>
    </row>
    <row r="62" spans="1:90" customFormat="1" ht="15" customHeight="1" x14ac:dyDescent="0.25">
      <c r="A62" s="2538" t="s">
        <v>75</v>
      </c>
      <c r="B62" s="2538"/>
      <c r="C62" s="170">
        <f>SUM(D62:H62)</f>
        <v>0</v>
      </c>
      <c r="D62" s="67"/>
      <c r="E62" s="171"/>
      <c r="F62" s="171"/>
      <c r="G62" s="171"/>
      <c r="H62" s="171"/>
      <c r="I62" s="172"/>
      <c r="J62" s="173"/>
      <c r="K62" s="174"/>
      <c r="L62" s="78"/>
      <c r="M62" s="58" t="str">
        <f t="shared" ref="M62:M67" si="19">$CA62&amp;CB62</f>
        <v/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60" t="str">
        <f t="shared" ref="CA62:CA67" si="20">IF(AND($C62&lt;&gt;0,K62=""),"* No olvide ingresar la variable "&amp;K$59&amp;""&amp;". Digite CERO si no tiene. ",IF(K62&gt;$C62,"* La variable Pueblos Originarios no debe ser mayor al Total. ",""))</f>
        <v/>
      </c>
      <c r="CB62" s="60" t="str">
        <f t="shared" ref="CB62:CB66" si="21">IF(AND($C62&lt;&gt;0,L62=""),"* No olvide ingresar la variable "&amp;L$59&amp;""&amp;". Digite CERO si no tiene. ",IF(L62&gt;$C62,"* La variable Migrantes no debe ser mayor al Total. ",""))</f>
        <v/>
      </c>
      <c r="CC62" s="59"/>
      <c r="CD62" s="59"/>
      <c r="CE62" s="61"/>
      <c r="CF62" s="61"/>
      <c r="CG62" s="61"/>
      <c r="CH62" s="61"/>
      <c r="CI62" s="61"/>
      <c r="CJ62" s="2"/>
      <c r="CK62" s="62">
        <f t="shared" ref="CK62:CL67" si="22">IF(AND($C62&lt;&gt;0,K62=""),1,IF(K62&gt;$C62,1,0))</f>
        <v>0</v>
      </c>
      <c r="CL62" s="62">
        <f t="shared" si="22"/>
        <v>0</v>
      </c>
    </row>
    <row r="63" spans="1:90" customFormat="1" x14ac:dyDescent="0.25">
      <c r="A63" s="2538" t="s">
        <v>76</v>
      </c>
      <c r="B63" s="2538"/>
      <c r="C63" s="170">
        <f>SUM(D63:H63)</f>
        <v>0</v>
      </c>
      <c r="D63" s="77"/>
      <c r="E63" s="175"/>
      <c r="F63" s="175"/>
      <c r="G63" s="175"/>
      <c r="H63" s="175"/>
      <c r="I63" s="176"/>
      <c r="J63" s="177"/>
      <c r="K63" s="174"/>
      <c r="L63" s="78"/>
      <c r="M63" s="58" t="str">
        <f t="shared" si="19"/>
        <v/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60" t="str">
        <f t="shared" si="20"/>
        <v/>
      </c>
      <c r="CB63" s="60" t="str">
        <f t="shared" si="21"/>
        <v/>
      </c>
      <c r="CC63" s="59"/>
      <c r="CD63" s="59"/>
      <c r="CE63" s="61"/>
      <c r="CF63" s="61"/>
      <c r="CG63" s="61"/>
      <c r="CH63" s="61"/>
      <c r="CI63" s="61"/>
      <c r="CJ63" s="2"/>
      <c r="CK63" s="62">
        <f t="shared" si="22"/>
        <v>0</v>
      </c>
      <c r="CL63" s="62">
        <f t="shared" si="22"/>
        <v>0</v>
      </c>
    </row>
    <row r="64" spans="1:90" customFormat="1" ht="15" customHeight="1" x14ac:dyDescent="0.25">
      <c r="A64" s="2538" t="s">
        <v>77</v>
      </c>
      <c r="B64" s="2538"/>
      <c r="C64" s="84">
        <f>SUM(H64:J64)</f>
        <v>0</v>
      </c>
      <c r="D64" s="178"/>
      <c r="E64" s="179"/>
      <c r="F64" s="179"/>
      <c r="G64" s="179"/>
      <c r="H64" s="180"/>
      <c r="I64" s="175"/>
      <c r="J64" s="181"/>
      <c r="K64" s="174"/>
      <c r="L64" s="78"/>
      <c r="M64" s="58" t="str">
        <f t="shared" si="19"/>
        <v/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60" t="str">
        <f t="shared" si="20"/>
        <v/>
      </c>
      <c r="CB64" s="60" t="str">
        <f t="shared" si="21"/>
        <v/>
      </c>
      <c r="CC64" s="59"/>
      <c r="CD64" s="59"/>
      <c r="CE64" s="61"/>
      <c r="CF64" s="61"/>
      <c r="CG64" s="61"/>
      <c r="CH64" s="61"/>
      <c r="CI64" s="61"/>
      <c r="CJ64" s="2"/>
      <c r="CK64" s="62">
        <f t="shared" si="22"/>
        <v>0</v>
      </c>
      <c r="CL64" s="62">
        <f t="shared" si="22"/>
        <v>0</v>
      </c>
    </row>
    <row r="65" spans="1:90" customFormat="1" ht="15" customHeight="1" x14ac:dyDescent="0.25">
      <c r="A65" s="2538" t="s">
        <v>78</v>
      </c>
      <c r="B65" s="2538"/>
      <c r="C65" s="84">
        <f>SUM(H65:J65)</f>
        <v>0</v>
      </c>
      <c r="D65" s="178"/>
      <c r="E65" s="179"/>
      <c r="F65" s="179"/>
      <c r="G65" s="179"/>
      <c r="H65" s="180"/>
      <c r="I65" s="175"/>
      <c r="J65" s="181"/>
      <c r="K65" s="174"/>
      <c r="L65" s="78"/>
      <c r="M65" s="58" t="str">
        <f t="shared" si="19"/>
        <v/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60" t="str">
        <f t="shared" si="20"/>
        <v/>
      </c>
      <c r="CB65" s="60" t="str">
        <f t="shared" si="21"/>
        <v/>
      </c>
      <c r="CC65" s="59"/>
      <c r="CD65" s="59"/>
      <c r="CE65" s="61"/>
      <c r="CF65" s="61"/>
      <c r="CG65" s="61"/>
      <c r="CH65" s="61"/>
      <c r="CI65" s="61"/>
      <c r="CJ65" s="2"/>
      <c r="CK65" s="62">
        <f t="shared" si="22"/>
        <v>0</v>
      </c>
      <c r="CL65" s="62">
        <f t="shared" si="22"/>
        <v>0</v>
      </c>
    </row>
    <row r="66" spans="1:90" customFormat="1" ht="15" customHeight="1" x14ac:dyDescent="0.25">
      <c r="A66" s="2539" t="s">
        <v>79</v>
      </c>
      <c r="B66" s="2539"/>
      <c r="C66" s="182">
        <f>SUM(H66:J66)</f>
        <v>0</v>
      </c>
      <c r="D66" s="183"/>
      <c r="E66" s="184"/>
      <c r="F66" s="184"/>
      <c r="G66" s="184"/>
      <c r="H66" s="185"/>
      <c r="I66" s="186"/>
      <c r="J66" s="187"/>
      <c r="K66" s="188"/>
      <c r="L66" s="88"/>
      <c r="M66" s="58" t="str">
        <f>$CA66&amp;CB66</f>
        <v/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60" t="str">
        <f t="shared" si="20"/>
        <v/>
      </c>
      <c r="CB66" s="60" t="str">
        <f t="shared" si="21"/>
        <v/>
      </c>
      <c r="CC66" s="59"/>
      <c r="CD66" s="59"/>
      <c r="CE66" s="61"/>
      <c r="CF66" s="61"/>
      <c r="CG66" s="61"/>
      <c r="CH66" s="61"/>
      <c r="CI66" s="61"/>
      <c r="CJ66" s="2"/>
      <c r="CK66" s="62">
        <f t="shared" si="22"/>
        <v>0</v>
      </c>
      <c r="CL66" s="62">
        <f t="shared" si="22"/>
        <v>0</v>
      </c>
    </row>
    <row r="67" spans="1:90" customFormat="1" x14ac:dyDescent="0.25">
      <c r="A67" s="3037" t="s">
        <v>80</v>
      </c>
      <c r="B67" s="3037"/>
      <c r="C67" s="189">
        <f>SUM(D67:J67)</f>
        <v>0</v>
      </c>
      <c r="D67" s="190"/>
      <c r="E67" s="191"/>
      <c r="F67" s="191"/>
      <c r="G67" s="191"/>
      <c r="H67" s="192"/>
      <c r="I67" s="193"/>
      <c r="J67" s="194"/>
      <c r="K67" s="195"/>
      <c r="L67" s="143"/>
      <c r="M67" s="58" t="str">
        <f t="shared" si="19"/>
        <v/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9"/>
      <c r="BF67" s="59"/>
      <c r="BG67" s="59"/>
      <c r="BH67" s="59"/>
      <c r="BI67" s="59"/>
      <c r="BJ67" s="59"/>
      <c r="BK67" s="59"/>
      <c r="BL67" s="59"/>
      <c r="BM67" s="59"/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59"/>
      <c r="BY67" s="59"/>
      <c r="BZ67" s="59"/>
      <c r="CA67" s="60" t="str">
        <f t="shared" si="20"/>
        <v/>
      </c>
      <c r="CB67" s="60" t="str">
        <f>IF(AND($C67&lt;&gt;0,L67=""),"* No olvide ingresar la variable "&amp;L$59&amp;""&amp;". Digite CERO si no tiene. ",IF(L67&gt;$C67,"* La variable Migrantes no debe ser mayor al Total. ",""))</f>
        <v/>
      </c>
      <c r="CC67" s="59"/>
      <c r="CD67" s="59"/>
      <c r="CE67" s="61"/>
      <c r="CF67" s="61"/>
      <c r="CG67" s="61"/>
      <c r="CH67" s="61"/>
      <c r="CI67" s="61"/>
      <c r="CJ67" s="2"/>
      <c r="CK67" s="62">
        <f t="shared" si="22"/>
        <v>0</v>
      </c>
      <c r="CL67" s="62">
        <f t="shared" si="22"/>
        <v>0</v>
      </c>
    </row>
    <row r="68" spans="1:90" customFormat="1" x14ac:dyDescent="0.25">
      <c r="A68" s="11" t="s">
        <v>81</v>
      </c>
      <c r="B68" s="12"/>
      <c r="C68" s="12"/>
      <c r="D68" s="12"/>
      <c r="E68" s="12"/>
      <c r="F68" s="12"/>
      <c r="G68" s="12"/>
      <c r="H68" s="12"/>
      <c r="I68" s="12"/>
      <c r="J68" s="13"/>
      <c r="K68" s="13"/>
      <c r="L68" s="196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</row>
    <row r="69" spans="1:90" customFormat="1" ht="15" customHeight="1" x14ac:dyDescent="0.25">
      <c r="A69" s="2895" t="s">
        <v>26</v>
      </c>
      <c r="B69" s="2893" t="s">
        <v>5</v>
      </c>
      <c r="C69" s="2894"/>
      <c r="D69" s="2895"/>
      <c r="E69" s="3036" t="s">
        <v>6</v>
      </c>
      <c r="F69" s="3036"/>
      <c r="G69" s="3036"/>
      <c r="H69" s="3038"/>
      <c r="I69" s="2899" t="s">
        <v>28</v>
      </c>
      <c r="J69" s="2900" t="s">
        <v>29</v>
      </c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</row>
    <row r="70" spans="1:90" customFormat="1" x14ac:dyDescent="0.25">
      <c r="A70" s="2522"/>
      <c r="B70" s="2504"/>
      <c r="C70" s="2505"/>
      <c r="D70" s="2506"/>
      <c r="E70" s="3022" t="s">
        <v>10</v>
      </c>
      <c r="F70" s="3023"/>
      <c r="G70" s="2888" t="s">
        <v>11</v>
      </c>
      <c r="H70" s="3035"/>
      <c r="I70" s="2520"/>
      <c r="J70" s="2524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</row>
    <row r="71" spans="1:90" customFormat="1" x14ac:dyDescent="0.25">
      <c r="A71" s="2506"/>
      <c r="B71" s="1098" t="s">
        <v>17</v>
      </c>
      <c r="C71" s="1081" t="s">
        <v>18</v>
      </c>
      <c r="D71" s="123" t="s">
        <v>19</v>
      </c>
      <c r="E71" s="1062" t="s">
        <v>18</v>
      </c>
      <c r="F71" s="1061" t="s">
        <v>19</v>
      </c>
      <c r="G71" s="1062" t="s">
        <v>18</v>
      </c>
      <c r="H71" s="1099" t="s">
        <v>19</v>
      </c>
      <c r="I71" s="2521"/>
      <c r="J71" s="2525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</row>
    <row r="72" spans="1:90" customFormat="1" x14ac:dyDescent="0.25">
      <c r="A72" s="199" t="s">
        <v>22</v>
      </c>
      <c r="B72" s="200">
        <f>SUM(C72:D72)</f>
        <v>0</v>
      </c>
      <c r="C72" s="201">
        <f t="shared" ref="C72:D74" si="23">+E72+G72</f>
        <v>0</v>
      </c>
      <c r="D72" s="202">
        <f t="shared" si="23"/>
        <v>0</v>
      </c>
      <c r="E72" s="1075"/>
      <c r="F72" s="72"/>
      <c r="G72" s="67"/>
      <c r="H72" s="203"/>
      <c r="I72" s="204"/>
      <c r="J72" s="68"/>
      <c r="K72" s="58" t="str">
        <f>$CA72&amp;CB72</f>
        <v/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  <c r="BB72" s="59"/>
      <c r="BC72" s="59"/>
      <c r="BD72" s="59"/>
      <c r="BE72" s="59"/>
      <c r="BF72" s="59"/>
      <c r="BG72" s="59"/>
      <c r="BH72" s="59"/>
      <c r="BI72" s="59"/>
      <c r="BJ72" s="59"/>
      <c r="BK72" s="59"/>
      <c r="BL72" s="59"/>
      <c r="BM72" s="59"/>
      <c r="BN72" s="59"/>
      <c r="BO72" s="59"/>
      <c r="BP72" s="59"/>
      <c r="BQ72" s="59"/>
      <c r="BR72" s="59"/>
      <c r="BS72" s="59"/>
      <c r="BT72" s="59"/>
      <c r="BU72" s="59"/>
      <c r="BV72" s="59"/>
      <c r="BW72" s="59"/>
      <c r="BX72" s="59"/>
      <c r="BY72" s="59"/>
      <c r="BZ72" s="59"/>
      <c r="CA72" s="60" t="str">
        <f>IF(AND($B72&lt;&gt;0,I72=""),"* No olvide ingresar la variable "&amp;I$51&amp;""&amp;". Digite CERO si no tiene. ",IF(I72&gt;$B72,"* La variable Pueblos Originarios no debe ser mayor al Total Ambos Sexos. ",""))</f>
        <v/>
      </c>
      <c r="CB72" s="60" t="str">
        <f>IF(AND($B72&lt;&gt;0,J72=""),"* No olvide ingresar la variable "&amp;J$51&amp;""&amp;" (Digite CERO si no tiene). ",IF(J72&gt;$B72,"* La variable Migrantes no debe ser mayor al Total Ambos Sexos. ",""))</f>
        <v/>
      </c>
      <c r="CC72" s="59"/>
      <c r="CD72" s="59"/>
      <c r="CE72" s="61"/>
      <c r="CF72" s="61"/>
      <c r="CG72" s="61"/>
      <c r="CH72" s="61"/>
      <c r="CI72" s="61"/>
      <c r="CJ72" s="2"/>
      <c r="CK72" s="62">
        <f>IF(AND($B72&lt;&gt;0,I72=""),1,IF(I72&gt;$B72,1,0))</f>
        <v>0</v>
      </c>
      <c r="CL72" s="62">
        <f>IF(AND($B72&lt;&gt;0,J72=""),1,IF(J72&gt;$B72,1,0))</f>
        <v>0</v>
      </c>
    </row>
    <row r="73" spans="1:90" customFormat="1" x14ac:dyDescent="0.25">
      <c r="A73" s="205" t="s">
        <v>61</v>
      </c>
      <c r="B73" s="159">
        <f>SUM(C73:D73)</f>
        <v>0</v>
      </c>
      <c r="C73" s="206">
        <f t="shared" si="23"/>
        <v>0</v>
      </c>
      <c r="D73" s="207">
        <f t="shared" si="23"/>
        <v>0</v>
      </c>
      <c r="E73" s="77"/>
      <c r="F73" s="82"/>
      <c r="G73" s="77"/>
      <c r="H73" s="208"/>
      <c r="I73" s="174"/>
      <c r="J73" s="78"/>
      <c r="K73" s="58" t="str">
        <f t="shared" ref="K73:K74" si="24">$CA73&amp;CB73</f>
        <v/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  <c r="BE73" s="59"/>
      <c r="BF73" s="59"/>
      <c r="BG73" s="59"/>
      <c r="BH73" s="59"/>
      <c r="BI73" s="59"/>
      <c r="BJ73" s="59"/>
      <c r="BK73" s="59"/>
      <c r="BL73" s="59"/>
      <c r="BM73" s="59"/>
      <c r="BN73" s="59"/>
      <c r="BO73" s="59"/>
      <c r="BP73" s="59"/>
      <c r="BQ73" s="59"/>
      <c r="BR73" s="59"/>
      <c r="BS73" s="59"/>
      <c r="BT73" s="59"/>
      <c r="BU73" s="59"/>
      <c r="BV73" s="59"/>
      <c r="BW73" s="59"/>
      <c r="BX73" s="59"/>
      <c r="BY73" s="59"/>
      <c r="BZ73" s="59"/>
      <c r="CA73" s="60" t="str">
        <f t="shared" ref="CA73:CA74" si="25">IF(AND($B73&lt;&gt;0,I73=""),"* No olvide ingresar la variable "&amp;I$51&amp;""&amp;". Digite CERO si no tiene. ",IF(I73&gt;$B73,"* La variable Pueblos Originarios no debe ser mayor al Total Ambos Sexos. ",""))</f>
        <v/>
      </c>
      <c r="CB73" s="60" t="str">
        <f t="shared" ref="CB73" si="26">IF(AND($B73&lt;&gt;0,J73=""),"* No olvide ingresar la variable "&amp;J$51&amp;""&amp;" (Digite CERO si no tiene). ",IF(J73&gt;$B73,"* La variable Migrantes no debe ser mayor al Total Ambos Sexos. ",""))</f>
        <v/>
      </c>
      <c r="CC73" s="59"/>
      <c r="CD73" s="59"/>
      <c r="CE73" s="61"/>
      <c r="CF73" s="61"/>
      <c r="CG73" s="61"/>
      <c r="CH73" s="61"/>
      <c r="CI73" s="61"/>
      <c r="CJ73" s="2"/>
      <c r="CK73" s="62">
        <f t="shared" ref="CK73:CL74" si="27">IF(AND($B73&lt;&gt;0,I73=""),1,IF(I73&gt;$B73,1,0))</f>
        <v>0</v>
      </c>
      <c r="CL73" s="62">
        <f t="shared" si="27"/>
        <v>0</v>
      </c>
    </row>
    <row r="74" spans="1:90" customFormat="1" x14ac:dyDescent="0.25">
      <c r="A74" s="161" t="s">
        <v>82</v>
      </c>
      <c r="B74" s="162">
        <f>SUM(C74:D74)</f>
        <v>0</v>
      </c>
      <c r="C74" s="209">
        <f t="shared" si="23"/>
        <v>0</v>
      </c>
      <c r="D74" s="210">
        <f t="shared" si="23"/>
        <v>0</v>
      </c>
      <c r="E74" s="40"/>
      <c r="F74" s="41"/>
      <c r="G74" s="40"/>
      <c r="H74" s="211"/>
      <c r="I74" s="188"/>
      <c r="J74" s="88"/>
      <c r="K74" s="58" t="str">
        <f t="shared" si="24"/>
        <v/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60" t="str">
        <f t="shared" si="25"/>
        <v/>
      </c>
      <c r="CB74" s="60" t="str">
        <f>IF(AND($B74&lt;&gt;0,J74=""),"* No olvide ingresar la variable "&amp;J$51&amp;""&amp;" (Digite CERO si no tiene). ",IF(J74&gt;$B74,"* La variable Migrantes no debe ser mayor al Total Ambos Sexos. ",""))</f>
        <v/>
      </c>
      <c r="CC74" s="59"/>
      <c r="CD74" s="59"/>
      <c r="CE74" s="61"/>
      <c r="CF74" s="61"/>
      <c r="CG74" s="61"/>
      <c r="CH74" s="61"/>
      <c r="CI74" s="61"/>
      <c r="CJ74" s="2"/>
      <c r="CK74" s="62">
        <f t="shared" si="27"/>
        <v>0</v>
      </c>
      <c r="CL74" s="62">
        <f t="shared" si="27"/>
        <v>0</v>
      </c>
    </row>
    <row r="75" spans="1:90" customFormat="1" x14ac:dyDescent="0.25">
      <c r="A75" s="212" t="s">
        <v>83</v>
      </c>
      <c r="B75" s="213"/>
      <c r="C75" s="213"/>
      <c r="D75" s="213"/>
      <c r="E75" s="213"/>
      <c r="F75" s="213"/>
      <c r="G75" s="213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</row>
    <row r="76" spans="1:90" customFormat="1" x14ac:dyDescent="0.25">
      <c r="A76" s="212" t="s">
        <v>84</v>
      </c>
      <c r="B76" s="214"/>
      <c r="C76" s="214"/>
      <c r="D76" s="214"/>
      <c r="E76" s="214"/>
      <c r="F76" s="214"/>
      <c r="G76" s="214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</row>
    <row r="77" spans="1:90" customFormat="1" x14ac:dyDescent="0.25">
      <c r="A77" s="2892" t="s">
        <v>85</v>
      </c>
      <c r="B77" s="2892" t="s">
        <v>65</v>
      </c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</row>
    <row r="78" spans="1:90" customFormat="1" x14ac:dyDescent="0.25">
      <c r="A78" s="2509"/>
      <c r="B78" s="2510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</row>
    <row r="79" spans="1:90" customFormat="1" x14ac:dyDescent="0.25">
      <c r="A79" s="2510"/>
      <c r="B79" s="1100">
        <f>SUM(B80:B83)</f>
        <v>0</v>
      </c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</row>
    <row r="80" spans="1:90" customFormat="1" x14ac:dyDescent="0.25">
      <c r="A80" s="216" t="s">
        <v>86</v>
      </c>
      <c r="B80" s="217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</row>
    <row r="81" spans="1:93" customFormat="1" x14ac:dyDescent="0.25">
      <c r="A81" s="218" t="s">
        <v>87</v>
      </c>
      <c r="B81" s="219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customFormat="1" x14ac:dyDescent="0.25">
      <c r="A82" s="218" t="s">
        <v>22</v>
      </c>
      <c r="B82" s="219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customFormat="1" x14ac:dyDescent="0.25">
      <c r="A83" s="220" t="s">
        <v>88</v>
      </c>
      <c r="B83" s="221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customFormat="1" x14ac:dyDescent="0.25">
      <c r="A84" s="7" t="s">
        <v>89</v>
      </c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customFormat="1" ht="52.5" x14ac:dyDescent="0.25">
      <c r="A85" s="1101" t="s">
        <v>90</v>
      </c>
      <c r="B85" s="1102" t="s">
        <v>91</v>
      </c>
      <c r="C85" s="1062" t="s">
        <v>92</v>
      </c>
      <c r="D85" s="1060" t="s">
        <v>93</v>
      </c>
      <c r="E85" s="1060" t="s">
        <v>94</v>
      </c>
      <c r="F85" s="1061" t="s">
        <v>95</v>
      </c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customFormat="1" x14ac:dyDescent="0.25">
      <c r="A86" s="1103" t="s">
        <v>96</v>
      </c>
      <c r="B86" s="1104"/>
      <c r="C86" s="1075"/>
      <c r="D86" s="1042"/>
      <c r="E86" s="1042"/>
      <c r="F86" s="1076"/>
      <c r="G86" s="58" t="str">
        <f>$CA86&amp;CB86&amp;CC86&amp;CD86&amp;CE86</f>
        <v/>
      </c>
      <c r="CA86" s="60" t="str">
        <f>IF(CK86=1,"* Las Aplicaciones de EPSA con resultado de Riesgo psicosocial NO DEBE ser MAYOR que el Total de las Aplicaciones. ","")</f>
        <v/>
      </c>
      <c r="CB86" s="226" t="str">
        <f>IF(CL86=1,"* Las Aplicaciones de EPSA con resultado de Riesgo psicosocial NO DEBE ser MENOR que la variable Plan de equipo de cabecera en gestantes con 3 o más riesgos psicosociales. ","")</f>
        <v/>
      </c>
      <c r="CC86" s="226" t="str">
        <f>IF(CM86=1,"* Las Aplicaciones de EPSA asociadas a Violencia de Género NO DEBEN ser MAYOR al Total de Aplicaciones. ","")</f>
        <v/>
      </c>
      <c r="CD86" s="226" t="str">
        <f>IF(CN86=1,"* Las Aplicaciones de EPSA asociadas a 3 o más riesgos psicosociales NO DEBEN ser MAYOR al Total de Aplicaciones. ","")</f>
        <v/>
      </c>
      <c r="CE86" s="226" t="str">
        <f>IF(CO86=1,"* La variable Plan de equipo de cabecera en gestantes con 3 o más riesgos psicosociales NO DEBE ser MAYOR al Total de Aplicaciones. ","")</f>
        <v/>
      </c>
      <c r="CF86" s="227"/>
      <c r="CG86" s="227"/>
      <c r="CH86" s="227"/>
      <c r="CI86" s="227"/>
      <c r="CJ86" s="227"/>
      <c r="CK86" s="228">
        <f>IF(B86&lt;C86,1,0)</f>
        <v>0</v>
      </c>
      <c r="CL86" s="228">
        <f>IF(C86&lt;F86,1,0)</f>
        <v>0</v>
      </c>
      <c r="CM86" s="228">
        <f t="shared" ref="CM86:CO87" si="28">IF(D86&gt;$B86,1,0)</f>
        <v>0</v>
      </c>
      <c r="CN86" s="228">
        <f t="shared" si="28"/>
        <v>0</v>
      </c>
      <c r="CO86" s="228">
        <f t="shared" si="28"/>
        <v>0</v>
      </c>
    </row>
    <row r="87" spans="1:93" customFormat="1" x14ac:dyDescent="0.25">
      <c r="A87" s="229" t="s">
        <v>97</v>
      </c>
      <c r="B87" s="230"/>
      <c r="C87" s="141"/>
      <c r="D87" s="193"/>
      <c r="E87" s="193"/>
      <c r="F87" s="143"/>
      <c r="G87" s="58" t="str">
        <f>$CA87&amp;CB87&amp;CC87&amp;CD87&amp;CE87</f>
        <v/>
      </c>
      <c r="CA87" s="60" t="str">
        <f>IF(CK87=1,"* Las Aplicaciones de EPSA con resultado de Riesgo psicosocial NO DEBE ser MAYOR que el Total de las Aplicaciones. ","")</f>
        <v/>
      </c>
      <c r="CB87" s="226" t="str">
        <f>IF(CL87=1,"* Las Aplicaciones de EPSA con resultado de Riesgo psicosocial NO DEBE ser MENOR que la variable Plan de equipo de cabecera en gestantes con 3 o más riesgos psicosociales. ","")</f>
        <v/>
      </c>
      <c r="CC87" s="226" t="str">
        <f>IF(CM87=1,"* Las Aplicaciones de EPSA asociadas a Violencia de Género NO DEBEN ser MAYOR al Total de Aplicaciones. ","")</f>
        <v/>
      </c>
      <c r="CD87" s="226" t="str">
        <f>IF(CN87=1,"* Las Aplicaciones de EPSA asociadas a 3 o más riesgos psicosociales NO DEBEN ser MAYOR al Total de Aplicaciones. ","")</f>
        <v/>
      </c>
      <c r="CE87" s="226" t="str">
        <f>IF(CO87=1,"* La variable Plan de equipo de cabecera en gestantes con 3 o más riesgos psicosociales NO DEBE ser MAYOR al Total de Aplicaciones. ","")</f>
        <v/>
      </c>
      <c r="CF87" s="227"/>
      <c r="CG87" s="227"/>
      <c r="CH87" s="227"/>
      <c r="CI87" s="227"/>
      <c r="CJ87" s="227"/>
      <c r="CK87" s="228">
        <f>IF(B87&lt;C87,1,0)</f>
        <v>0</v>
      </c>
      <c r="CL87" s="228">
        <f>IF(C87&lt;F87,1,0)</f>
        <v>0</v>
      </c>
      <c r="CM87" s="228">
        <f t="shared" si="28"/>
        <v>0</v>
      </c>
      <c r="CN87" s="228">
        <f t="shared" si="28"/>
        <v>0</v>
      </c>
      <c r="CO87" s="228">
        <f t="shared" si="28"/>
        <v>0</v>
      </c>
    </row>
    <row r="88" spans="1:93" customFormat="1" x14ac:dyDescent="0.25">
      <c r="A88" s="7" t="s">
        <v>98</v>
      </c>
      <c r="B88" s="13"/>
      <c r="C88" s="13"/>
      <c r="D88" s="13"/>
      <c r="E88" s="13"/>
      <c r="F88" s="214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customFormat="1" ht="31.5" x14ac:dyDescent="0.25">
      <c r="A89" s="2893" t="s">
        <v>99</v>
      </c>
      <c r="B89" s="2895"/>
      <c r="C89" s="1062" t="s">
        <v>100</v>
      </c>
      <c r="D89" s="1060" t="s">
        <v>101</v>
      </c>
      <c r="E89" s="1060" t="s">
        <v>102</v>
      </c>
      <c r="F89" s="1060" t="s">
        <v>103</v>
      </c>
      <c r="G89" s="1099" t="s">
        <v>104</v>
      </c>
      <c r="H89" s="1061" t="s">
        <v>105</v>
      </c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customFormat="1" ht="21" x14ac:dyDescent="0.25">
      <c r="A90" s="2998" t="s">
        <v>106</v>
      </c>
      <c r="B90" s="1105" t="s">
        <v>107</v>
      </c>
      <c r="C90" s="1097"/>
      <c r="D90" s="1043"/>
      <c r="E90" s="1043"/>
      <c r="F90" s="1042"/>
      <c r="G90" s="1045"/>
      <c r="H90" s="1080"/>
      <c r="I90" s="58" t="str">
        <f>$CA90</f>
        <v/>
      </c>
      <c r="CA90" s="60" t="str">
        <f>IF(AND($C90&lt;&gt;0,H90=""),"* No olvide ingresar la variable "&amp;H$89&amp;""&amp;". Digite CERO si no tiene. ",IF(H90&gt;$C90,"* La variable Casos alterados derivados a Salud Mental no debe ser mayor al Total de Aplicaciones. ",""))</f>
        <v/>
      </c>
      <c r="CB90" s="59"/>
      <c r="CC90" s="59"/>
      <c r="CD90" s="59"/>
      <c r="CE90" s="61"/>
      <c r="CF90" s="61"/>
      <c r="CG90" s="61"/>
      <c r="CH90" s="61"/>
      <c r="CI90" s="61"/>
      <c r="CJ90" s="2"/>
      <c r="CK90" s="62">
        <f>IF(AND($C90&lt;&gt;0,H90=""),1,IF(H90&gt;$C90,1,0))</f>
        <v>0</v>
      </c>
      <c r="CL90" s="2"/>
      <c r="CM90" s="2"/>
      <c r="CN90" s="2"/>
      <c r="CO90" s="2"/>
    </row>
    <row r="91" spans="1:93" customFormat="1" ht="31.5" x14ac:dyDescent="0.25">
      <c r="A91" s="2497"/>
      <c r="B91" s="233" t="s">
        <v>108</v>
      </c>
      <c r="C91" s="188"/>
      <c r="D91" s="234"/>
      <c r="E91" s="234"/>
      <c r="F91" s="186"/>
      <c r="G91" s="187"/>
      <c r="H91" s="41"/>
      <c r="I91" s="58" t="str">
        <f t="shared" ref="I91:I92" si="29">$CA91</f>
        <v/>
      </c>
      <c r="CA91" s="60" t="str">
        <f t="shared" ref="CA91:CA93" si="30">IF(AND($C91&lt;&gt;0,H91=""),"* No olvide ingresar la variable "&amp;H$89&amp;""&amp;". Digite CERO si no tiene. ",IF(H91&gt;$C91,"* La variable Casos alterados derivados a Salud Mental no debe ser mayor al Total de Aplicaciones. ",""))</f>
        <v/>
      </c>
      <c r="CB91" s="59"/>
      <c r="CC91" s="59"/>
      <c r="CD91" s="59"/>
      <c r="CE91" s="61"/>
      <c r="CF91" s="61"/>
      <c r="CG91" s="61"/>
      <c r="CH91" s="61"/>
      <c r="CI91" s="61"/>
      <c r="CJ91" s="2"/>
      <c r="CK91" s="62">
        <f t="shared" ref="CK91:CK92" si="31">IF(AND($C91&lt;&gt;0,H91=""),1,IF(H91&gt;$C91,1,0))</f>
        <v>0</v>
      </c>
      <c r="CL91" s="2"/>
      <c r="CM91" s="2"/>
      <c r="CN91" s="2"/>
      <c r="CO91" s="2"/>
    </row>
    <row r="92" spans="1:93" customFormat="1" ht="15" customHeight="1" x14ac:dyDescent="0.25">
      <c r="A92" s="2517" t="s">
        <v>109</v>
      </c>
      <c r="B92" s="235" t="s">
        <v>110</v>
      </c>
      <c r="C92" s="1075"/>
      <c r="D92" s="1042"/>
      <c r="E92" s="1042"/>
      <c r="F92" s="1046"/>
      <c r="G92" s="1047"/>
      <c r="H92" s="1106"/>
      <c r="I92" s="58" t="str">
        <f t="shared" si="29"/>
        <v/>
      </c>
      <c r="CA92" s="60" t="str">
        <f t="shared" si="30"/>
        <v/>
      </c>
      <c r="CB92" s="59"/>
      <c r="CC92" s="59"/>
      <c r="CD92" s="59"/>
      <c r="CE92" s="61"/>
      <c r="CF92" s="61"/>
      <c r="CG92" s="61"/>
      <c r="CH92" s="61"/>
      <c r="CI92" s="61"/>
      <c r="CJ92" s="2"/>
      <c r="CK92" s="62">
        <f t="shared" si="31"/>
        <v>0</v>
      </c>
      <c r="CL92" s="2"/>
      <c r="CM92" s="2"/>
      <c r="CN92" s="2"/>
      <c r="CO92" s="2"/>
    </row>
    <row r="93" spans="1:93" customFormat="1" x14ac:dyDescent="0.25">
      <c r="A93" s="2518"/>
      <c r="B93" s="233" t="s">
        <v>111</v>
      </c>
      <c r="C93" s="40"/>
      <c r="D93" s="186"/>
      <c r="E93" s="186"/>
      <c r="F93" s="184"/>
      <c r="G93" s="239"/>
      <c r="H93" s="240"/>
      <c r="I93" s="58" t="str">
        <f>$CA93</f>
        <v/>
      </c>
      <c r="CA93" s="60" t="str">
        <f t="shared" si="30"/>
        <v/>
      </c>
      <c r="CB93" s="59"/>
      <c r="CC93" s="59"/>
      <c r="CD93" s="59"/>
      <c r="CE93" s="61"/>
      <c r="CF93" s="61"/>
      <c r="CG93" s="61"/>
      <c r="CH93" s="61"/>
      <c r="CI93" s="61"/>
      <c r="CJ93" s="2"/>
      <c r="CK93" s="62">
        <f>IF(AND($C93&lt;&gt;0,H93=""),1,IF(H93&gt;$C93,1,0))</f>
        <v>0</v>
      </c>
      <c r="CL93" s="2"/>
      <c r="CM93" s="2"/>
      <c r="CN93" s="2"/>
      <c r="CO93" s="2"/>
    </row>
    <row r="94" spans="1:93" customFormat="1" x14ac:dyDescent="0.25">
      <c r="A94" s="7" t="s">
        <v>112</v>
      </c>
      <c r="B94" s="241"/>
      <c r="C94" s="242"/>
      <c r="D94" s="242"/>
      <c r="E94" s="242"/>
      <c r="F94" s="3"/>
      <c r="G94" s="213"/>
      <c r="H94" s="243"/>
      <c r="I94" s="3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customFormat="1" x14ac:dyDescent="0.25">
      <c r="A95" s="2894" t="s">
        <v>85</v>
      </c>
      <c r="B95" s="2895"/>
      <c r="C95" s="3022" t="s">
        <v>65</v>
      </c>
      <c r="D95" s="2888"/>
      <c r="E95" s="3023"/>
      <c r="F95" s="3022" t="s">
        <v>113</v>
      </c>
      <c r="G95" s="3023"/>
      <c r="H95" s="3022" t="s">
        <v>114</v>
      </c>
      <c r="I95" s="3023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customFormat="1" x14ac:dyDescent="0.25">
      <c r="A96" s="2505"/>
      <c r="B96" s="2506"/>
      <c r="C96" s="1062" t="s">
        <v>17</v>
      </c>
      <c r="D96" s="1081" t="s">
        <v>18</v>
      </c>
      <c r="E96" s="1061" t="s">
        <v>19</v>
      </c>
      <c r="F96" s="1062" t="s">
        <v>18</v>
      </c>
      <c r="G96" s="1061" t="s">
        <v>19</v>
      </c>
      <c r="H96" s="1062" t="s">
        <v>18</v>
      </c>
      <c r="I96" s="1061" t="s">
        <v>19</v>
      </c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0" customFormat="1" x14ac:dyDescent="0.25">
      <c r="A97" s="3022" t="s">
        <v>65</v>
      </c>
      <c r="B97" s="3023"/>
      <c r="C97" s="1089">
        <f t="shared" ref="C97:I97" si="32">SUM(C98:C102)</f>
        <v>0</v>
      </c>
      <c r="D97" s="1107">
        <f t="shared" si="32"/>
        <v>0</v>
      </c>
      <c r="E97" s="1090">
        <f t="shared" si="32"/>
        <v>0</v>
      </c>
      <c r="F97" s="1089">
        <f>SUM(F98:F102)</f>
        <v>0</v>
      </c>
      <c r="G97" s="1090">
        <f t="shared" si="32"/>
        <v>0</v>
      </c>
      <c r="H97" s="1089">
        <f t="shared" si="32"/>
        <v>0</v>
      </c>
      <c r="I97" s="1090">
        <f t="shared" si="32"/>
        <v>0</v>
      </c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</row>
    <row r="98" spans="1:90" customFormat="1" x14ac:dyDescent="0.25">
      <c r="A98" s="3039" t="s">
        <v>22</v>
      </c>
      <c r="B98" s="3040"/>
      <c r="C98" s="1108">
        <f>SUM(D98+E98)</f>
        <v>0</v>
      </c>
      <c r="D98" s="1109">
        <f>SUM(F98+H98)</f>
        <v>0</v>
      </c>
      <c r="E98" s="1085">
        <f>SUM(G98+I98)</f>
        <v>0</v>
      </c>
      <c r="F98" s="1075"/>
      <c r="G98" s="1080"/>
      <c r="H98" s="1075"/>
      <c r="I98" s="1076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</row>
    <row r="99" spans="1:90" customFormat="1" x14ac:dyDescent="0.25">
      <c r="A99" s="2542" t="s">
        <v>88</v>
      </c>
      <c r="B99" s="2543"/>
      <c r="C99" s="247">
        <f>SUM(D99+E99)</f>
        <v>0</v>
      </c>
      <c r="D99" s="248">
        <f t="shared" ref="D99:E102" si="33">SUM(F99+H99)</f>
        <v>0</v>
      </c>
      <c r="E99" s="133">
        <f t="shared" si="33"/>
        <v>0</v>
      </c>
      <c r="F99" s="67"/>
      <c r="G99" s="72"/>
      <c r="H99" s="67"/>
      <c r="I99" s="68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</row>
    <row r="100" spans="1:90" customFormat="1" x14ac:dyDescent="0.25">
      <c r="A100" s="2542" t="s">
        <v>87</v>
      </c>
      <c r="B100" s="2543"/>
      <c r="C100" s="247">
        <f>SUM(D100+E100)</f>
        <v>0</v>
      </c>
      <c r="D100" s="248">
        <f t="shared" si="33"/>
        <v>0</v>
      </c>
      <c r="E100" s="133">
        <f t="shared" si="33"/>
        <v>0</v>
      </c>
      <c r="F100" s="77"/>
      <c r="G100" s="82"/>
      <c r="H100" s="77"/>
      <c r="I100" s="78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</row>
    <row r="101" spans="1:90" customFormat="1" x14ac:dyDescent="0.25">
      <c r="A101" s="2544" t="s">
        <v>115</v>
      </c>
      <c r="B101" s="2545"/>
      <c r="C101" s="249">
        <f>SUM(D101+E101)</f>
        <v>0</v>
      </c>
      <c r="D101" s="250">
        <f>SUM(F101+H101)</f>
        <v>0</v>
      </c>
      <c r="E101" s="251">
        <f>SUM(G101+I101)</f>
        <v>0</v>
      </c>
      <c r="F101" s="104"/>
      <c r="G101" s="109"/>
      <c r="H101" s="104"/>
      <c r="I101" s="105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</row>
    <row r="102" spans="1:90" customFormat="1" x14ac:dyDescent="0.25">
      <c r="A102" s="2546" t="s">
        <v>116</v>
      </c>
      <c r="B102" s="2547"/>
      <c r="C102" s="252">
        <f>SUM(D102+E102)</f>
        <v>0</v>
      </c>
      <c r="D102" s="253">
        <f t="shared" si="33"/>
        <v>0</v>
      </c>
      <c r="E102" s="254">
        <f t="shared" si="33"/>
        <v>0</v>
      </c>
      <c r="F102" s="40"/>
      <c r="G102" s="41"/>
      <c r="H102" s="40"/>
      <c r="I102" s="88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</row>
    <row r="103" spans="1:90" customFormat="1" ht="15" customHeight="1" x14ac:dyDescent="0.25">
      <c r="A103" s="2548" t="s">
        <v>117</v>
      </c>
      <c r="B103" s="2548"/>
      <c r="C103" s="2548"/>
      <c r="D103" s="2548"/>
      <c r="E103" s="2548"/>
      <c r="F103" s="2548"/>
      <c r="G103" s="2548"/>
      <c r="H103" s="2548"/>
      <c r="I103" s="2548"/>
      <c r="J103" s="2548"/>
      <c r="K103" s="2548"/>
      <c r="L103" s="2548"/>
      <c r="M103" s="2548"/>
      <c r="N103" s="2548"/>
      <c r="O103" s="2548"/>
      <c r="P103" s="2548"/>
      <c r="Q103" s="255"/>
      <c r="R103" s="3"/>
      <c r="S103" s="3"/>
      <c r="T103" s="3"/>
      <c r="U103" s="3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</row>
    <row r="104" spans="1:90" customFormat="1" ht="15" customHeight="1" x14ac:dyDescent="0.25">
      <c r="A104" s="2549" t="s">
        <v>118</v>
      </c>
      <c r="B104" s="2549"/>
      <c r="C104" s="2549"/>
      <c r="D104" s="2549"/>
      <c r="E104" s="2549"/>
      <c r="F104" s="2549"/>
      <c r="G104" s="2549"/>
      <c r="H104" s="2549"/>
      <c r="I104" s="2549"/>
      <c r="J104" s="2549"/>
      <c r="K104" s="2549"/>
      <c r="L104" s="2549"/>
      <c r="M104" s="2549"/>
      <c r="N104" s="2549"/>
      <c r="O104" s="2549"/>
      <c r="P104" s="2549"/>
      <c r="Q104" s="2549"/>
      <c r="R104" s="3"/>
      <c r="S104" s="3"/>
      <c r="T104" s="3"/>
      <c r="U104" s="3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</row>
    <row r="105" spans="1:90" customFormat="1" ht="15" customHeight="1" x14ac:dyDescent="0.25">
      <c r="A105" s="2550" t="s">
        <v>119</v>
      </c>
      <c r="B105" s="2551"/>
      <c r="C105" s="2556" t="s">
        <v>120</v>
      </c>
      <c r="D105" s="2557"/>
      <c r="E105" s="2558"/>
      <c r="F105" s="2559" t="s">
        <v>6</v>
      </c>
      <c r="G105" s="2560"/>
      <c r="H105" s="2560"/>
      <c r="I105" s="2560"/>
      <c r="J105" s="2560"/>
      <c r="K105" s="2560"/>
      <c r="L105" s="2560"/>
      <c r="M105" s="2560"/>
      <c r="N105" s="2560"/>
      <c r="O105" s="2560"/>
      <c r="P105" s="2560"/>
      <c r="Q105" s="2560"/>
      <c r="R105" s="2560"/>
      <c r="S105" s="2560"/>
      <c r="T105" s="2560"/>
      <c r="U105" s="2561"/>
      <c r="V105" s="2570" t="s">
        <v>121</v>
      </c>
      <c r="W105" s="2571" t="s">
        <v>122</v>
      </c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</row>
    <row r="106" spans="1:90" customFormat="1" ht="15" customHeight="1" x14ac:dyDescent="0.25">
      <c r="A106" s="2552"/>
      <c r="B106" s="2553"/>
      <c r="C106" s="2504"/>
      <c r="D106" s="2505"/>
      <c r="E106" s="2506"/>
      <c r="F106" s="2572" t="s">
        <v>123</v>
      </c>
      <c r="G106" s="2573"/>
      <c r="H106" s="2573" t="s">
        <v>124</v>
      </c>
      <c r="I106" s="2573"/>
      <c r="J106" s="2573" t="s">
        <v>125</v>
      </c>
      <c r="K106" s="2573"/>
      <c r="L106" s="2573" t="s">
        <v>126</v>
      </c>
      <c r="M106" s="2573"/>
      <c r="N106" s="2573" t="s">
        <v>127</v>
      </c>
      <c r="O106" s="2573"/>
      <c r="P106" s="2573" t="s">
        <v>128</v>
      </c>
      <c r="Q106" s="2573"/>
      <c r="R106" s="2573" t="s">
        <v>129</v>
      </c>
      <c r="S106" s="2573"/>
      <c r="T106" s="2573" t="s">
        <v>130</v>
      </c>
      <c r="U106" s="2574"/>
      <c r="V106" s="2570"/>
      <c r="W106" s="2571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</row>
    <row r="107" spans="1:90" customFormat="1" x14ac:dyDescent="0.25">
      <c r="A107" s="2554"/>
      <c r="B107" s="2555"/>
      <c r="C107" s="888" t="s">
        <v>17</v>
      </c>
      <c r="D107" s="1081" t="s">
        <v>18</v>
      </c>
      <c r="E107" s="123" t="s">
        <v>19</v>
      </c>
      <c r="F107" s="256" t="s">
        <v>18</v>
      </c>
      <c r="G107" s="257" t="s">
        <v>19</v>
      </c>
      <c r="H107" s="258" t="s">
        <v>18</v>
      </c>
      <c r="I107" s="257" t="s">
        <v>19</v>
      </c>
      <c r="J107" s="258" t="s">
        <v>18</v>
      </c>
      <c r="K107" s="257" t="s">
        <v>19</v>
      </c>
      <c r="L107" s="258" t="s">
        <v>18</v>
      </c>
      <c r="M107" s="257" t="s">
        <v>19</v>
      </c>
      <c r="N107" s="258" t="s">
        <v>18</v>
      </c>
      <c r="O107" s="257" t="s">
        <v>19</v>
      </c>
      <c r="P107" s="258" t="s">
        <v>18</v>
      </c>
      <c r="Q107" s="257" t="s">
        <v>19</v>
      </c>
      <c r="R107" s="258" t="s">
        <v>18</v>
      </c>
      <c r="S107" s="257" t="s">
        <v>19</v>
      </c>
      <c r="T107" s="258" t="s">
        <v>18</v>
      </c>
      <c r="U107" s="259" t="s">
        <v>19</v>
      </c>
      <c r="V107" s="2570"/>
      <c r="W107" s="2571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</row>
    <row r="108" spans="1:90" customFormat="1" x14ac:dyDescent="0.25">
      <c r="A108" s="3041" t="s">
        <v>131</v>
      </c>
      <c r="B108" s="3042"/>
      <c r="C108" s="1110">
        <f t="shared" ref="C108:C117" si="34">SUM(D108+E108)</f>
        <v>0</v>
      </c>
      <c r="D108" s="1111">
        <f>+J108+L108+N108+P108+R108+T108</f>
        <v>0</v>
      </c>
      <c r="E108" s="1074">
        <f>+K108+M108+O108+Q108+S108+U108</f>
        <v>0</v>
      </c>
      <c r="F108" s="1112"/>
      <c r="G108" s="1113"/>
      <c r="H108" s="1112"/>
      <c r="I108" s="1113"/>
      <c r="J108" s="1075"/>
      <c r="K108" s="1076"/>
      <c r="L108" s="1075"/>
      <c r="M108" s="1076"/>
      <c r="N108" s="1075"/>
      <c r="O108" s="1076"/>
      <c r="P108" s="1077"/>
      <c r="Q108" s="1076"/>
      <c r="R108" s="1077"/>
      <c r="S108" s="1076"/>
      <c r="T108" s="1077"/>
      <c r="U108" s="1078"/>
      <c r="V108" s="264"/>
      <c r="W108" s="265"/>
      <c r="X108" s="14"/>
      <c r="CA108" s="59"/>
      <c r="CB108" s="59"/>
      <c r="CC108" s="59"/>
      <c r="CD108" s="59"/>
      <c r="CE108" s="61"/>
      <c r="CF108" s="61"/>
      <c r="CG108" s="61"/>
      <c r="CH108" s="61"/>
      <c r="CI108" s="61"/>
      <c r="CJ108" s="2"/>
      <c r="CK108" s="2"/>
      <c r="CL108" s="2"/>
    </row>
    <row r="109" spans="1:90" customFormat="1" x14ac:dyDescent="0.25">
      <c r="A109" s="2566" t="s">
        <v>132</v>
      </c>
      <c r="B109" s="2567"/>
      <c r="C109" s="266">
        <f t="shared" si="34"/>
        <v>0</v>
      </c>
      <c r="D109" s="267">
        <f t="shared" ref="D109:E111" si="35">SUM(J109+L109+N109+P109+R109+T109)</f>
        <v>0</v>
      </c>
      <c r="E109" s="86">
        <f t="shared" si="35"/>
        <v>0</v>
      </c>
      <c r="F109" s="268"/>
      <c r="G109" s="269"/>
      <c r="H109" s="268"/>
      <c r="I109" s="270"/>
      <c r="J109" s="77"/>
      <c r="K109" s="78"/>
      <c r="L109" s="77"/>
      <c r="M109" s="78"/>
      <c r="N109" s="77"/>
      <c r="O109" s="78"/>
      <c r="P109" s="79"/>
      <c r="Q109" s="78"/>
      <c r="R109" s="79"/>
      <c r="S109" s="78"/>
      <c r="T109" s="79"/>
      <c r="U109" s="80"/>
      <c r="V109" s="271"/>
      <c r="W109" s="272"/>
      <c r="X109" s="14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</row>
    <row r="110" spans="1:90" customFormat="1" x14ac:dyDescent="0.25">
      <c r="A110" s="2566" t="s">
        <v>133</v>
      </c>
      <c r="B110" s="2567"/>
      <c r="C110" s="266">
        <f t="shared" si="34"/>
        <v>0</v>
      </c>
      <c r="D110" s="267">
        <f t="shared" si="35"/>
        <v>0</v>
      </c>
      <c r="E110" s="86">
        <f t="shared" si="35"/>
        <v>0</v>
      </c>
      <c r="F110" s="273"/>
      <c r="G110" s="274"/>
      <c r="H110" s="273"/>
      <c r="I110" s="275"/>
      <c r="J110" s="104"/>
      <c r="K110" s="105"/>
      <c r="L110" s="104"/>
      <c r="M110" s="105"/>
      <c r="N110" s="104"/>
      <c r="O110" s="105"/>
      <c r="P110" s="106"/>
      <c r="Q110" s="105"/>
      <c r="R110" s="106"/>
      <c r="S110" s="105"/>
      <c r="T110" s="106"/>
      <c r="U110" s="107"/>
      <c r="V110" s="271"/>
      <c r="W110" s="272"/>
      <c r="X110" s="14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</row>
    <row r="111" spans="1:90" customFormat="1" x14ac:dyDescent="0.25">
      <c r="A111" s="2568" t="s">
        <v>134</v>
      </c>
      <c r="B111" s="2569"/>
      <c r="C111" s="266">
        <f t="shared" si="34"/>
        <v>0</v>
      </c>
      <c r="D111" s="267">
        <f t="shared" si="35"/>
        <v>0</v>
      </c>
      <c r="E111" s="86">
        <f t="shared" si="35"/>
        <v>0</v>
      </c>
      <c r="F111" s="273"/>
      <c r="G111" s="274"/>
      <c r="H111" s="273"/>
      <c r="I111" s="275"/>
      <c r="J111" s="104"/>
      <c r="K111" s="105"/>
      <c r="L111" s="104"/>
      <c r="M111" s="105"/>
      <c r="N111" s="104"/>
      <c r="O111" s="105"/>
      <c r="P111" s="106"/>
      <c r="Q111" s="105"/>
      <c r="R111" s="106"/>
      <c r="S111" s="105"/>
      <c r="T111" s="106"/>
      <c r="U111" s="107"/>
      <c r="V111" s="271"/>
      <c r="W111" s="272"/>
      <c r="X111" s="14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</row>
    <row r="112" spans="1:90" customFormat="1" x14ac:dyDescent="0.25">
      <c r="A112" s="2568" t="s">
        <v>135</v>
      </c>
      <c r="B112" s="2569"/>
      <c r="C112" s="266">
        <f t="shared" si="34"/>
        <v>0</v>
      </c>
      <c r="D112" s="267">
        <f>+F112+H112</f>
        <v>0</v>
      </c>
      <c r="E112" s="86">
        <f>+G112+I112</f>
        <v>0</v>
      </c>
      <c r="F112" s="104"/>
      <c r="G112" s="276"/>
      <c r="H112" s="104"/>
      <c r="I112" s="109"/>
      <c r="J112" s="268"/>
      <c r="K112" s="270"/>
      <c r="L112" s="268"/>
      <c r="M112" s="270"/>
      <c r="N112" s="268"/>
      <c r="O112" s="270"/>
      <c r="P112" s="277"/>
      <c r="Q112" s="270"/>
      <c r="R112" s="277"/>
      <c r="S112" s="270"/>
      <c r="T112" s="277"/>
      <c r="U112" s="278"/>
      <c r="V112" s="81"/>
      <c r="W112" s="279"/>
      <c r="X112" t="str">
        <f>CA112&amp;CB112</f>
        <v/>
      </c>
      <c r="CA112" s="60" t="str">
        <f>IF(AND($C112&lt;&gt;0,V112=""),"* No olvide ingresar la variable "&amp;V$105&amp;""&amp;". Digite CERO si no tiene. ",IF(V112&gt;$C112,"* La variable Niños, Niñas, Adolescentes y Jóvenes SENAME no debe ser mayor al Total Ambos Sexos. ",""))</f>
        <v/>
      </c>
      <c r="CB112" s="60" t="str">
        <f>IF(AND($C112&lt;&gt;0,W112=""),"* No olvide ingresar la variable "&amp;W$105&amp;""&amp;". Digite CERO si no tiene. ",IF(W112&gt;$C112,"* La variable Niños, Niñas, Adolescentes y Jóvenes Mejor Niñez no debe ser mayor al Total Ambos Sexos. ",""))</f>
        <v/>
      </c>
      <c r="CC112" s="59"/>
      <c r="CD112" s="59"/>
      <c r="CE112" s="61"/>
      <c r="CF112" s="61"/>
      <c r="CG112" s="61"/>
      <c r="CH112" s="61"/>
      <c r="CI112" s="61"/>
      <c r="CJ112" s="2"/>
      <c r="CK112" s="62">
        <f>IF(AND($C112&lt;&gt;0,V112=""),1,IF(V112&gt;$C112,1,0))</f>
        <v>0</v>
      </c>
      <c r="CL112" s="62">
        <f>IF(AND($C112&lt;&gt;0,W112=""),1,IF(W112&gt;$C112,1,0))</f>
        <v>0</v>
      </c>
    </row>
    <row r="113" spans="1:90" customFormat="1" x14ac:dyDescent="0.25">
      <c r="A113" s="2568" t="s">
        <v>136</v>
      </c>
      <c r="B113" s="2569"/>
      <c r="C113" s="280">
        <f>SUM(D113+E113)</f>
        <v>0</v>
      </c>
      <c r="D113" s="267">
        <f>+H113</f>
        <v>0</v>
      </c>
      <c r="E113" s="86">
        <f>+I113</f>
        <v>0</v>
      </c>
      <c r="F113" s="273"/>
      <c r="G113" s="274"/>
      <c r="H113" s="104"/>
      <c r="I113" s="109"/>
      <c r="J113" s="268"/>
      <c r="K113" s="281"/>
      <c r="L113" s="268"/>
      <c r="M113" s="281"/>
      <c r="N113" s="268"/>
      <c r="O113" s="281"/>
      <c r="P113" s="268"/>
      <c r="Q113" s="281"/>
      <c r="R113" s="268"/>
      <c r="S113" s="281"/>
      <c r="T113" s="268"/>
      <c r="U113" s="282"/>
      <c r="V113" s="81"/>
      <c r="W113" s="283"/>
      <c r="X113" s="14" t="str">
        <f t="shared" ref="X113:X117" si="36">CA113&amp;CB113</f>
        <v/>
      </c>
      <c r="CA113" s="60" t="str">
        <f t="shared" ref="CA113:CA116" si="37">IF(AND($C113&lt;&gt;0,V113=""),"* No olvide ingresar la variable "&amp;V$105&amp;""&amp;". Digite CERO si no tiene. ",IF(V113&gt;$C113,"* La variable Niños, Niñas, Adolescentes y Jóvenes SENAME no debe ser mayor al Total Ambos Sexos. ",""))</f>
        <v/>
      </c>
      <c r="CB113" s="60" t="str">
        <f t="shared" ref="CB113:CB116" si="38">IF(AND($C113&lt;&gt;0,W113=""),"* No olvide ingresar la variable "&amp;W$105&amp;""&amp;". Digite CERO si no tiene. ",IF(W113&gt;$C113,"* La variable Niños, Niñas, Adolescentes y Jóvenes Mejor Niñez no debe ser mayor al Total Ambos Sexos. ",""))</f>
        <v/>
      </c>
      <c r="CC113" s="59"/>
      <c r="CD113" s="59"/>
      <c r="CE113" s="61"/>
      <c r="CF113" s="61"/>
      <c r="CG113" s="61"/>
      <c r="CH113" s="61"/>
      <c r="CI113" s="61"/>
      <c r="CJ113" s="2"/>
      <c r="CK113" s="62">
        <f t="shared" ref="CK113:CL116" si="39">IF(AND($C113&lt;&gt;0,V113=""),1,IF(V113&gt;$C113,1,0))</f>
        <v>0</v>
      </c>
      <c r="CL113" s="62">
        <f t="shared" si="39"/>
        <v>0</v>
      </c>
    </row>
    <row r="114" spans="1:90" customFormat="1" x14ac:dyDescent="0.25">
      <c r="A114" s="2568" t="s">
        <v>137</v>
      </c>
      <c r="B114" s="2569"/>
      <c r="C114" s="280">
        <f>SUM(D114+E114)</f>
        <v>0</v>
      </c>
      <c r="D114" s="267">
        <f>(F114+H114)</f>
        <v>0</v>
      </c>
      <c r="E114" s="86">
        <f>(G114+I114)</f>
        <v>0</v>
      </c>
      <c r="F114" s="104"/>
      <c r="G114" s="109"/>
      <c r="H114" s="104"/>
      <c r="I114" s="109"/>
      <c r="J114" s="284"/>
      <c r="K114" s="285"/>
      <c r="L114" s="284"/>
      <c r="M114" s="285"/>
      <c r="N114" s="284"/>
      <c r="O114" s="285"/>
      <c r="P114" s="286"/>
      <c r="Q114" s="285"/>
      <c r="R114" s="286"/>
      <c r="S114" s="285"/>
      <c r="T114" s="286"/>
      <c r="U114" s="287"/>
      <c r="V114" s="91"/>
      <c r="W114" s="279"/>
      <c r="X114" s="14" t="str">
        <f t="shared" si="36"/>
        <v/>
      </c>
      <c r="CA114" s="60" t="str">
        <f t="shared" si="37"/>
        <v/>
      </c>
      <c r="CB114" s="60" t="str">
        <f t="shared" si="38"/>
        <v/>
      </c>
      <c r="CC114" s="59"/>
      <c r="CD114" s="59"/>
      <c r="CE114" s="61"/>
      <c r="CF114" s="61"/>
      <c r="CG114" s="61"/>
      <c r="CH114" s="61"/>
      <c r="CI114" s="61"/>
      <c r="CJ114" s="2"/>
      <c r="CK114" s="62">
        <f t="shared" si="39"/>
        <v>0</v>
      </c>
      <c r="CL114" s="62">
        <f t="shared" si="39"/>
        <v>0</v>
      </c>
    </row>
    <row r="115" spans="1:90" customFormat="1" x14ac:dyDescent="0.25">
      <c r="A115" s="2915" t="s">
        <v>138</v>
      </c>
      <c r="B115" s="923" t="s">
        <v>139</v>
      </c>
      <c r="C115" s="924">
        <f t="shared" si="34"/>
        <v>0</v>
      </c>
      <c r="D115" s="925">
        <f t="shared" ref="D115:E117" si="40">SUM(F115+H115+J115+L115+N115+P115+R115+T115)</f>
        <v>0</v>
      </c>
      <c r="E115" s="1074">
        <f t="shared" si="40"/>
        <v>0</v>
      </c>
      <c r="F115" s="1075"/>
      <c r="G115" s="1114"/>
      <c r="H115" s="1075"/>
      <c r="I115" s="1080"/>
      <c r="J115" s="1075"/>
      <c r="K115" s="1076"/>
      <c r="L115" s="1075"/>
      <c r="M115" s="1076"/>
      <c r="N115" s="1075"/>
      <c r="O115" s="1080"/>
      <c r="P115" s="1075"/>
      <c r="Q115" s="1080"/>
      <c r="R115" s="1075"/>
      <c r="S115" s="1080"/>
      <c r="T115" s="1075"/>
      <c r="U115" s="759"/>
      <c r="V115" s="1079"/>
      <c r="W115" s="1115"/>
      <c r="X115" s="14" t="str">
        <f t="shared" si="36"/>
        <v/>
      </c>
      <c r="CA115" s="60" t="str">
        <f t="shared" si="37"/>
        <v/>
      </c>
      <c r="CB115" s="60" t="str">
        <f t="shared" si="38"/>
        <v/>
      </c>
      <c r="CC115" s="59"/>
      <c r="CD115" s="59"/>
      <c r="CE115" s="61"/>
      <c r="CF115" s="61"/>
      <c r="CG115" s="61"/>
      <c r="CH115" s="61"/>
      <c r="CI115" s="61"/>
      <c r="CJ115" s="2"/>
      <c r="CK115" s="62">
        <f t="shared" si="39"/>
        <v>0</v>
      </c>
      <c r="CL115" s="62">
        <f t="shared" si="39"/>
        <v>0</v>
      </c>
    </row>
    <row r="116" spans="1:90" customFormat="1" x14ac:dyDescent="0.25">
      <c r="A116" s="2576"/>
      <c r="B116" s="293" t="s">
        <v>140</v>
      </c>
      <c r="C116" s="294">
        <f t="shared" si="34"/>
        <v>0</v>
      </c>
      <c r="D116" s="295">
        <f t="shared" si="40"/>
        <v>0</v>
      </c>
      <c r="E116" s="296">
        <f t="shared" si="40"/>
        <v>0</v>
      </c>
      <c r="F116" s="104"/>
      <c r="G116" s="276"/>
      <c r="H116" s="104"/>
      <c r="I116" s="109"/>
      <c r="J116" s="104"/>
      <c r="K116" s="105"/>
      <c r="L116" s="104"/>
      <c r="M116" s="105"/>
      <c r="N116" s="104"/>
      <c r="O116" s="109"/>
      <c r="P116" s="104"/>
      <c r="Q116" s="109"/>
      <c r="R116" s="104"/>
      <c r="S116" s="109"/>
      <c r="T116" s="104"/>
      <c r="U116" s="181"/>
      <c r="V116" s="297"/>
      <c r="W116" s="283"/>
      <c r="X116" s="14" t="str">
        <f t="shared" si="36"/>
        <v/>
      </c>
      <c r="CA116" s="60" t="str">
        <f t="shared" si="37"/>
        <v/>
      </c>
      <c r="CB116" s="60" t="str">
        <f t="shared" si="38"/>
        <v/>
      </c>
      <c r="CC116" s="59"/>
      <c r="CD116" s="59"/>
      <c r="CE116" s="61"/>
      <c r="CF116" s="61"/>
      <c r="CG116" s="61"/>
      <c r="CH116" s="61"/>
      <c r="CI116" s="61"/>
      <c r="CJ116" s="2"/>
      <c r="CK116" s="62">
        <f t="shared" si="39"/>
        <v>0</v>
      </c>
      <c r="CL116" s="62">
        <f t="shared" si="39"/>
        <v>0</v>
      </c>
    </row>
    <row r="117" spans="1:90" customFormat="1" ht="21" x14ac:dyDescent="0.25">
      <c r="A117" s="2577"/>
      <c r="B117" s="298" t="s">
        <v>141</v>
      </c>
      <c r="C117" s="299">
        <f t="shared" si="34"/>
        <v>0</v>
      </c>
      <c r="D117" s="300">
        <f t="shared" si="40"/>
        <v>0</v>
      </c>
      <c r="E117" s="301">
        <f t="shared" si="40"/>
        <v>0</v>
      </c>
      <c r="F117" s="302"/>
      <c r="G117" s="303"/>
      <c r="H117" s="302"/>
      <c r="I117" s="304"/>
      <c r="J117" s="302"/>
      <c r="K117" s="305"/>
      <c r="L117" s="302"/>
      <c r="M117" s="305"/>
      <c r="N117" s="302"/>
      <c r="O117" s="304"/>
      <c r="P117" s="302"/>
      <c r="Q117" s="304"/>
      <c r="R117" s="302"/>
      <c r="S117" s="304"/>
      <c r="T117" s="302"/>
      <c r="U117" s="303"/>
      <c r="V117" s="306"/>
      <c r="W117" s="307"/>
      <c r="X117" s="14" t="str">
        <f t="shared" si="36"/>
        <v/>
      </c>
      <c r="CA117" s="60" t="str">
        <f>IF(AND($C117&lt;&gt;0,V117=""),"* No olvide ingresar la variable "&amp;V$105&amp;""&amp;". Digite CERO si no tiene. ",IF(V117&gt;$C117,"* La variable Niños, Niñas, Adolescentes y Jóvenes SENAME no debe ser mayor al Total Ambos Sexos. ",""))</f>
        <v/>
      </c>
      <c r="CB117" s="60" t="str">
        <f>IF(AND($C117&lt;&gt;0,W117=""),"* No olvide ingresar la variable "&amp;W$105&amp;""&amp;". Digite CERO si no tiene. ",IF(W117&gt;$C117,"* La variable Niños, Niñas, Adolescentes y Jóvenes Mejor Niñez no debe ser mayor al Total Ambos Sexos. ",""))</f>
        <v/>
      </c>
      <c r="CC117" s="59"/>
      <c r="CD117" s="59"/>
      <c r="CE117" s="61"/>
      <c r="CF117" s="61"/>
      <c r="CG117" s="61"/>
      <c r="CH117" s="61"/>
      <c r="CI117" s="61"/>
      <c r="CJ117" s="2"/>
      <c r="CK117" s="62">
        <f>IF(AND($C117&lt;&gt;0,V117=""),1,IF(V117&gt;$C117,1,0))</f>
        <v>0</v>
      </c>
      <c r="CL117" s="62">
        <f>IF(AND($C117&lt;&gt;0,W117=""),1,IF(W117&gt;$C117,1,0))</f>
        <v>0</v>
      </c>
    </row>
    <row r="118" spans="1:90" customFormat="1" x14ac:dyDescent="0.25">
      <c r="A118" s="11" t="s">
        <v>142</v>
      </c>
      <c r="B118" s="308"/>
      <c r="C118" s="308"/>
      <c r="D118" s="308"/>
      <c r="E118" s="308"/>
      <c r="F118" s="309"/>
      <c r="G118" s="309"/>
      <c r="H118" s="309"/>
      <c r="I118" s="310"/>
      <c r="J118" s="311"/>
      <c r="K118" s="311"/>
      <c r="L118" s="312"/>
      <c r="M118" s="313"/>
      <c r="N118" s="314"/>
      <c r="O118" s="309"/>
      <c r="P118" s="314"/>
      <c r="Q118" s="315"/>
      <c r="R118" s="316"/>
      <c r="S118" s="316"/>
      <c r="T118" s="314"/>
      <c r="U118" s="314"/>
      <c r="V118" s="314"/>
      <c r="W118" s="309"/>
      <c r="X118" s="314"/>
      <c r="Y118" s="309"/>
      <c r="Z118" s="317"/>
      <c r="AA118" s="318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</row>
    <row r="119" spans="1:90" customFormat="1" ht="15" customHeight="1" x14ac:dyDescent="0.25">
      <c r="A119" s="2509" t="s">
        <v>25</v>
      </c>
      <c r="B119" s="2509" t="s">
        <v>26</v>
      </c>
      <c r="C119" s="2578" t="s">
        <v>27</v>
      </c>
      <c r="D119" s="2579"/>
      <c r="E119" s="2522"/>
      <c r="F119" s="3029" t="s">
        <v>6</v>
      </c>
      <c r="G119" s="2897"/>
      <c r="H119" s="2897"/>
      <c r="I119" s="2897"/>
      <c r="J119" s="2897"/>
      <c r="K119" s="2897"/>
      <c r="L119" s="2897"/>
      <c r="M119" s="2897"/>
      <c r="N119" s="2897"/>
      <c r="O119" s="2897"/>
      <c r="P119" s="2897"/>
      <c r="Q119" s="2897"/>
      <c r="R119" s="2897"/>
      <c r="S119" s="2897"/>
      <c r="T119" s="3001"/>
      <c r="U119" s="3001"/>
      <c r="V119" s="2897"/>
      <c r="W119" s="2897"/>
      <c r="X119" s="2897"/>
      <c r="Y119" s="2897"/>
      <c r="Z119" s="2897"/>
      <c r="AA119" s="3043"/>
      <c r="AB119" s="2921" t="s">
        <v>143</v>
      </c>
      <c r="AC119" s="3002" t="s">
        <v>29</v>
      </c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</row>
    <row r="120" spans="1:90" customFormat="1" ht="15" customHeight="1" x14ac:dyDescent="0.25">
      <c r="A120" s="2509"/>
      <c r="B120" s="2509"/>
      <c r="C120" s="2580"/>
      <c r="D120" s="2505"/>
      <c r="E120" s="2506"/>
      <c r="F120" s="3022" t="s">
        <v>144</v>
      </c>
      <c r="G120" s="3023"/>
      <c r="H120" s="3022" t="s">
        <v>145</v>
      </c>
      <c r="I120" s="3023"/>
      <c r="J120" s="3022" t="s">
        <v>146</v>
      </c>
      <c r="K120" s="3023"/>
      <c r="L120" s="2888" t="s">
        <v>147</v>
      </c>
      <c r="M120" s="3023"/>
      <c r="N120" s="3022" t="s">
        <v>113</v>
      </c>
      <c r="O120" s="3023"/>
      <c r="P120" s="3022" t="s">
        <v>114</v>
      </c>
      <c r="Q120" s="3023"/>
      <c r="R120" s="3022" t="s">
        <v>148</v>
      </c>
      <c r="S120" s="3023"/>
      <c r="T120" s="3022" t="s">
        <v>149</v>
      </c>
      <c r="U120" s="3023"/>
      <c r="V120" s="3022" t="s">
        <v>150</v>
      </c>
      <c r="W120" s="3023"/>
      <c r="X120" s="3022" t="s">
        <v>151</v>
      </c>
      <c r="Y120" s="3023"/>
      <c r="Z120" s="3044" t="s">
        <v>130</v>
      </c>
      <c r="AA120" s="3045"/>
      <c r="AB120" s="2590"/>
      <c r="AC120" s="2593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</row>
    <row r="121" spans="1:90" customFormat="1" x14ac:dyDescent="0.25">
      <c r="A121" s="2510"/>
      <c r="B121" s="2510"/>
      <c r="C121" s="1102" t="s">
        <v>17</v>
      </c>
      <c r="D121" s="1081" t="s">
        <v>18</v>
      </c>
      <c r="E121" s="1116" t="s">
        <v>19</v>
      </c>
      <c r="F121" s="1062" t="s">
        <v>18</v>
      </c>
      <c r="G121" s="123" t="s">
        <v>19</v>
      </c>
      <c r="H121" s="1062" t="s">
        <v>18</v>
      </c>
      <c r="I121" s="123" t="s">
        <v>19</v>
      </c>
      <c r="J121" s="1062" t="s">
        <v>18</v>
      </c>
      <c r="K121" s="123" t="s">
        <v>19</v>
      </c>
      <c r="L121" s="1081" t="s">
        <v>18</v>
      </c>
      <c r="M121" s="123" t="s">
        <v>19</v>
      </c>
      <c r="N121" s="1062" t="s">
        <v>18</v>
      </c>
      <c r="O121" s="123" t="s">
        <v>19</v>
      </c>
      <c r="P121" s="1062" t="s">
        <v>18</v>
      </c>
      <c r="Q121" s="123" t="s">
        <v>19</v>
      </c>
      <c r="R121" s="1062" t="s">
        <v>18</v>
      </c>
      <c r="S121" s="1102" t="s">
        <v>19</v>
      </c>
      <c r="T121" s="1062" t="s">
        <v>18</v>
      </c>
      <c r="U121" s="123" t="s">
        <v>19</v>
      </c>
      <c r="V121" s="1062" t="s">
        <v>18</v>
      </c>
      <c r="W121" s="123" t="s">
        <v>19</v>
      </c>
      <c r="X121" s="1062" t="s">
        <v>18</v>
      </c>
      <c r="Y121" s="123" t="s">
        <v>19</v>
      </c>
      <c r="Z121" s="1117" t="s">
        <v>18</v>
      </c>
      <c r="AA121" s="1118" t="s">
        <v>19</v>
      </c>
      <c r="AB121" s="2591"/>
      <c r="AC121" s="2594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</row>
    <row r="122" spans="1:90" customFormat="1" x14ac:dyDescent="0.25">
      <c r="A122" s="3046" t="s">
        <v>152</v>
      </c>
      <c r="B122" s="1072" t="s">
        <v>153</v>
      </c>
      <c r="C122" s="1119">
        <f>SUM(D122+E122)</f>
        <v>0</v>
      </c>
      <c r="D122" s="1109">
        <f>SUM(F122+H122+J122+L122+N122+P122+R122+T122+V122+X122+Z122)</f>
        <v>0</v>
      </c>
      <c r="E122" s="1120">
        <f>SUM(G122+I122+K122+M122+O122+Q122+S122+U122+W122+Y122+AA122)</f>
        <v>0</v>
      </c>
      <c r="F122" s="1075"/>
      <c r="G122" s="1080"/>
      <c r="H122" s="1075"/>
      <c r="I122" s="1076"/>
      <c r="J122" s="1075"/>
      <c r="K122" s="1076"/>
      <c r="L122" s="1121"/>
      <c r="M122" s="1076"/>
      <c r="N122" s="1075"/>
      <c r="O122" s="1076"/>
      <c r="P122" s="1075"/>
      <c r="Q122" s="1076"/>
      <c r="R122" s="1075"/>
      <c r="S122" s="1076"/>
      <c r="T122" s="1075"/>
      <c r="U122" s="1076"/>
      <c r="V122" s="1077"/>
      <c r="W122" s="1076"/>
      <c r="X122" s="1077"/>
      <c r="Y122" s="1076"/>
      <c r="Z122" s="1114"/>
      <c r="AA122" s="777"/>
      <c r="AB122" s="1114"/>
      <c r="AC122" s="1122"/>
      <c r="AD122" s="14" t="str">
        <f>CA122&amp;CB122</f>
        <v/>
      </c>
      <c r="CA122" s="60" t="str">
        <f>IF(AND($C122&lt;&gt;0,AB122=""),"* No olvide ingresar la variable "&amp;AB$119&amp;""&amp;". Digite CERO si no tiene. ",IF(AB122&gt;$C122,"* La variable Pueblos Originarios no debe ser mayor al Total Ambos Sexos. ",""))</f>
        <v/>
      </c>
      <c r="CB122" s="60" t="str">
        <f>IF(AND($C122&lt;&gt;0,AC122=""),"* No olvide ingresar la variable "&amp;AC$119&amp;""&amp;". Digite CERO si no tiene. ",IF(AC122&gt;$C122,"* La variable Migrantes no debe ser mayor al Total Ambos Sexos. ",""))</f>
        <v/>
      </c>
      <c r="CC122" s="2"/>
      <c r="CD122" s="2"/>
      <c r="CE122" s="2"/>
      <c r="CF122" s="2"/>
      <c r="CG122" s="2"/>
      <c r="CH122" s="2"/>
      <c r="CI122" s="2"/>
      <c r="CJ122" s="2"/>
      <c r="CK122" s="327">
        <f>IF(AND($C122&lt;&gt;0,AB122=""),1,IF(AB122&gt;$C122,1,0))</f>
        <v>0</v>
      </c>
      <c r="CL122" s="327">
        <f>IF(AND($C122&lt;&gt;0,AC122=""),1,IF(AC122&gt;$C122,1,0))</f>
        <v>0</v>
      </c>
    </row>
    <row r="123" spans="1:90" customFormat="1" x14ac:dyDescent="0.25">
      <c r="A123" s="2586"/>
      <c r="B123" s="83" t="s">
        <v>154</v>
      </c>
      <c r="C123" s="216">
        <f t="shared" ref="C123:C151" si="41">SUM(D123+E123)</f>
        <v>0</v>
      </c>
      <c r="D123" s="248">
        <f t="shared" ref="D123:E151" si="42">SUM(F123+H123+J123+L123+N123+P123+R123+T123+V123+X123+Z123)</f>
        <v>0</v>
      </c>
      <c r="E123" s="328">
        <f t="shared" si="42"/>
        <v>0</v>
      </c>
      <c r="F123" s="77"/>
      <c r="G123" s="82"/>
      <c r="H123" s="77"/>
      <c r="I123" s="78"/>
      <c r="J123" s="77"/>
      <c r="K123" s="78"/>
      <c r="L123" s="329"/>
      <c r="M123" s="78"/>
      <c r="N123" s="77"/>
      <c r="O123" s="78"/>
      <c r="P123" s="77"/>
      <c r="Q123" s="78"/>
      <c r="R123" s="77"/>
      <c r="S123" s="78"/>
      <c r="T123" s="77"/>
      <c r="U123" s="78"/>
      <c r="V123" s="79"/>
      <c r="W123" s="78"/>
      <c r="X123" s="79"/>
      <c r="Y123" s="78"/>
      <c r="Z123" s="330"/>
      <c r="AA123" s="331"/>
      <c r="AB123" s="330"/>
      <c r="AC123" s="332"/>
      <c r="AD123" s="14" t="str">
        <f t="shared" ref="AD123:AD157" si="43">CA123&amp;CB123</f>
        <v/>
      </c>
      <c r="CA123" s="60" t="str">
        <f t="shared" ref="CA123:CA151" si="44">IF(AND($C123&lt;&gt;0,AB123=""),"* No olvide ingresar la variable "&amp;AB$119&amp;""&amp;". Digite CERO si no tiene. ",IF(AB123&gt;$C123,"* La variable Pueblos Originarios no debe ser mayor al Total Ambos Sexos. ",""))</f>
        <v/>
      </c>
      <c r="CB123" s="60" t="str">
        <f t="shared" ref="CB123:CB151" si="45">IF(AND($C123&lt;&gt;0,AC123=""),"* No olvide ingresar la variable "&amp;AC$119&amp;""&amp;". Digite CERO si no tiene. ",IF(AC123&gt;$C123,"* La variable Migrantes no debe ser mayor al Total Ambos Sexos. ",""))</f>
        <v/>
      </c>
      <c r="CC123" s="2"/>
      <c r="CD123" s="2"/>
      <c r="CE123" s="2"/>
      <c r="CF123" s="2"/>
      <c r="CG123" s="2"/>
      <c r="CH123" s="2"/>
      <c r="CI123" s="2"/>
      <c r="CJ123" s="2"/>
      <c r="CK123" s="327">
        <f t="shared" ref="CK123:CL151" si="46">IF(AND($C123&lt;&gt;0,AB123=""),1,IF(AB123&gt;$C123,1,0))</f>
        <v>0</v>
      </c>
      <c r="CL123" s="327">
        <f t="shared" si="46"/>
        <v>0</v>
      </c>
    </row>
    <row r="124" spans="1:90" customFormat="1" x14ac:dyDescent="0.25">
      <c r="A124" s="2586"/>
      <c r="B124" s="73" t="s">
        <v>155</v>
      </c>
      <c r="C124" s="216">
        <f t="shared" si="41"/>
        <v>0</v>
      </c>
      <c r="D124" s="248">
        <f t="shared" si="42"/>
        <v>0</v>
      </c>
      <c r="E124" s="328">
        <f t="shared" si="42"/>
        <v>0</v>
      </c>
      <c r="F124" s="77"/>
      <c r="G124" s="82"/>
      <c r="H124" s="77"/>
      <c r="I124" s="78"/>
      <c r="J124" s="77"/>
      <c r="K124" s="78"/>
      <c r="L124" s="329"/>
      <c r="M124" s="78"/>
      <c r="N124" s="77"/>
      <c r="O124" s="78"/>
      <c r="P124" s="77"/>
      <c r="Q124" s="78"/>
      <c r="R124" s="77"/>
      <c r="S124" s="78"/>
      <c r="T124" s="77"/>
      <c r="U124" s="78"/>
      <c r="V124" s="79"/>
      <c r="W124" s="78"/>
      <c r="X124" s="79"/>
      <c r="Y124" s="78"/>
      <c r="Z124" s="330"/>
      <c r="AA124" s="331"/>
      <c r="AB124" s="330"/>
      <c r="AC124" s="332"/>
      <c r="AD124" s="14" t="str">
        <f t="shared" si="43"/>
        <v/>
      </c>
      <c r="CA124" s="60" t="str">
        <f t="shared" si="44"/>
        <v/>
      </c>
      <c r="CB124" s="60" t="str">
        <f t="shared" si="45"/>
        <v/>
      </c>
      <c r="CC124" s="2"/>
      <c r="CD124" s="2"/>
      <c r="CE124" s="2"/>
      <c r="CF124" s="2"/>
      <c r="CG124" s="2"/>
      <c r="CH124" s="2"/>
      <c r="CI124" s="2"/>
      <c r="CJ124" s="2"/>
      <c r="CK124" s="327">
        <f t="shared" si="46"/>
        <v>0</v>
      </c>
      <c r="CL124" s="327">
        <f t="shared" si="46"/>
        <v>0</v>
      </c>
    </row>
    <row r="125" spans="1:90" customFormat="1" x14ac:dyDescent="0.25">
      <c r="A125" s="2587"/>
      <c r="B125" s="73" t="s">
        <v>156</v>
      </c>
      <c r="C125" s="218">
        <f t="shared" si="41"/>
        <v>0</v>
      </c>
      <c r="D125" s="333">
        <f t="shared" si="42"/>
        <v>0</v>
      </c>
      <c r="E125" s="334">
        <f t="shared" si="42"/>
        <v>0</v>
      </c>
      <c r="F125" s="77"/>
      <c r="G125" s="82"/>
      <c r="H125" s="77"/>
      <c r="I125" s="78"/>
      <c r="J125" s="77"/>
      <c r="K125" s="78"/>
      <c r="L125" s="329"/>
      <c r="M125" s="78"/>
      <c r="N125" s="77"/>
      <c r="O125" s="78"/>
      <c r="P125" s="77"/>
      <c r="Q125" s="78"/>
      <c r="R125" s="77"/>
      <c r="S125" s="78"/>
      <c r="T125" s="77"/>
      <c r="U125" s="78"/>
      <c r="V125" s="79"/>
      <c r="W125" s="78"/>
      <c r="X125" s="79"/>
      <c r="Y125" s="78"/>
      <c r="Z125" s="330"/>
      <c r="AA125" s="331"/>
      <c r="AB125" s="330"/>
      <c r="AC125" s="332"/>
      <c r="AD125" s="14" t="str">
        <f t="shared" si="43"/>
        <v/>
      </c>
      <c r="CA125" s="60" t="str">
        <f t="shared" si="44"/>
        <v/>
      </c>
      <c r="CB125" s="60" t="str">
        <f t="shared" si="45"/>
        <v/>
      </c>
      <c r="CC125" s="2"/>
      <c r="CD125" s="2"/>
      <c r="CE125" s="2"/>
      <c r="CF125" s="2"/>
      <c r="CG125" s="2"/>
      <c r="CH125" s="2"/>
      <c r="CI125" s="2"/>
      <c r="CJ125" s="2"/>
      <c r="CK125" s="327">
        <f t="shared" si="46"/>
        <v>0</v>
      </c>
      <c r="CL125" s="327">
        <f t="shared" si="46"/>
        <v>0</v>
      </c>
    </row>
    <row r="126" spans="1:90" customFormat="1" x14ac:dyDescent="0.25">
      <c r="A126" s="2588"/>
      <c r="B126" s="34" t="s">
        <v>157</v>
      </c>
      <c r="C126" s="220">
        <f t="shared" si="41"/>
        <v>0</v>
      </c>
      <c r="D126" s="253">
        <f t="shared" si="42"/>
        <v>0</v>
      </c>
      <c r="E126" s="335">
        <f t="shared" si="42"/>
        <v>0</v>
      </c>
      <c r="F126" s="40"/>
      <c r="G126" s="41"/>
      <c r="H126" s="40"/>
      <c r="I126" s="88"/>
      <c r="J126" s="40"/>
      <c r="K126" s="88"/>
      <c r="L126" s="336"/>
      <c r="M126" s="88"/>
      <c r="N126" s="40"/>
      <c r="O126" s="88"/>
      <c r="P126" s="40"/>
      <c r="Q126" s="88"/>
      <c r="R126" s="40"/>
      <c r="S126" s="88"/>
      <c r="T126" s="40"/>
      <c r="U126" s="88"/>
      <c r="V126" s="89"/>
      <c r="W126" s="88"/>
      <c r="X126" s="89"/>
      <c r="Y126" s="88"/>
      <c r="Z126" s="337"/>
      <c r="AA126" s="338"/>
      <c r="AB126" s="337"/>
      <c r="AC126" s="339"/>
      <c r="AD126" s="14" t="str">
        <f t="shared" si="43"/>
        <v/>
      </c>
      <c r="CA126" s="60" t="str">
        <f t="shared" si="44"/>
        <v/>
      </c>
      <c r="CB126" s="60" t="str">
        <f t="shared" si="45"/>
        <v/>
      </c>
      <c r="CC126" s="2"/>
      <c r="CD126" s="2"/>
      <c r="CE126" s="2"/>
      <c r="CF126" s="2"/>
      <c r="CG126" s="2"/>
      <c r="CH126" s="2"/>
      <c r="CI126" s="2"/>
      <c r="CJ126" s="2"/>
      <c r="CK126" s="327">
        <f t="shared" si="46"/>
        <v>0</v>
      </c>
      <c r="CL126" s="327">
        <f t="shared" si="46"/>
        <v>0</v>
      </c>
    </row>
    <row r="127" spans="1:90" customFormat="1" x14ac:dyDescent="0.25">
      <c r="A127" s="3046" t="s">
        <v>158</v>
      </c>
      <c r="B127" s="1072" t="s">
        <v>153</v>
      </c>
      <c r="C127" s="1119">
        <f t="shared" si="41"/>
        <v>0</v>
      </c>
      <c r="D127" s="1109">
        <f t="shared" si="42"/>
        <v>0</v>
      </c>
      <c r="E127" s="1120">
        <f t="shared" si="42"/>
        <v>0</v>
      </c>
      <c r="F127" s="1075"/>
      <c r="G127" s="1080"/>
      <c r="H127" s="1075"/>
      <c r="I127" s="1076"/>
      <c r="J127" s="1075"/>
      <c r="K127" s="1076"/>
      <c r="L127" s="1121"/>
      <c r="M127" s="1076"/>
      <c r="N127" s="1075"/>
      <c r="O127" s="1076"/>
      <c r="P127" s="1075"/>
      <c r="Q127" s="1076"/>
      <c r="R127" s="1075"/>
      <c r="S127" s="1076"/>
      <c r="T127" s="1075"/>
      <c r="U127" s="1076"/>
      <c r="V127" s="1077"/>
      <c r="W127" s="1076"/>
      <c r="X127" s="1077"/>
      <c r="Y127" s="1076"/>
      <c r="Z127" s="1114"/>
      <c r="AA127" s="777"/>
      <c r="AB127" s="1114"/>
      <c r="AC127" s="1122"/>
      <c r="AD127" s="14" t="str">
        <f t="shared" si="43"/>
        <v/>
      </c>
      <c r="CA127" s="60" t="str">
        <f t="shared" si="44"/>
        <v/>
      </c>
      <c r="CB127" s="60" t="str">
        <f t="shared" si="45"/>
        <v/>
      </c>
      <c r="CC127" s="2"/>
      <c r="CD127" s="2"/>
      <c r="CE127" s="2"/>
      <c r="CF127" s="2"/>
      <c r="CG127" s="2"/>
      <c r="CH127" s="2"/>
      <c r="CI127" s="2"/>
      <c r="CJ127" s="2"/>
      <c r="CK127" s="327">
        <f t="shared" si="46"/>
        <v>0</v>
      </c>
      <c r="CL127" s="327">
        <f t="shared" si="46"/>
        <v>0</v>
      </c>
    </row>
    <row r="128" spans="1:90" customFormat="1" x14ac:dyDescent="0.25">
      <c r="A128" s="2586"/>
      <c r="B128" s="83" t="s">
        <v>154</v>
      </c>
      <c r="C128" s="216">
        <f t="shared" si="41"/>
        <v>0</v>
      </c>
      <c r="D128" s="248">
        <f t="shared" si="42"/>
        <v>0</v>
      </c>
      <c r="E128" s="328">
        <f t="shared" si="42"/>
        <v>0</v>
      </c>
      <c r="F128" s="77"/>
      <c r="G128" s="82"/>
      <c r="H128" s="77"/>
      <c r="I128" s="78"/>
      <c r="J128" s="77"/>
      <c r="K128" s="78"/>
      <c r="L128" s="329"/>
      <c r="M128" s="78"/>
      <c r="N128" s="77"/>
      <c r="O128" s="78"/>
      <c r="P128" s="77"/>
      <c r="Q128" s="78"/>
      <c r="R128" s="77"/>
      <c r="S128" s="78"/>
      <c r="T128" s="77"/>
      <c r="U128" s="78"/>
      <c r="V128" s="79"/>
      <c r="W128" s="78"/>
      <c r="X128" s="79"/>
      <c r="Y128" s="78"/>
      <c r="Z128" s="330"/>
      <c r="AA128" s="331"/>
      <c r="AB128" s="330"/>
      <c r="AC128" s="332"/>
      <c r="AD128" s="14" t="str">
        <f t="shared" si="43"/>
        <v/>
      </c>
      <c r="CA128" s="60" t="str">
        <f t="shared" si="44"/>
        <v/>
      </c>
      <c r="CB128" s="60" t="str">
        <f t="shared" si="45"/>
        <v/>
      </c>
      <c r="CC128" s="2"/>
      <c r="CD128" s="2"/>
      <c r="CE128" s="2"/>
      <c r="CF128" s="2"/>
      <c r="CG128" s="2"/>
      <c r="CH128" s="2"/>
      <c r="CI128" s="2"/>
      <c r="CJ128" s="2"/>
      <c r="CK128" s="327">
        <f t="shared" si="46"/>
        <v>0</v>
      </c>
      <c r="CL128" s="327">
        <f t="shared" si="46"/>
        <v>0</v>
      </c>
    </row>
    <row r="129" spans="1:90" customFormat="1" x14ac:dyDescent="0.25">
      <c r="A129" s="2586"/>
      <c r="B129" s="73" t="s">
        <v>155</v>
      </c>
      <c r="C129" s="216">
        <f t="shared" si="41"/>
        <v>0</v>
      </c>
      <c r="D129" s="248">
        <f t="shared" si="42"/>
        <v>0</v>
      </c>
      <c r="E129" s="328">
        <f t="shared" si="42"/>
        <v>0</v>
      </c>
      <c r="F129" s="77"/>
      <c r="G129" s="82"/>
      <c r="H129" s="77"/>
      <c r="I129" s="78"/>
      <c r="J129" s="77"/>
      <c r="K129" s="78"/>
      <c r="L129" s="329"/>
      <c r="M129" s="78"/>
      <c r="N129" s="77"/>
      <c r="O129" s="78"/>
      <c r="P129" s="77"/>
      <c r="Q129" s="78"/>
      <c r="R129" s="77"/>
      <c r="S129" s="78"/>
      <c r="T129" s="77"/>
      <c r="U129" s="78"/>
      <c r="V129" s="79"/>
      <c r="W129" s="78"/>
      <c r="X129" s="79"/>
      <c r="Y129" s="78"/>
      <c r="Z129" s="330"/>
      <c r="AA129" s="331"/>
      <c r="AB129" s="330"/>
      <c r="AC129" s="332"/>
      <c r="AD129" s="14" t="str">
        <f t="shared" si="43"/>
        <v/>
      </c>
      <c r="CA129" s="60" t="str">
        <f t="shared" si="44"/>
        <v/>
      </c>
      <c r="CB129" s="60" t="str">
        <f t="shared" si="45"/>
        <v/>
      </c>
      <c r="CC129" s="2"/>
      <c r="CD129" s="2"/>
      <c r="CE129" s="2"/>
      <c r="CF129" s="2"/>
      <c r="CG129" s="2"/>
      <c r="CH129" s="2"/>
      <c r="CI129" s="2"/>
      <c r="CJ129" s="2"/>
      <c r="CK129" s="327">
        <f t="shared" si="46"/>
        <v>0</v>
      </c>
      <c r="CL129" s="327">
        <f t="shared" si="46"/>
        <v>0</v>
      </c>
    </row>
    <row r="130" spans="1:90" customFormat="1" x14ac:dyDescent="0.25">
      <c r="A130" s="2587"/>
      <c r="B130" s="73" t="s">
        <v>156</v>
      </c>
      <c r="C130" s="218">
        <f t="shared" si="41"/>
        <v>0</v>
      </c>
      <c r="D130" s="333">
        <f t="shared" si="42"/>
        <v>0</v>
      </c>
      <c r="E130" s="334">
        <f t="shared" si="42"/>
        <v>0</v>
      </c>
      <c r="F130" s="77"/>
      <c r="G130" s="82"/>
      <c r="H130" s="77"/>
      <c r="I130" s="78"/>
      <c r="J130" s="77"/>
      <c r="K130" s="78"/>
      <c r="L130" s="329"/>
      <c r="M130" s="78"/>
      <c r="N130" s="77"/>
      <c r="O130" s="78"/>
      <c r="P130" s="77"/>
      <c r="Q130" s="78"/>
      <c r="R130" s="77"/>
      <c r="S130" s="78"/>
      <c r="T130" s="77"/>
      <c r="U130" s="78"/>
      <c r="V130" s="79"/>
      <c r="W130" s="78"/>
      <c r="X130" s="79"/>
      <c r="Y130" s="78"/>
      <c r="Z130" s="330"/>
      <c r="AA130" s="331"/>
      <c r="AB130" s="330"/>
      <c r="AC130" s="332"/>
      <c r="AD130" s="14" t="str">
        <f t="shared" si="43"/>
        <v/>
      </c>
      <c r="CA130" s="60" t="str">
        <f t="shared" si="44"/>
        <v/>
      </c>
      <c r="CB130" s="60" t="str">
        <f t="shared" si="45"/>
        <v/>
      </c>
      <c r="CC130" s="2"/>
      <c r="CD130" s="2"/>
      <c r="CE130" s="2"/>
      <c r="CF130" s="2"/>
      <c r="CG130" s="2"/>
      <c r="CH130" s="2"/>
      <c r="CI130" s="2"/>
      <c r="CJ130" s="2"/>
      <c r="CK130" s="327">
        <f t="shared" si="46"/>
        <v>0</v>
      </c>
      <c r="CL130" s="327">
        <f t="shared" si="46"/>
        <v>0</v>
      </c>
    </row>
    <row r="131" spans="1:90" customFormat="1" x14ac:dyDescent="0.25">
      <c r="A131" s="2588"/>
      <c r="B131" s="34" t="s">
        <v>157</v>
      </c>
      <c r="C131" s="220">
        <f t="shared" si="41"/>
        <v>0</v>
      </c>
      <c r="D131" s="253">
        <f t="shared" si="42"/>
        <v>0</v>
      </c>
      <c r="E131" s="335">
        <f t="shared" si="42"/>
        <v>0</v>
      </c>
      <c r="F131" s="40"/>
      <c r="G131" s="41"/>
      <c r="H131" s="40"/>
      <c r="I131" s="88"/>
      <c r="J131" s="40"/>
      <c r="K131" s="88"/>
      <c r="L131" s="336"/>
      <c r="M131" s="88"/>
      <c r="N131" s="40"/>
      <c r="O131" s="88"/>
      <c r="P131" s="40"/>
      <c r="Q131" s="88"/>
      <c r="R131" s="40"/>
      <c r="S131" s="88"/>
      <c r="T131" s="40"/>
      <c r="U131" s="88"/>
      <c r="V131" s="89"/>
      <c r="W131" s="88"/>
      <c r="X131" s="89"/>
      <c r="Y131" s="88"/>
      <c r="Z131" s="337"/>
      <c r="AA131" s="338"/>
      <c r="AB131" s="337"/>
      <c r="AC131" s="339"/>
      <c r="AD131" s="14" t="str">
        <f t="shared" si="43"/>
        <v/>
      </c>
      <c r="CA131" s="60" t="str">
        <f t="shared" si="44"/>
        <v/>
      </c>
      <c r="CB131" s="60" t="str">
        <f t="shared" si="45"/>
        <v/>
      </c>
      <c r="CC131" s="2"/>
      <c r="CD131" s="2"/>
      <c r="CE131" s="2"/>
      <c r="CF131" s="2"/>
      <c r="CG131" s="2"/>
      <c r="CH131" s="2"/>
      <c r="CI131" s="2"/>
      <c r="CJ131" s="2"/>
      <c r="CK131" s="327">
        <f t="shared" si="46"/>
        <v>0</v>
      </c>
      <c r="CL131" s="327">
        <f t="shared" si="46"/>
        <v>0</v>
      </c>
    </row>
    <row r="132" spans="1:90" customFormat="1" x14ac:dyDescent="0.25">
      <c r="A132" s="2898" t="s">
        <v>159</v>
      </c>
      <c r="B132" s="1072" t="s">
        <v>153</v>
      </c>
      <c r="C132" s="1119">
        <f t="shared" si="41"/>
        <v>0</v>
      </c>
      <c r="D132" s="1109">
        <f t="shared" si="42"/>
        <v>0</v>
      </c>
      <c r="E132" s="1120">
        <f t="shared" si="42"/>
        <v>0</v>
      </c>
      <c r="F132" s="1075"/>
      <c r="G132" s="1080"/>
      <c r="H132" s="1075"/>
      <c r="I132" s="1076"/>
      <c r="J132" s="1075"/>
      <c r="K132" s="1076"/>
      <c r="L132" s="1121"/>
      <c r="M132" s="1076"/>
      <c r="N132" s="1075"/>
      <c r="O132" s="1076"/>
      <c r="P132" s="1075"/>
      <c r="Q132" s="1076"/>
      <c r="R132" s="1075"/>
      <c r="S132" s="1076"/>
      <c r="T132" s="1075"/>
      <c r="U132" s="1076"/>
      <c r="V132" s="1077"/>
      <c r="W132" s="1076"/>
      <c r="X132" s="1077"/>
      <c r="Y132" s="1076"/>
      <c r="Z132" s="1114"/>
      <c r="AA132" s="777"/>
      <c r="AB132" s="1114"/>
      <c r="AC132" s="1122"/>
      <c r="AD132" s="14" t="str">
        <f t="shared" si="43"/>
        <v/>
      </c>
      <c r="CA132" s="60" t="str">
        <f t="shared" si="44"/>
        <v/>
      </c>
      <c r="CB132" s="60" t="str">
        <f t="shared" si="45"/>
        <v/>
      </c>
      <c r="CC132" s="2"/>
      <c r="CD132" s="2"/>
      <c r="CE132" s="2"/>
      <c r="CF132" s="2"/>
      <c r="CG132" s="2"/>
      <c r="CH132" s="2"/>
      <c r="CI132" s="2"/>
      <c r="CJ132" s="2"/>
      <c r="CK132" s="327">
        <f t="shared" si="46"/>
        <v>0</v>
      </c>
      <c r="CL132" s="327">
        <f t="shared" si="46"/>
        <v>0</v>
      </c>
    </row>
    <row r="133" spans="1:90" customFormat="1" x14ac:dyDescent="0.25">
      <c r="A133" s="2517"/>
      <c r="B133" s="83" t="s">
        <v>154</v>
      </c>
      <c r="C133" s="216">
        <f t="shared" si="41"/>
        <v>0</v>
      </c>
      <c r="D133" s="248">
        <f t="shared" si="42"/>
        <v>0</v>
      </c>
      <c r="E133" s="328">
        <f t="shared" si="42"/>
        <v>0</v>
      </c>
      <c r="F133" s="77"/>
      <c r="G133" s="82"/>
      <c r="H133" s="77"/>
      <c r="I133" s="78"/>
      <c r="J133" s="77"/>
      <c r="K133" s="78"/>
      <c r="L133" s="329"/>
      <c r="M133" s="78"/>
      <c r="N133" s="77"/>
      <c r="O133" s="78"/>
      <c r="P133" s="77"/>
      <c r="Q133" s="78"/>
      <c r="R133" s="77"/>
      <c r="S133" s="78"/>
      <c r="T133" s="77"/>
      <c r="U133" s="78"/>
      <c r="V133" s="79"/>
      <c r="W133" s="78"/>
      <c r="X133" s="79"/>
      <c r="Y133" s="78"/>
      <c r="Z133" s="330"/>
      <c r="AA133" s="331"/>
      <c r="AB133" s="330"/>
      <c r="AC133" s="332"/>
      <c r="AD133" s="14" t="str">
        <f t="shared" si="43"/>
        <v/>
      </c>
      <c r="CA133" s="60" t="str">
        <f t="shared" si="44"/>
        <v/>
      </c>
      <c r="CB133" s="60" t="str">
        <f t="shared" si="45"/>
        <v/>
      </c>
      <c r="CC133" s="2"/>
      <c r="CD133" s="2"/>
      <c r="CE133" s="2"/>
      <c r="CF133" s="2"/>
      <c r="CG133" s="2"/>
      <c r="CH133" s="2"/>
      <c r="CI133" s="2"/>
      <c r="CJ133" s="2"/>
      <c r="CK133" s="327">
        <f t="shared" si="46"/>
        <v>0</v>
      </c>
      <c r="CL133" s="327">
        <f t="shared" si="46"/>
        <v>0</v>
      </c>
    </row>
    <row r="134" spans="1:90" customFormat="1" x14ac:dyDescent="0.25">
      <c r="A134" s="2517"/>
      <c r="B134" s="73" t="s">
        <v>155</v>
      </c>
      <c r="C134" s="216">
        <f t="shared" si="41"/>
        <v>0</v>
      </c>
      <c r="D134" s="248">
        <f t="shared" si="42"/>
        <v>0</v>
      </c>
      <c r="E134" s="328">
        <f t="shared" si="42"/>
        <v>0</v>
      </c>
      <c r="F134" s="77"/>
      <c r="G134" s="82"/>
      <c r="H134" s="77"/>
      <c r="I134" s="78"/>
      <c r="J134" s="77"/>
      <c r="K134" s="78"/>
      <c r="L134" s="329"/>
      <c r="M134" s="78"/>
      <c r="N134" s="77"/>
      <c r="O134" s="78"/>
      <c r="P134" s="77"/>
      <c r="Q134" s="78"/>
      <c r="R134" s="77"/>
      <c r="S134" s="78"/>
      <c r="T134" s="77"/>
      <c r="U134" s="78"/>
      <c r="V134" s="79"/>
      <c r="W134" s="78"/>
      <c r="X134" s="79"/>
      <c r="Y134" s="78"/>
      <c r="Z134" s="330"/>
      <c r="AA134" s="331"/>
      <c r="AB134" s="330"/>
      <c r="AC134" s="332"/>
      <c r="AD134" s="14" t="str">
        <f t="shared" si="43"/>
        <v/>
      </c>
      <c r="CA134" s="60" t="str">
        <f t="shared" si="44"/>
        <v/>
      </c>
      <c r="CB134" s="60" t="str">
        <f t="shared" si="45"/>
        <v/>
      </c>
      <c r="CC134" s="2"/>
      <c r="CD134" s="2"/>
      <c r="CE134" s="2"/>
      <c r="CF134" s="2"/>
      <c r="CG134" s="2"/>
      <c r="CH134" s="2"/>
      <c r="CI134" s="2"/>
      <c r="CJ134" s="2"/>
      <c r="CK134" s="327">
        <f t="shared" si="46"/>
        <v>0</v>
      </c>
      <c r="CL134" s="327">
        <f t="shared" si="46"/>
        <v>0</v>
      </c>
    </row>
    <row r="135" spans="1:90" customFormat="1" x14ac:dyDescent="0.25">
      <c r="A135" s="2517"/>
      <c r="B135" s="73" t="s">
        <v>156</v>
      </c>
      <c r="C135" s="218">
        <f t="shared" si="41"/>
        <v>0</v>
      </c>
      <c r="D135" s="333">
        <f t="shared" si="42"/>
        <v>0</v>
      </c>
      <c r="E135" s="334">
        <f t="shared" si="42"/>
        <v>0</v>
      </c>
      <c r="F135" s="77"/>
      <c r="G135" s="82"/>
      <c r="H135" s="77"/>
      <c r="I135" s="78"/>
      <c r="J135" s="77"/>
      <c r="K135" s="78"/>
      <c r="L135" s="329"/>
      <c r="M135" s="78"/>
      <c r="N135" s="77"/>
      <c r="O135" s="78"/>
      <c r="P135" s="77"/>
      <c r="Q135" s="78"/>
      <c r="R135" s="77"/>
      <c r="S135" s="78"/>
      <c r="T135" s="77"/>
      <c r="U135" s="78"/>
      <c r="V135" s="79"/>
      <c r="W135" s="78"/>
      <c r="X135" s="79"/>
      <c r="Y135" s="78"/>
      <c r="Z135" s="330"/>
      <c r="AA135" s="331"/>
      <c r="AB135" s="330"/>
      <c r="AC135" s="332"/>
      <c r="AD135" s="14" t="str">
        <f t="shared" si="43"/>
        <v/>
      </c>
      <c r="CA135" s="60" t="str">
        <f t="shared" si="44"/>
        <v/>
      </c>
      <c r="CB135" s="60" t="str">
        <f t="shared" si="45"/>
        <v/>
      </c>
      <c r="CC135" s="2"/>
      <c r="CD135" s="2"/>
      <c r="CE135" s="2"/>
      <c r="CF135" s="2"/>
      <c r="CG135" s="2"/>
      <c r="CH135" s="2"/>
      <c r="CI135" s="2"/>
      <c r="CJ135" s="2"/>
      <c r="CK135" s="327">
        <f t="shared" si="46"/>
        <v>0</v>
      </c>
      <c r="CL135" s="327">
        <f t="shared" si="46"/>
        <v>0</v>
      </c>
    </row>
    <row r="136" spans="1:90" customFormat="1" x14ac:dyDescent="0.25">
      <c r="A136" s="2518"/>
      <c r="B136" s="34" t="s">
        <v>157</v>
      </c>
      <c r="C136" s="220">
        <f t="shared" si="41"/>
        <v>0</v>
      </c>
      <c r="D136" s="253">
        <f t="shared" si="42"/>
        <v>0</v>
      </c>
      <c r="E136" s="335">
        <f t="shared" si="42"/>
        <v>0</v>
      </c>
      <c r="F136" s="40"/>
      <c r="G136" s="41"/>
      <c r="H136" s="40"/>
      <c r="I136" s="88"/>
      <c r="J136" s="40"/>
      <c r="K136" s="88"/>
      <c r="L136" s="336"/>
      <c r="M136" s="88"/>
      <c r="N136" s="40"/>
      <c r="O136" s="88"/>
      <c r="P136" s="40"/>
      <c r="Q136" s="88"/>
      <c r="R136" s="40"/>
      <c r="S136" s="88"/>
      <c r="T136" s="40"/>
      <c r="U136" s="88"/>
      <c r="V136" s="89"/>
      <c r="W136" s="88"/>
      <c r="X136" s="89"/>
      <c r="Y136" s="88"/>
      <c r="Z136" s="337"/>
      <c r="AA136" s="338"/>
      <c r="AB136" s="337"/>
      <c r="AC136" s="339"/>
      <c r="AD136" s="14" t="str">
        <f t="shared" si="43"/>
        <v/>
      </c>
      <c r="CA136" s="60" t="str">
        <f t="shared" si="44"/>
        <v/>
      </c>
      <c r="CB136" s="60" t="str">
        <f t="shared" si="45"/>
        <v/>
      </c>
      <c r="CC136" s="2"/>
      <c r="CD136" s="2"/>
      <c r="CE136" s="2"/>
      <c r="CF136" s="2"/>
      <c r="CG136" s="2"/>
      <c r="CH136" s="2"/>
      <c r="CI136" s="2"/>
      <c r="CJ136" s="2"/>
      <c r="CK136" s="327">
        <f t="shared" si="46"/>
        <v>0</v>
      </c>
      <c r="CL136" s="327">
        <f t="shared" si="46"/>
        <v>0</v>
      </c>
    </row>
    <row r="137" spans="1:90" customFormat="1" x14ac:dyDescent="0.25">
      <c r="A137" s="3046" t="s">
        <v>160</v>
      </c>
      <c r="B137" s="1072" t="s">
        <v>153</v>
      </c>
      <c r="C137" s="1119">
        <f t="shared" si="41"/>
        <v>0</v>
      </c>
      <c r="D137" s="1109">
        <f t="shared" si="42"/>
        <v>0</v>
      </c>
      <c r="E137" s="1120">
        <f t="shared" si="42"/>
        <v>0</v>
      </c>
      <c r="F137" s="1075"/>
      <c r="G137" s="1080"/>
      <c r="H137" s="1075"/>
      <c r="I137" s="1076"/>
      <c r="J137" s="1075"/>
      <c r="K137" s="1076"/>
      <c r="L137" s="1121"/>
      <c r="M137" s="1076"/>
      <c r="N137" s="1075"/>
      <c r="O137" s="1076"/>
      <c r="P137" s="1075"/>
      <c r="Q137" s="1076"/>
      <c r="R137" s="1075"/>
      <c r="S137" s="1076"/>
      <c r="T137" s="1075"/>
      <c r="U137" s="1076"/>
      <c r="V137" s="1077"/>
      <c r="W137" s="1076"/>
      <c r="X137" s="1077"/>
      <c r="Y137" s="1076"/>
      <c r="Z137" s="1114"/>
      <c r="AA137" s="777"/>
      <c r="AB137" s="1114"/>
      <c r="AC137" s="1122"/>
      <c r="AD137" s="14" t="str">
        <f t="shared" si="43"/>
        <v/>
      </c>
      <c r="CA137" s="60" t="str">
        <f t="shared" si="44"/>
        <v/>
      </c>
      <c r="CB137" s="60" t="str">
        <f t="shared" si="45"/>
        <v/>
      </c>
      <c r="CC137" s="2"/>
      <c r="CD137" s="2"/>
      <c r="CE137" s="2"/>
      <c r="CF137" s="2"/>
      <c r="CG137" s="2"/>
      <c r="CH137" s="2"/>
      <c r="CI137" s="2"/>
      <c r="CJ137" s="2"/>
      <c r="CK137" s="327">
        <f t="shared" si="46"/>
        <v>0</v>
      </c>
      <c r="CL137" s="327">
        <f t="shared" si="46"/>
        <v>0</v>
      </c>
    </row>
    <row r="138" spans="1:90" customFormat="1" x14ac:dyDescent="0.25">
      <c r="A138" s="2586"/>
      <c r="B138" s="83" t="s">
        <v>154</v>
      </c>
      <c r="C138" s="216">
        <f t="shared" si="41"/>
        <v>0</v>
      </c>
      <c r="D138" s="248">
        <f t="shared" si="42"/>
        <v>0</v>
      </c>
      <c r="E138" s="328">
        <f t="shared" si="42"/>
        <v>0</v>
      </c>
      <c r="F138" s="77"/>
      <c r="G138" s="82"/>
      <c r="H138" s="77"/>
      <c r="I138" s="78"/>
      <c r="J138" s="77"/>
      <c r="K138" s="78"/>
      <c r="L138" s="329"/>
      <c r="M138" s="78"/>
      <c r="N138" s="77"/>
      <c r="O138" s="78"/>
      <c r="P138" s="77"/>
      <c r="Q138" s="78"/>
      <c r="R138" s="77"/>
      <c r="S138" s="78"/>
      <c r="T138" s="77"/>
      <c r="U138" s="78"/>
      <c r="V138" s="79"/>
      <c r="W138" s="78"/>
      <c r="X138" s="79"/>
      <c r="Y138" s="78"/>
      <c r="Z138" s="330"/>
      <c r="AA138" s="331"/>
      <c r="AB138" s="330"/>
      <c r="AC138" s="332"/>
      <c r="AD138" s="14" t="str">
        <f t="shared" si="43"/>
        <v/>
      </c>
      <c r="CA138" s="60" t="str">
        <f t="shared" si="44"/>
        <v/>
      </c>
      <c r="CB138" s="60" t="str">
        <f t="shared" si="45"/>
        <v/>
      </c>
      <c r="CC138" s="2"/>
      <c r="CD138" s="2"/>
      <c r="CE138" s="2"/>
      <c r="CF138" s="2"/>
      <c r="CG138" s="2"/>
      <c r="CH138" s="2"/>
      <c r="CI138" s="2"/>
      <c r="CJ138" s="2"/>
      <c r="CK138" s="327">
        <f t="shared" si="46"/>
        <v>0</v>
      </c>
      <c r="CL138" s="327">
        <f t="shared" si="46"/>
        <v>0</v>
      </c>
    </row>
    <row r="139" spans="1:90" customFormat="1" x14ac:dyDescent="0.25">
      <c r="A139" s="2586"/>
      <c r="B139" s="73" t="s">
        <v>155</v>
      </c>
      <c r="C139" s="216">
        <f t="shared" si="41"/>
        <v>0</v>
      </c>
      <c r="D139" s="248">
        <f t="shared" si="42"/>
        <v>0</v>
      </c>
      <c r="E139" s="328">
        <f t="shared" si="42"/>
        <v>0</v>
      </c>
      <c r="F139" s="77"/>
      <c r="G139" s="82"/>
      <c r="H139" s="77"/>
      <c r="I139" s="78"/>
      <c r="J139" s="77"/>
      <c r="K139" s="78"/>
      <c r="L139" s="329"/>
      <c r="M139" s="78"/>
      <c r="N139" s="77"/>
      <c r="O139" s="78"/>
      <c r="P139" s="77"/>
      <c r="Q139" s="78"/>
      <c r="R139" s="77"/>
      <c r="S139" s="78"/>
      <c r="T139" s="77"/>
      <c r="U139" s="78"/>
      <c r="V139" s="79"/>
      <c r="W139" s="78"/>
      <c r="X139" s="79"/>
      <c r="Y139" s="78"/>
      <c r="Z139" s="330"/>
      <c r="AA139" s="331"/>
      <c r="AB139" s="330"/>
      <c r="AC139" s="332"/>
      <c r="AD139" s="14" t="str">
        <f t="shared" si="43"/>
        <v/>
      </c>
      <c r="CA139" s="60" t="str">
        <f t="shared" si="44"/>
        <v/>
      </c>
      <c r="CB139" s="60" t="str">
        <f t="shared" si="45"/>
        <v/>
      </c>
      <c r="CC139" s="2"/>
      <c r="CD139" s="2"/>
      <c r="CE139" s="2"/>
      <c r="CF139" s="2"/>
      <c r="CG139" s="2"/>
      <c r="CH139" s="2"/>
      <c r="CI139" s="2"/>
      <c r="CJ139" s="2"/>
      <c r="CK139" s="327">
        <f t="shared" si="46"/>
        <v>0</v>
      </c>
      <c r="CL139" s="327">
        <f t="shared" si="46"/>
        <v>0</v>
      </c>
    </row>
    <row r="140" spans="1:90" customFormat="1" x14ac:dyDescent="0.25">
      <c r="A140" s="2587"/>
      <c r="B140" s="73" t="s">
        <v>156</v>
      </c>
      <c r="C140" s="218">
        <f t="shared" si="41"/>
        <v>0</v>
      </c>
      <c r="D140" s="333">
        <f t="shared" si="42"/>
        <v>0</v>
      </c>
      <c r="E140" s="334">
        <f t="shared" si="42"/>
        <v>0</v>
      </c>
      <c r="F140" s="77"/>
      <c r="G140" s="82"/>
      <c r="H140" s="77"/>
      <c r="I140" s="78"/>
      <c r="J140" s="77"/>
      <c r="K140" s="78"/>
      <c r="L140" s="329"/>
      <c r="M140" s="78"/>
      <c r="N140" s="77"/>
      <c r="O140" s="78"/>
      <c r="P140" s="77"/>
      <c r="Q140" s="78"/>
      <c r="R140" s="77"/>
      <c r="S140" s="78"/>
      <c r="T140" s="77"/>
      <c r="U140" s="78"/>
      <c r="V140" s="79"/>
      <c r="W140" s="78"/>
      <c r="X140" s="79"/>
      <c r="Y140" s="78"/>
      <c r="Z140" s="330"/>
      <c r="AA140" s="331"/>
      <c r="AB140" s="330"/>
      <c r="AC140" s="332"/>
      <c r="AD140" s="14" t="str">
        <f t="shared" si="43"/>
        <v/>
      </c>
      <c r="CA140" s="60" t="str">
        <f t="shared" si="44"/>
        <v/>
      </c>
      <c r="CB140" s="60" t="str">
        <f t="shared" si="45"/>
        <v/>
      </c>
      <c r="CC140" s="2"/>
      <c r="CD140" s="2"/>
      <c r="CE140" s="2"/>
      <c r="CF140" s="2"/>
      <c r="CG140" s="2"/>
      <c r="CH140" s="2"/>
      <c r="CI140" s="2"/>
      <c r="CJ140" s="2"/>
      <c r="CK140" s="327">
        <f t="shared" si="46"/>
        <v>0</v>
      </c>
      <c r="CL140" s="327">
        <f t="shared" si="46"/>
        <v>0</v>
      </c>
    </row>
    <row r="141" spans="1:90" customFormat="1" x14ac:dyDescent="0.25">
      <c r="A141" s="2588"/>
      <c r="B141" s="34" t="s">
        <v>157</v>
      </c>
      <c r="C141" s="220">
        <f t="shared" si="41"/>
        <v>0</v>
      </c>
      <c r="D141" s="253">
        <f t="shared" si="42"/>
        <v>0</v>
      </c>
      <c r="E141" s="335">
        <f t="shared" si="42"/>
        <v>0</v>
      </c>
      <c r="F141" s="40"/>
      <c r="G141" s="41"/>
      <c r="H141" s="40"/>
      <c r="I141" s="88"/>
      <c r="J141" s="40"/>
      <c r="K141" s="88"/>
      <c r="L141" s="336"/>
      <c r="M141" s="88"/>
      <c r="N141" s="40"/>
      <c r="O141" s="88"/>
      <c r="P141" s="40"/>
      <c r="Q141" s="88"/>
      <c r="R141" s="40"/>
      <c r="S141" s="88"/>
      <c r="T141" s="40"/>
      <c r="U141" s="88"/>
      <c r="V141" s="89"/>
      <c r="W141" s="88"/>
      <c r="X141" s="89"/>
      <c r="Y141" s="88"/>
      <c r="Z141" s="337"/>
      <c r="AA141" s="338"/>
      <c r="AB141" s="337"/>
      <c r="AC141" s="339"/>
      <c r="AD141" s="14" t="str">
        <f t="shared" si="43"/>
        <v/>
      </c>
      <c r="CA141" s="60" t="str">
        <f t="shared" si="44"/>
        <v/>
      </c>
      <c r="CB141" s="60" t="str">
        <f t="shared" si="45"/>
        <v/>
      </c>
      <c r="CC141" s="2"/>
      <c r="CD141" s="2"/>
      <c r="CE141" s="2"/>
      <c r="CF141" s="2"/>
      <c r="CG141" s="2"/>
      <c r="CH141" s="2"/>
      <c r="CI141" s="2"/>
      <c r="CJ141" s="2"/>
      <c r="CK141" s="327">
        <f t="shared" si="46"/>
        <v>0</v>
      </c>
      <c r="CL141" s="327">
        <f t="shared" si="46"/>
        <v>0</v>
      </c>
    </row>
    <row r="142" spans="1:90" customFormat="1" x14ac:dyDescent="0.25">
      <c r="A142" s="3046" t="s">
        <v>161</v>
      </c>
      <c r="B142" s="1072" t="s">
        <v>153</v>
      </c>
      <c r="C142" s="1119">
        <f t="shared" si="41"/>
        <v>0</v>
      </c>
      <c r="D142" s="1109">
        <f t="shared" si="42"/>
        <v>0</v>
      </c>
      <c r="E142" s="1120">
        <f t="shared" si="42"/>
        <v>0</v>
      </c>
      <c r="F142" s="1075"/>
      <c r="G142" s="1080"/>
      <c r="H142" s="1075"/>
      <c r="I142" s="1076"/>
      <c r="J142" s="1075"/>
      <c r="K142" s="1076"/>
      <c r="L142" s="1121"/>
      <c r="M142" s="1076"/>
      <c r="N142" s="1075"/>
      <c r="O142" s="1076"/>
      <c r="P142" s="1075"/>
      <c r="Q142" s="1076"/>
      <c r="R142" s="1075"/>
      <c r="S142" s="1076"/>
      <c r="T142" s="1075"/>
      <c r="U142" s="1076"/>
      <c r="V142" s="1077"/>
      <c r="W142" s="1076"/>
      <c r="X142" s="1077"/>
      <c r="Y142" s="1076"/>
      <c r="Z142" s="1114"/>
      <c r="AA142" s="777"/>
      <c r="AB142" s="1114"/>
      <c r="AC142" s="1122"/>
      <c r="AD142" s="14" t="str">
        <f t="shared" si="43"/>
        <v/>
      </c>
      <c r="CA142" s="60" t="str">
        <f t="shared" si="44"/>
        <v/>
      </c>
      <c r="CB142" s="60" t="str">
        <f t="shared" si="45"/>
        <v/>
      </c>
      <c r="CC142" s="2"/>
      <c r="CD142" s="2"/>
      <c r="CE142" s="2"/>
      <c r="CF142" s="2"/>
      <c r="CG142" s="2"/>
      <c r="CH142" s="2"/>
      <c r="CI142" s="2"/>
      <c r="CJ142" s="2"/>
      <c r="CK142" s="327">
        <f t="shared" si="46"/>
        <v>0</v>
      </c>
      <c r="CL142" s="327">
        <f t="shared" si="46"/>
        <v>0</v>
      </c>
    </row>
    <row r="143" spans="1:90" customFormat="1" x14ac:dyDescent="0.25">
      <c r="A143" s="2586"/>
      <c r="B143" s="83" t="s">
        <v>154</v>
      </c>
      <c r="C143" s="216">
        <f t="shared" si="41"/>
        <v>0</v>
      </c>
      <c r="D143" s="248">
        <f t="shared" si="42"/>
        <v>0</v>
      </c>
      <c r="E143" s="328">
        <f t="shared" si="42"/>
        <v>0</v>
      </c>
      <c r="F143" s="77"/>
      <c r="G143" s="82"/>
      <c r="H143" s="77"/>
      <c r="I143" s="78"/>
      <c r="J143" s="77"/>
      <c r="K143" s="78"/>
      <c r="L143" s="329"/>
      <c r="M143" s="78"/>
      <c r="N143" s="77"/>
      <c r="O143" s="78"/>
      <c r="P143" s="77"/>
      <c r="Q143" s="78"/>
      <c r="R143" s="77"/>
      <c r="S143" s="78"/>
      <c r="T143" s="77"/>
      <c r="U143" s="78"/>
      <c r="V143" s="79"/>
      <c r="W143" s="78"/>
      <c r="X143" s="79"/>
      <c r="Y143" s="78"/>
      <c r="Z143" s="330"/>
      <c r="AA143" s="331"/>
      <c r="AB143" s="330"/>
      <c r="AC143" s="332"/>
      <c r="AD143" s="14" t="str">
        <f t="shared" si="43"/>
        <v/>
      </c>
      <c r="CA143" s="60" t="str">
        <f t="shared" si="44"/>
        <v/>
      </c>
      <c r="CB143" s="60" t="str">
        <f t="shared" si="45"/>
        <v/>
      </c>
      <c r="CC143" s="2"/>
      <c r="CD143" s="2"/>
      <c r="CE143" s="2"/>
      <c r="CF143" s="2"/>
      <c r="CG143" s="2"/>
      <c r="CH143" s="2"/>
      <c r="CI143" s="2"/>
      <c r="CJ143" s="2"/>
      <c r="CK143" s="327">
        <f t="shared" si="46"/>
        <v>0</v>
      </c>
      <c r="CL143" s="327">
        <f t="shared" si="46"/>
        <v>0</v>
      </c>
    </row>
    <row r="144" spans="1:90" customFormat="1" x14ac:dyDescent="0.25">
      <c r="A144" s="2586"/>
      <c r="B144" s="73" t="s">
        <v>155</v>
      </c>
      <c r="C144" s="216">
        <f t="shared" si="41"/>
        <v>0</v>
      </c>
      <c r="D144" s="248">
        <f t="shared" si="42"/>
        <v>0</v>
      </c>
      <c r="E144" s="328">
        <f t="shared" si="42"/>
        <v>0</v>
      </c>
      <c r="F144" s="77"/>
      <c r="G144" s="82"/>
      <c r="H144" s="77"/>
      <c r="I144" s="78"/>
      <c r="J144" s="77"/>
      <c r="K144" s="78"/>
      <c r="L144" s="329"/>
      <c r="M144" s="78"/>
      <c r="N144" s="77"/>
      <c r="O144" s="78"/>
      <c r="P144" s="77"/>
      <c r="Q144" s="78"/>
      <c r="R144" s="77"/>
      <c r="S144" s="78"/>
      <c r="T144" s="77"/>
      <c r="U144" s="78"/>
      <c r="V144" s="79"/>
      <c r="W144" s="78"/>
      <c r="X144" s="79"/>
      <c r="Y144" s="78"/>
      <c r="Z144" s="330"/>
      <c r="AA144" s="331"/>
      <c r="AB144" s="330"/>
      <c r="AC144" s="332"/>
      <c r="AD144" s="14" t="str">
        <f t="shared" si="43"/>
        <v/>
      </c>
      <c r="CA144" s="60" t="str">
        <f t="shared" si="44"/>
        <v/>
      </c>
      <c r="CB144" s="60" t="str">
        <f t="shared" si="45"/>
        <v/>
      </c>
      <c r="CC144" s="2"/>
      <c r="CD144" s="2"/>
      <c r="CE144" s="2"/>
      <c r="CF144" s="2"/>
      <c r="CG144" s="2"/>
      <c r="CH144" s="2"/>
      <c r="CI144" s="2"/>
      <c r="CJ144" s="2"/>
      <c r="CK144" s="327">
        <f t="shared" si="46"/>
        <v>0</v>
      </c>
      <c r="CL144" s="327">
        <f t="shared" si="46"/>
        <v>0</v>
      </c>
    </row>
    <row r="145" spans="1:90" customFormat="1" x14ac:dyDescent="0.25">
      <c r="A145" s="2587"/>
      <c r="B145" s="73" t="s">
        <v>156</v>
      </c>
      <c r="C145" s="218">
        <f t="shared" si="41"/>
        <v>0</v>
      </c>
      <c r="D145" s="333">
        <f t="shared" si="42"/>
        <v>0</v>
      </c>
      <c r="E145" s="334">
        <f t="shared" si="42"/>
        <v>0</v>
      </c>
      <c r="F145" s="77"/>
      <c r="G145" s="82"/>
      <c r="H145" s="77"/>
      <c r="I145" s="78"/>
      <c r="J145" s="77"/>
      <c r="K145" s="78"/>
      <c r="L145" s="329"/>
      <c r="M145" s="78"/>
      <c r="N145" s="77"/>
      <c r="O145" s="78"/>
      <c r="P145" s="77"/>
      <c r="Q145" s="78"/>
      <c r="R145" s="77"/>
      <c r="S145" s="78"/>
      <c r="T145" s="77"/>
      <c r="U145" s="78"/>
      <c r="V145" s="79"/>
      <c r="W145" s="78"/>
      <c r="X145" s="79"/>
      <c r="Y145" s="78"/>
      <c r="Z145" s="330"/>
      <c r="AA145" s="331"/>
      <c r="AB145" s="330"/>
      <c r="AC145" s="332"/>
      <c r="AD145" s="14" t="str">
        <f t="shared" si="43"/>
        <v/>
      </c>
      <c r="CA145" s="60" t="str">
        <f t="shared" si="44"/>
        <v/>
      </c>
      <c r="CB145" s="60" t="str">
        <f t="shared" si="45"/>
        <v/>
      </c>
      <c r="CC145" s="2"/>
      <c r="CD145" s="2"/>
      <c r="CE145" s="2"/>
      <c r="CF145" s="2"/>
      <c r="CG145" s="2"/>
      <c r="CH145" s="2"/>
      <c r="CI145" s="2"/>
      <c r="CJ145" s="2"/>
      <c r="CK145" s="327">
        <f t="shared" si="46"/>
        <v>0</v>
      </c>
      <c r="CL145" s="327">
        <f t="shared" si="46"/>
        <v>0</v>
      </c>
    </row>
    <row r="146" spans="1:90" customFormat="1" x14ac:dyDescent="0.25">
      <c r="A146" s="2588"/>
      <c r="B146" s="34" t="s">
        <v>157</v>
      </c>
      <c r="C146" s="220">
        <f t="shared" si="41"/>
        <v>0</v>
      </c>
      <c r="D146" s="253">
        <f t="shared" si="42"/>
        <v>0</v>
      </c>
      <c r="E146" s="335">
        <f t="shared" si="42"/>
        <v>0</v>
      </c>
      <c r="F146" s="40"/>
      <c r="G146" s="41"/>
      <c r="H146" s="40"/>
      <c r="I146" s="88"/>
      <c r="J146" s="40"/>
      <c r="K146" s="88"/>
      <c r="L146" s="336"/>
      <c r="M146" s="88"/>
      <c r="N146" s="40"/>
      <c r="O146" s="88"/>
      <c r="P146" s="40"/>
      <c r="Q146" s="88"/>
      <c r="R146" s="40"/>
      <c r="S146" s="88"/>
      <c r="T146" s="40"/>
      <c r="U146" s="88"/>
      <c r="V146" s="89"/>
      <c r="W146" s="88"/>
      <c r="X146" s="89"/>
      <c r="Y146" s="88"/>
      <c r="Z146" s="337"/>
      <c r="AA146" s="338"/>
      <c r="AB146" s="337"/>
      <c r="AC146" s="339"/>
      <c r="AD146" s="14" t="str">
        <f t="shared" si="43"/>
        <v/>
      </c>
      <c r="CA146" s="60" t="str">
        <f t="shared" si="44"/>
        <v/>
      </c>
      <c r="CB146" s="60" t="str">
        <f t="shared" si="45"/>
        <v/>
      </c>
      <c r="CC146" s="2"/>
      <c r="CD146" s="2"/>
      <c r="CE146" s="2"/>
      <c r="CF146" s="2"/>
      <c r="CG146" s="2"/>
      <c r="CH146" s="2"/>
      <c r="CI146" s="2"/>
      <c r="CJ146" s="2"/>
      <c r="CK146" s="327">
        <f t="shared" si="46"/>
        <v>0</v>
      </c>
      <c r="CL146" s="327">
        <f t="shared" si="46"/>
        <v>0</v>
      </c>
    </row>
    <row r="147" spans="1:90" customFormat="1" x14ac:dyDescent="0.25">
      <c r="A147" s="2898" t="s">
        <v>162</v>
      </c>
      <c r="B147" s="1072" t="s">
        <v>153</v>
      </c>
      <c r="C147" s="1119">
        <f t="shared" si="41"/>
        <v>0</v>
      </c>
      <c r="D147" s="1109">
        <f t="shared" si="42"/>
        <v>0</v>
      </c>
      <c r="E147" s="1120">
        <f t="shared" si="42"/>
        <v>0</v>
      </c>
      <c r="F147" s="1075"/>
      <c r="G147" s="1080"/>
      <c r="H147" s="1075"/>
      <c r="I147" s="1076"/>
      <c r="J147" s="1075"/>
      <c r="K147" s="1076"/>
      <c r="L147" s="1121"/>
      <c r="M147" s="1076"/>
      <c r="N147" s="1075"/>
      <c r="O147" s="1076"/>
      <c r="P147" s="1075"/>
      <c r="Q147" s="1076"/>
      <c r="R147" s="1075"/>
      <c r="S147" s="1076"/>
      <c r="T147" s="1075"/>
      <c r="U147" s="1076"/>
      <c r="V147" s="1077"/>
      <c r="W147" s="1076"/>
      <c r="X147" s="1077"/>
      <c r="Y147" s="1076"/>
      <c r="Z147" s="1114"/>
      <c r="AA147" s="777"/>
      <c r="AB147" s="1114"/>
      <c r="AC147" s="1122"/>
      <c r="AD147" s="14" t="str">
        <f t="shared" si="43"/>
        <v/>
      </c>
      <c r="CA147" s="60" t="str">
        <f t="shared" si="44"/>
        <v/>
      </c>
      <c r="CB147" s="60" t="str">
        <f t="shared" si="45"/>
        <v/>
      </c>
      <c r="CC147" s="2"/>
      <c r="CD147" s="2"/>
      <c r="CE147" s="2"/>
      <c r="CF147" s="2"/>
      <c r="CG147" s="2"/>
      <c r="CH147" s="2"/>
      <c r="CI147" s="2"/>
      <c r="CJ147" s="2"/>
      <c r="CK147" s="327">
        <f t="shared" si="46"/>
        <v>0</v>
      </c>
      <c r="CL147" s="327">
        <f t="shared" si="46"/>
        <v>0</v>
      </c>
    </row>
    <row r="148" spans="1:90" customFormat="1" x14ac:dyDescent="0.25">
      <c r="A148" s="2517"/>
      <c r="B148" s="83" t="s">
        <v>154</v>
      </c>
      <c r="C148" s="216">
        <f t="shared" si="41"/>
        <v>0</v>
      </c>
      <c r="D148" s="248">
        <f t="shared" si="42"/>
        <v>0</v>
      </c>
      <c r="E148" s="328">
        <f t="shared" si="42"/>
        <v>0</v>
      </c>
      <c r="F148" s="77"/>
      <c r="G148" s="82"/>
      <c r="H148" s="77"/>
      <c r="I148" s="78"/>
      <c r="J148" s="77"/>
      <c r="K148" s="78"/>
      <c r="L148" s="329"/>
      <c r="M148" s="78"/>
      <c r="N148" s="77"/>
      <c r="O148" s="78"/>
      <c r="P148" s="77"/>
      <c r="Q148" s="78"/>
      <c r="R148" s="77"/>
      <c r="S148" s="78"/>
      <c r="T148" s="77"/>
      <c r="U148" s="78"/>
      <c r="V148" s="79"/>
      <c r="W148" s="78"/>
      <c r="X148" s="79"/>
      <c r="Y148" s="78"/>
      <c r="Z148" s="330"/>
      <c r="AA148" s="331"/>
      <c r="AB148" s="330"/>
      <c r="AC148" s="332"/>
      <c r="AD148" s="14" t="str">
        <f t="shared" si="43"/>
        <v/>
      </c>
      <c r="CA148" s="60" t="str">
        <f t="shared" si="44"/>
        <v/>
      </c>
      <c r="CB148" s="60" t="str">
        <f t="shared" si="45"/>
        <v/>
      </c>
      <c r="CC148" s="2"/>
      <c r="CD148" s="2"/>
      <c r="CE148" s="2"/>
      <c r="CF148" s="2"/>
      <c r="CG148" s="2"/>
      <c r="CH148" s="2"/>
      <c r="CI148" s="2"/>
      <c r="CJ148" s="2"/>
      <c r="CK148" s="327">
        <f t="shared" si="46"/>
        <v>0</v>
      </c>
      <c r="CL148" s="327">
        <f t="shared" si="46"/>
        <v>0</v>
      </c>
    </row>
    <row r="149" spans="1:90" customFormat="1" x14ac:dyDescent="0.25">
      <c r="A149" s="2517"/>
      <c r="B149" s="73" t="s">
        <v>155</v>
      </c>
      <c r="C149" s="216">
        <f t="shared" si="41"/>
        <v>0</v>
      </c>
      <c r="D149" s="248">
        <f t="shared" si="42"/>
        <v>0</v>
      </c>
      <c r="E149" s="328">
        <f t="shared" si="42"/>
        <v>0</v>
      </c>
      <c r="F149" s="77"/>
      <c r="G149" s="82"/>
      <c r="H149" s="77"/>
      <c r="I149" s="78"/>
      <c r="J149" s="77"/>
      <c r="K149" s="78"/>
      <c r="L149" s="329"/>
      <c r="M149" s="78"/>
      <c r="N149" s="77"/>
      <c r="O149" s="78"/>
      <c r="P149" s="77"/>
      <c r="Q149" s="78"/>
      <c r="R149" s="77"/>
      <c r="S149" s="78"/>
      <c r="T149" s="77"/>
      <c r="U149" s="78"/>
      <c r="V149" s="79"/>
      <c r="W149" s="78"/>
      <c r="X149" s="79"/>
      <c r="Y149" s="78"/>
      <c r="Z149" s="330"/>
      <c r="AA149" s="331"/>
      <c r="AB149" s="330"/>
      <c r="AC149" s="332"/>
      <c r="AD149" s="14" t="str">
        <f t="shared" si="43"/>
        <v/>
      </c>
      <c r="CA149" s="60" t="str">
        <f t="shared" si="44"/>
        <v/>
      </c>
      <c r="CB149" s="60" t="str">
        <f t="shared" si="45"/>
        <v/>
      </c>
      <c r="CC149" s="2"/>
      <c r="CD149" s="2"/>
      <c r="CE149" s="2"/>
      <c r="CF149" s="2"/>
      <c r="CG149" s="2"/>
      <c r="CH149" s="2"/>
      <c r="CI149" s="2"/>
      <c r="CJ149" s="2"/>
      <c r="CK149" s="327">
        <f t="shared" si="46"/>
        <v>0</v>
      </c>
      <c r="CL149" s="327">
        <f t="shared" si="46"/>
        <v>0</v>
      </c>
    </row>
    <row r="150" spans="1:90" customFormat="1" x14ac:dyDescent="0.25">
      <c r="A150" s="2517"/>
      <c r="B150" s="73" t="s">
        <v>156</v>
      </c>
      <c r="C150" s="218">
        <f t="shared" si="41"/>
        <v>0</v>
      </c>
      <c r="D150" s="333">
        <f t="shared" si="42"/>
        <v>0</v>
      </c>
      <c r="E150" s="334">
        <f t="shared" si="42"/>
        <v>0</v>
      </c>
      <c r="F150" s="77"/>
      <c r="G150" s="82"/>
      <c r="H150" s="77"/>
      <c r="I150" s="78"/>
      <c r="J150" s="77"/>
      <c r="K150" s="78"/>
      <c r="L150" s="329"/>
      <c r="M150" s="78"/>
      <c r="N150" s="77"/>
      <c r="O150" s="78"/>
      <c r="P150" s="77"/>
      <c r="Q150" s="78"/>
      <c r="R150" s="77"/>
      <c r="S150" s="78"/>
      <c r="T150" s="77"/>
      <c r="U150" s="78"/>
      <c r="V150" s="79"/>
      <c r="W150" s="78"/>
      <c r="X150" s="79"/>
      <c r="Y150" s="78"/>
      <c r="Z150" s="330"/>
      <c r="AA150" s="331"/>
      <c r="AB150" s="330"/>
      <c r="AC150" s="332"/>
      <c r="AD150" s="14" t="str">
        <f t="shared" si="43"/>
        <v/>
      </c>
      <c r="CA150" s="60" t="str">
        <f t="shared" si="44"/>
        <v/>
      </c>
      <c r="CB150" s="60" t="str">
        <f t="shared" si="45"/>
        <v/>
      </c>
      <c r="CC150" s="2"/>
      <c r="CD150" s="2"/>
      <c r="CE150" s="2"/>
      <c r="CF150" s="2"/>
      <c r="CG150" s="2"/>
      <c r="CH150" s="2"/>
      <c r="CI150" s="2"/>
      <c r="CJ150" s="2"/>
      <c r="CK150" s="327">
        <f t="shared" si="46"/>
        <v>0</v>
      </c>
      <c r="CL150" s="327">
        <f t="shared" si="46"/>
        <v>0</v>
      </c>
    </row>
    <row r="151" spans="1:90" customFormat="1" x14ac:dyDescent="0.25">
      <c r="A151" s="2517"/>
      <c r="B151" s="34" t="s">
        <v>157</v>
      </c>
      <c r="C151" s="340">
        <f t="shared" si="41"/>
        <v>0</v>
      </c>
      <c r="D151" s="250">
        <f t="shared" si="42"/>
        <v>0</v>
      </c>
      <c r="E151" s="341">
        <f t="shared" si="42"/>
        <v>0</v>
      </c>
      <c r="F151" s="104"/>
      <c r="G151" s="109"/>
      <c r="H151" s="104"/>
      <c r="I151" s="105"/>
      <c r="J151" s="104"/>
      <c r="K151" s="105"/>
      <c r="L151" s="276"/>
      <c r="M151" s="105"/>
      <c r="N151" s="104"/>
      <c r="O151" s="105"/>
      <c r="P151" s="104"/>
      <c r="Q151" s="105"/>
      <c r="R151" s="104"/>
      <c r="S151" s="105"/>
      <c r="T151" s="104"/>
      <c r="U151" s="105"/>
      <c r="V151" s="106"/>
      <c r="W151" s="105"/>
      <c r="X151" s="106"/>
      <c r="Y151" s="105"/>
      <c r="Z151" s="342"/>
      <c r="AA151" s="343"/>
      <c r="AB151" s="342"/>
      <c r="AC151" s="344"/>
      <c r="AD151" s="14" t="str">
        <f t="shared" si="43"/>
        <v/>
      </c>
      <c r="CA151" s="60" t="str">
        <f t="shared" si="44"/>
        <v/>
      </c>
      <c r="CB151" s="60" t="str">
        <f t="shared" si="45"/>
        <v/>
      </c>
      <c r="CC151" s="2"/>
      <c r="CD151" s="2"/>
      <c r="CE151" s="2"/>
      <c r="CF151" s="2"/>
      <c r="CG151" s="2"/>
      <c r="CH151" s="2"/>
      <c r="CI151" s="2"/>
      <c r="CJ151" s="2"/>
      <c r="CK151" s="327">
        <f t="shared" si="46"/>
        <v>0</v>
      </c>
      <c r="CL151" s="327">
        <f t="shared" si="46"/>
        <v>0</v>
      </c>
    </row>
    <row r="152" spans="1:90" customFormat="1" x14ac:dyDescent="0.25">
      <c r="A152" s="3022" t="s">
        <v>163</v>
      </c>
      <c r="B152" s="3023"/>
      <c r="C152" s="1123">
        <f>SUM(C122:C151)</f>
        <v>0</v>
      </c>
      <c r="D152" s="1124">
        <f>SUM(D122:D151)</f>
        <v>0</v>
      </c>
      <c r="E152" s="1125">
        <f t="shared" ref="E152:AC152" si="47">SUM(E122:E151)</f>
        <v>0</v>
      </c>
      <c r="F152" s="1126">
        <f t="shared" si="47"/>
        <v>0</v>
      </c>
      <c r="G152" s="1127">
        <f t="shared" si="47"/>
        <v>0</v>
      </c>
      <c r="H152" s="1126">
        <f t="shared" si="47"/>
        <v>0</v>
      </c>
      <c r="I152" s="1127">
        <f t="shared" si="47"/>
        <v>0</v>
      </c>
      <c r="J152" s="1126">
        <f t="shared" si="47"/>
        <v>0</v>
      </c>
      <c r="K152" s="1127">
        <f t="shared" si="47"/>
        <v>0</v>
      </c>
      <c r="L152" s="1126">
        <f t="shared" si="47"/>
        <v>0</v>
      </c>
      <c r="M152" s="1127">
        <f t="shared" si="47"/>
        <v>0</v>
      </c>
      <c r="N152" s="1126">
        <f t="shared" si="47"/>
        <v>0</v>
      </c>
      <c r="O152" s="1127">
        <f t="shared" si="47"/>
        <v>0</v>
      </c>
      <c r="P152" s="1126">
        <f t="shared" si="47"/>
        <v>0</v>
      </c>
      <c r="Q152" s="1127">
        <f t="shared" si="47"/>
        <v>0</v>
      </c>
      <c r="R152" s="1126">
        <f t="shared" si="47"/>
        <v>0</v>
      </c>
      <c r="S152" s="1127">
        <f t="shared" si="47"/>
        <v>0</v>
      </c>
      <c r="T152" s="1126">
        <f t="shared" si="47"/>
        <v>0</v>
      </c>
      <c r="U152" s="1127">
        <f t="shared" si="47"/>
        <v>0</v>
      </c>
      <c r="V152" s="1126">
        <f t="shared" si="47"/>
        <v>0</v>
      </c>
      <c r="W152" s="1127">
        <f t="shared" si="47"/>
        <v>0</v>
      </c>
      <c r="X152" s="1126">
        <f t="shared" si="47"/>
        <v>0</v>
      </c>
      <c r="Y152" s="1127">
        <f t="shared" si="47"/>
        <v>0</v>
      </c>
      <c r="Z152" s="1128">
        <f t="shared" si="47"/>
        <v>0</v>
      </c>
      <c r="AA152" s="1129">
        <f t="shared" si="47"/>
        <v>0</v>
      </c>
      <c r="AB152" s="1130">
        <f t="shared" si="47"/>
        <v>0</v>
      </c>
      <c r="AC152" s="1131">
        <f t="shared" si="47"/>
        <v>0</v>
      </c>
      <c r="AD152" s="14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</row>
    <row r="153" spans="1:90" customFormat="1" ht="15" customHeight="1" x14ac:dyDescent="0.25">
      <c r="A153" s="2595" t="s">
        <v>164</v>
      </c>
      <c r="B153" s="354" t="s">
        <v>153</v>
      </c>
      <c r="C153" s="355"/>
      <c r="D153" s="356"/>
      <c r="E153" s="357"/>
      <c r="F153" s="178"/>
      <c r="G153" s="358"/>
      <c r="H153" s="178"/>
      <c r="I153" s="359"/>
      <c r="J153" s="178"/>
      <c r="K153" s="359"/>
      <c r="L153" s="360"/>
      <c r="M153" s="359"/>
      <c r="N153" s="178"/>
      <c r="O153" s="359"/>
      <c r="P153" s="178"/>
      <c r="Q153" s="359"/>
      <c r="R153" s="178"/>
      <c r="S153" s="359"/>
      <c r="T153" s="178"/>
      <c r="U153" s="359"/>
      <c r="V153" s="361"/>
      <c r="W153" s="359"/>
      <c r="X153" s="361"/>
      <c r="Y153" s="359"/>
      <c r="Z153" s="360"/>
      <c r="AA153" s="362"/>
      <c r="AB153" s="360"/>
      <c r="AC153" s="359"/>
      <c r="AD153" s="14" t="str">
        <f t="shared" si="43"/>
        <v/>
      </c>
      <c r="CA153" s="60" t="str">
        <f t="shared" ref="CA153:CA157" si="48">IF(AND($C153&lt;&gt;0,AB153=""),"* No olvide ingresar la variable "&amp;AB$119&amp;""&amp;". Digite CERO si no tiene. ",IF(AB153&gt;$C153,"* La variable Pueblos Originarios no debe ser mayor al Total Ambos Sexos. ",""))</f>
        <v/>
      </c>
      <c r="CB153" s="60" t="str">
        <f>IF(AND($C153&lt;&gt;0,AC153=""),"* No olvide ingresar la variable "&amp;AC$119&amp;""&amp;". Digite CERO si no tiene. ",IF(AC153&gt;$C153,"* La variable Migrantes no debe ser mayor al Total Ambos Sexos. ",""))</f>
        <v/>
      </c>
      <c r="CC153" s="2"/>
      <c r="CD153" s="2"/>
      <c r="CE153" s="2"/>
      <c r="CF153" s="2"/>
      <c r="CG153" s="2"/>
      <c r="CH153" s="2"/>
      <c r="CI153" s="2"/>
      <c r="CJ153" s="2"/>
      <c r="CK153" s="327">
        <f>IF(AND($C153&lt;&gt;0,AB153=""),1,IF(AB153&gt;$C153,1,0))</f>
        <v>0</v>
      </c>
      <c r="CL153" s="327">
        <f>IF(AND($C153&lt;&gt;0,AC153=""),1,IF(AC153&gt;$C153,1,0))</f>
        <v>0</v>
      </c>
    </row>
    <row r="154" spans="1:90" customFormat="1" x14ac:dyDescent="0.25">
      <c r="A154" s="2595"/>
      <c r="B154" s="354" t="s">
        <v>154</v>
      </c>
      <c r="C154" s="355"/>
      <c r="D154" s="356"/>
      <c r="E154" s="357"/>
      <c r="F154" s="178"/>
      <c r="G154" s="358"/>
      <c r="H154" s="178"/>
      <c r="I154" s="359"/>
      <c r="J154" s="178"/>
      <c r="K154" s="359"/>
      <c r="L154" s="360"/>
      <c r="M154" s="359"/>
      <c r="N154" s="178"/>
      <c r="O154" s="359"/>
      <c r="P154" s="178"/>
      <c r="Q154" s="359"/>
      <c r="R154" s="178"/>
      <c r="S154" s="359"/>
      <c r="T154" s="178"/>
      <c r="U154" s="359"/>
      <c r="V154" s="361"/>
      <c r="W154" s="359"/>
      <c r="X154" s="361"/>
      <c r="Y154" s="359"/>
      <c r="Z154" s="360"/>
      <c r="AA154" s="362"/>
      <c r="AB154" s="360"/>
      <c r="AC154" s="359"/>
      <c r="AD154" s="14" t="str">
        <f t="shared" si="43"/>
        <v/>
      </c>
      <c r="CA154" s="60" t="str">
        <f t="shared" si="48"/>
        <v/>
      </c>
      <c r="CB154" s="60" t="str">
        <f t="shared" ref="CB154:CB157" si="49">IF(AND($C154&lt;&gt;0,AC154=""),"* No olvide ingresar la variable "&amp;AC$119&amp;""&amp;". Digite CERO si no tiene. ",IF(AC154&gt;$C154,"* La variable Migrantes no debe ser mayor al Total Ambos Sexos. ",""))</f>
        <v/>
      </c>
      <c r="CC154" s="2"/>
      <c r="CD154" s="2"/>
      <c r="CE154" s="2"/>
      <c r="CF154" s="2"/>
      <c r="CG154" s="2"/>
      <c r="CH154" s="2"/>
      <c r="CI154" s="2"/>
      <c r="CJ154" s="2"/>
      <c r="CK154" s="327">
        <f t="shared" ref="CK154:CL157" si="50">IF(AND($C154&lt;&gt;0,AB154=""),1,IF(AB154&gt;$C154,1,0))</f>
        <v>0</v>
      </c>
      <c r="CL154" s="327">
        <f t="shared" si="50"/>
        <v>0</v>
      </c>
    </row>
    <row r="155" spans="1:90" customFormat="1" x14ac:dyDescent="0.25">
      <c r="A155" s="2595"/>
      <c r="B155" s="363" t="s">
        <v>155</v>
      </c>
      <c r="C155" s="355"/>
      <c r="D155" s="356"/>
      <c r="E155" s="357"/>
      <c r="F155" s="178"/>
      <c r="G155" s="358"/>
      <c r="H155" s="178"/>
      <c r="I155" s="359"/>
      <c r="J155" s="178"/>
      <c r="K155" s="359"/>
      <c r="L155" s="360"/>
      <c r="M155" s="359"/>
      <c r="N155" s="178"/>
      <c r="O155" s="359"/>
      <c r="P155" s="178"/>
      <c r="Q155" s="359"/>
      <c r="R155" s="178"/>
      <c r="S155" s="359"/>
      <c r="T155" s="178"/>
      <c r="U155" s="359"/>
      <c r="V155" s="361"/>
      <c r="W155" s="359"/>
      <c r="X155" s="361"/>
      <c r="Y155" s="359"/>
      <c r="Z155" s="360"/>
      <c r="AA155" s="362"/>
      <c r="AB155" s="360"/>
      <c r="AC155" s="359"/>
      <c r="AD155" s="14" t="str">
        <f t="shared" si="43"/>
        <v/>
      </c>
      <c r="CA155" s="60" t="str">
        <f t="shared" si="48"/>
        <v/>
      </c>
      <c r="CB155" s="60" t="str">
        <f t="shared" si="49"/>
        <v/>
      </c>
      <c r="CC155" s="2"/>
      <c r="CD155" s="2"/>
      <c r="CE155" s="2"/>
      <c r="CF155" s="2"/>
      <c r="CG155" s="2"/>
      <c r="CH155" s="2"/>
      <c r="CI155" s="2"/>
      <c r="CJ155" s="2"/>
      <c r="CK155" s="327">
        <f t="shared" si="50"/>
        <v>0</v>
      </c>
      <c r="CL155" s="327">
        <f t="shared" si="50"/>
        <v>0</v>
      </c>
    </row>
    <row r="156" spans="1:90" customFormat="1" x14ac:dyDescent="0.25">
      <c r="A156" s="2595"/>
      <c r="B156" s="363" t="s">
        <v>156</v>
      </c>
      <c r="C156" s="355"/>
      <c r="D156" s="356"/>
      <c r="E156" s="357"/>
      <c r="F156" s="178"/>
      <c r="G156" s="358"/>
      <c r="H156" s="178"/>
      <c r="I156" s="359"/>
      <c r="J156" s="178"/>
      <c r="K156" s="359"/>
      <c r="L156" s="360"/>
      <c r="M156" s="359"/>
      <c r="N156" s="178"/>
      <c r="O156" s="359"/>
      <c r="P156" s="178"/>
      <c r="Q156" s="359"/>
      <c r="R156" s="178"/>
      <c r="S156" s="359"/>
      <c r="T156" s="178"/>
      <c r="U156" s="359"/>
      <c r="V156" s="361"/>
      <c r="W156" s="359"/>
      <c r="X156" s="361"/>
      <c r="Y156" s="359"/>
      <c r="Z156" s="360"/>
      <c r="AA156" s="362"/>
      <c r="AB156" s="360"/>
      <c r="AC156" s="359"/>
      <c r="AD156" s="14" t="str">
        <f t="shared" si="43"/>
        <v/>
      </c>
      <c r="CA156" s="60" t="str">
        <f t="shared" si="48"/>
        <v/>
      </c>
      <c r="CB156" s="60" t="str">
        <f t="shared" si="49"/>
        <v/>
      </c>
      <c r="CC156" s="2"/>
      <c r="CD156" s="2"/>
      <c r="CE156" s="2"/>
      <c r="CF156" s="2"/>
      <c r="CG156" s="2"/>
      <c r="CH156" s="2"/>
      <c r="CI156" s="2"/>
      <c r="CJ156" s="2"/>
      <c r="CK156" s="327">
        <f t="shared" si="50"/>
        <v>0</v>
      </c>
      <c r="CL156" s="327">
        <f t="shared" si="50"/>
        <v>0</v>
      </c>
    </row>
    <row r="157" spans="1:90" customFormat="1" x14ac:dyDescent="0.25">
      <c r="A157" s="2595"/>
      <c r="B157" s="364" t="s">
        <v>157</v>
      </c>
      <c r="C157" s="365"/>
      <c r="D157" s="366"/>
      <c r="E157" s="367"/>
      <c r="F157" s="284"/>
      <c r="G157" s="285"/>
      <c r="H157" s="284"/>
      <c r="I157" s="368"/>
      <c r="J157" s="284"/>
      <c r="K157" s="368"/>
      <c r="L157" s="287"/>
      <c r="M157" s="368"/>
      <c r="N157" s="284"/>
      <c r="O157" s="368"/>
      <c r="P157" s="284"/>
      <c r="Q157" s="368"/>
      <c r="R157" s="284"/>
      <c r="S157" s="368"/>
      <c r="T157" s="284"/>
      <c r="U157" s="368"/>
      <c r="V157" s="369"/>
      <c r="W157" s="368"/>
      <c r="X157" s="369"/>
      <c r="Y157" s="368"/>
      <c r="Z157" s="287"/>
      <c r="AA157" s="370"/>
      <c r="AB157" s="287"/>
      <c r="AC157" s="368"/>
      <c r="AD157" s="14" t="str">
        <f t="shared" si="43"/>
        <v/>
      </c>
      <c r="CA157" s="60" t="str">
        <f t="shared" si="48"/>
        <v/>
      </c>
      <c r="CB157" s="60" t="str">
        <f t="shared" si="49"/>
        <v/>
      </c>
      <c r="CC157" s="2"/>
      <c r="CD157" s="2"/>
      <c r="CE157" s="2"/>
      <c r="CF157" s="2"/>
      <c r="CG157" s="2"/>
      <c r="CH157" s="2"/>
      <c r="CI157" s="2"/>
      <c r="CJ157" s="2"/>
      <c r="CK157" s="327">
        <f t="shared" si="50"/>
        <v>0</v>
      </c>
      <c r="CL157" s="327">
        <f t="shared" si="50"/>
        <v>0</v>
      </c>
    </row>
    <row r="158" spans="1:90" customFormat="1" x14ac:dyDescent="0.25">
      <c r="A158" s="3047" t="s">
        <v>163</v>
      </c>
      <c r="B158" s="3048"/>
      <c r="C158" s="1132"/>
      <c r="D158" s="1133"/>
      <c r="E158" s="1134"/>
      <c r="F158" s="1135"/>
      <c r="G158" s="1136"/>
      <c r="H158" s="1135"/>
      <c r="I158" s="1136"/>
      <c r="J158" s="1135"/>
      <c r="K158" s="1136"/>
      <c r="L158" s="1135"/>
      <c r="M158" s="1136"/>
      <c r="N158" s="1135"/>
      <c r="O158" s="1136"/>
      <c r="P158" s="1135"/>
      <c r="Q158" s="1136"/>
      <c r="R158" s="1135"/>
      <c r="S158" s="1136"/>
      <c r="T158" s="1135"/>
      <c r="U158" s="1136"/>
      <c r="V158" s="1135"/>
      <c r="W158" s="1136"/>
      <c r="X158" s="1135"/>
      <c r="Y158" s="1136"/>
      <c r="Z158" s="1135"/>
      <c r="AA158" s="1137"/>
      <c r="AB158" s="1133"/>
      <c r="AC158" s="1136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</row>
    <row r="159" spans="1:90" customFormat="1" x14ac:dyDescent="0.25">
      <c r="A159" s="377" t="s">
        <v>165</v>
      </c>
      <c r="B159" s="378"/>
      <c r="C159" s="378"/>
      <c r="D159" s="378"/>
      <c r="E159" s="242"/>
      <c r="F159" s="379"/>
      <c r="G159" s="379"/>
      <c r="H159" s="379"/>
      <c r="I159" s="379"/>
      <c r="J159" s="379"/>
      <c r="K159" s="379"/>
      <c r="L159" s="379"/>
      <c r="M159" s="379"/>
      <c r="N159" s="379"/>
      <c r="O159" s="379"/>
      <c r="P159" s="379"/>
      <c r="Q159" s="379"/>
      <c r="R159" s="379"/>
      <c r="S159" s="379"/>
      <c r="T159" s="379"/>
      <c r="U159" s="379"/>
      <c r="V159" s="379"/>
      <c r="W159" s="379"/>
      <c r="X159" s="379"/>
      <c r="Y159" s="379"/>
      <c r="Z159" s="3"/>
      <c r="AA159" s="3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</row>
    <row r="160" spans="1:90" customFormat="1" ht="15" customHeight="1" x14ac:dyDescent="0.25">
      <c r="A160" s="2894" t="s">
        <v>59</v>
      </c>
      <c r="B160" s="2895"/>
      <c r="C160" s="2893" t="s">
        <v>65</v>
      </c>
      <c r="D160" s="2894"/>
      <c r="E160" s="2895"/>
      <c r="F160" s="3022" t="s">
        <v>6</v>
      </c>
      <c r="G160" s="2888"/>
      <c r="H160" s="2888"/>
      <c r="I160" s="2888"/>
      <c r="J160" s="2888"/>
      <c r="K160" s="2888"/>
      <c r="L160" s="2888"/>
      <c r="M160" s="2888"/>
      <c r="N160" s="2888"/>
      <c r="O160" s="2888"/>
      <c r="P160" s="2888"/>
      <c r="Q160" s="2888"/>
      <c r="R160" s="2888"/>
      <c r="S160" s="2888"/>
      <c r="T160" s="2888"/>
      <c r="U160" s="2888"/>
      <c r="V160" s="2888"/>
      <c r="W160" s="2888"/>
      <c r="X160" s="2888"/>
      <c r="Y160" s="2888"/>
      <c r="Z160" s="2888"/>
      <c r="AA160" s="2888"/>
      <c r="AB160" s="2888"/>
      <c r="AC160" s="2888"/>
      <c r="AD160" s="2888"/>
      <c r="AE160" s="2888"/>
      <c r="AF160" s="2888"/>
      <c r="AG160" s="2888"/>
      <c r="AH160" s="2888"/>
      <c r="AI160" s="2888"/>
      <c r="AJ160" s="2888"/>
      <c r="AK160" s="2888"/>
      <c r="AL160" s="2888"/>
      <c r="AM160" s="3023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</row>
    <row r="161" spans="1:39" customFormat="1" ht="15" customHeight="1" x14ac:dyDescent="0.25">
      <c r="A161" s="2579"/>
      <c r="B161" s="2522"/>
      <c r="C161" s="2580"/>
      <c r="D161" s="2505"/>
      <c r="E161" s="2506"/>
      <c r="F161" s="3022" t="s">
        <v>166</v>
      </c>
      <c r="G161" s="3023"/>
      <c r="H161" s="3022" t="s">
        <v>147</v>
      </c>
      <c r="I161" s="3023"/>
      <c r="J161" s="3022" t="s">
        <v>113</v>
      </c>
      <c r="K161" s="3023"/>
      <c r="L161" s="3049" t="s">
        <v>114</v>
      </c>
      <c r="M161" s="3050"/>
      <c r="N161" s="3050" t="s">
        <v>148</v>
      </c>
      <c r="O161" s="3052"/>
      <c r="P161" s="3022" t="s">
        <v>167</v>
      </c>
      <c r="Q161" s="3023"/>
      <c r="R161" s="2888" t="s">
        <v>168</v>
      </c>
      <c r="S161" s="3023"/>
      <c r="T161" s="2888" t="s">
        <v>169</v>
      </c>
      <c r="U161" s="3023"/>
      <c r="V161" s="3022" t="s">
        <v>170</v>
      </c>
      <c r="W161" s="3023"/>
      <c r="X161" s="2888" t="s">
        <v>171</v>
      </c>
      <c r="Y161" s="3023"/>
      <c r="Z161" s="3044" t="s">
        <v>172</v>
      </c>
      <c r="AA161" s="3051"/>
      <c r="AB161" s="3044" t="s">
        <v>173</v>
      </c>
      <c r="AC161" s="3051"/>
      <c r="AD161" s="3044" t="s">
        <v>174</v>
      </c>
      <c r="AE161" s="3051"/>
      <c r="AF161" s="3044" t="s">
        <v>150</v>
      </c>
      <c r="AG161" s="3051"/>
      <c r="AH161" s="3044" t="s">
        <v>175</v>
      </c>
      <c r="AI161" s="3051"/>
      <c r="AJ161" s="3044" t="s">
        <v>176</v>
      </c>
      <c r="AK161" s="3051"/>
      <c r="AL161" s="2927" t="s">
        <v>130</v>
      </c>
      <c r="AM161" s="3051"/>
    </row>
    <row r="162" spans="1:39" customFormat="1" x14ac:dyDescent="0.25">
      <c r="A162" s="2505"/>
      <c r="B162" s="2506"/>
      <c r="C162" s="950" t="s">
        <v>17</v>
      </c>
      <c r="D162" s="951" t="s">
        <v>18</v>
      </c>
      <c r="E162" s="382" t="s">
        <v>19</v>
      </c>
      <c r="F162" s="952" t="s">
        <v>18</v>
      </c>
      <c r="G162" s="382" t="s">
        <v>19</v>
      </c>
      <c r="H162" s="952" t="s">
        <v>18</v>
      </c>
      <c r="I162" s="382" t="s">
        <v>19</v>
      </c>
      <c r="J162" s="952" t="s">
        <v>18</v>
      </c>
      <c r="K162" s="382" t="s">
        <v>19</v>
      </c>
      <c r="L162" s="1062" t="s">
        <v>18</v>
      </c>
      <c r="M162" s="384" t="s">
        <v>19</v>
      </c>
      <c r="N162" s="1060" t="s">
        <v>18</v>
      </c>
      <c r="O162" s="1116" t="s">
        <v>19</v>
      </c>
      <c r="P162" s="1060" t="s">
        <v>18</v>
      </c>
      <c r="Q162" s="1116" t="s">
        <v>19</v>
      </c>
      <c r="R162" s="1081" t="s">
        <v>18</v>
      </c>
      <c r="S162" s="123" t="s">
        <v>19</v>
      </c>
      <c r="T162" s="1081" t="s">
        <v>18</v>
      </c>
      <c r="U162" s="123" t="s">
        <v>19</v>
      </c>
      <c r="V162" s="1062" t="s">
        <v>18</v>
      </c>
      <c r="W162" s="123" t="s">
        <v>19</v>
      </c>
      <c r="X162" s="1081" t="s">
        <v>18</v>
      </c>
      <c r="Y162" s="123" t="s">
        <v>19</v>
      </c>
      <c r="Z162" s="1117" t="s">
        <v>18</v>
      </c>
      <c r="AA162" s="385" t="s">
        <v>19</v>
      </c>
      <c r="AB162" s="1117" t="s">
        <v>18</v>
      </c>
      <c r="AC162" s="385" t="s">
        <v>19</v>
      </c>
      <c r="AD162" s="1117" t="s">
        <v>18</v>
      </c>
      <c r="AE162" s="385" t="s">
        <v>19</v>
      </c>
      <c r="AF162" s="1117" t="s">
        <v>18</v>
      </c>
      <c r="AG162" s="385" t="s">
        <v>19</v>
      </c>
      <c r="AH162" s="1117" t="s">
        <v>18</v>
      </c>
      <c r="AI162" s="385" t="s">
        <v>19</v>
      </c>
      <c r="AJ162" s="1117" t="s">
        <v>18</v>
      </c>
      <c r="AK162" s="385" t="s">
        <v>19</v>
      </c>
      <c r="AL162" s="1138" t="s">
        <v>18</v>
      </c>
      <c r="AM162" s="385" t="s">
        <v>19</v>
      </c>
    </row>
    <row r="163" spans="1:39" customFormat="1" x14ac:dyDescent="0.25">
      <c r="A163" s="3003" t="s">
        <v>177</v>
      </c>
      <c r="B163" s="1139" t="s">
        <v>178</v>
      </c>
      <c r="C163" s="1119">
        <f t="shared" ref="C163:C168" si="51">SUM(D163+E163)</f>
        <v>0</v>
      </c>
      <c r="D163" s="1109">
        <f t="shared" ref="D163:E168" si="52">SUM(F163+H163+J163+L163+N163+P163+R163+T163+V163+X163+Z163+AB163+AD163+AF163+AH163+AJ163+AL163)</f>
        <v>0</v>
      </c>
      <c r="E163" s="1085">
        <f t="shared" si="52"/>
        <v>0</v>
      </c>
      <c r="F163" s="1075"/>
      <c r="G163" s="1076"/>
      <c r="H163" s="1075"/>
      <c r="I163" s="1076"/>
      <c r="J163" s="1075"/>
      <c r="K163" s="1076"/>
      <c r="L163" s="1075"/>
      <c r="M163" s="748"/>
      <c r="N163" s="748"/>
      <c r="O163" s="1076"/>
      <c r="P163" s="1075"/>
      <c r="Q163" s="1076"/>
      <c r="R163" s="1097"/>
      <c r="S163" s="1076"/>
      <c r="T163" s="1097"/>
      <c r="U163" s="1076"/>
      <c r="V163" s="1075"/>
      <c r="W163" s="1076"/>
      <c r="X163" s="1097"/>
      <c r="Y163" s="1076"/>
      <c r="Z163" s="1140"/>
      <c r="AA163" s="1122"/>
      <c r="AB163" s="1140"/>
      <c r="AC163" s="1122"/>
      <c r="AD163" s="1140"/>
      <c r="AE163" s="1122"/>
      <c r="AF163" s="1140"/>
      <c r="AG163" s="1122"/>
      <c r="AH163" s="1140"/>
      <c r="AI163" s="1122"/>
      <c r="AJ163" s="1140"/>
      <c r="AK163" s="1122"/>
      <c r="AL163" s="1141"/>
      <c r="AM163" s="1122"/>
    </row>
    <row r="164" spans="1:39" customFormat="1" x14ac:dyDescent="0.25">
      <c r="A164" s="2604"/>
      <c r="B164" s="390" t="s">
        <v>179</v>
      </c>
      <c r="C164" s="216">
        <f t="shared" si="51"/>
        <v>0</v>
      </c>
      <c r="D164" s="248">
        <f t="shared" si="52"/>
        <v>0</v>
      </c>
      <c r="E164" s="133">
        <f t="shared" si="52"/>
        <v>0</v>
      </c>
      <c r="F164" s="77"/>
      <c r="G164" s="78"/>
      <c r="H164" s="77"/>
      <c r="I164" s="78"/>
      <c r="J164" s="77"/>
      <c r="K164" s="78"/>
      <c r="L164" s="77"/>
      <c r="M164" s="175"/>
      <c r="N164" s="175"/>
      <c r="O164" s="78"/>
      <c r="P164" s="77"/>
      <c r="Q164" s="78"/>
      <c r="R164" s="174"/>
      <c r="S164" s="78"/>
      <c r="T164" s="174"/>
      <c r="U164" s="78"/>
      <c r="V164" s="77"/>
      <c r="W164" s="78"/>
      <c r="X164" s="174"/>
      <c r="Y164" s="78"/>
      <c r="Z164" s="391"/>
      <c r="AA164" s="332"/>
      <c r="AB164" s="391"/>
      <c r="AC164" s="332"/>
      <c r="AD164" s="391"/>
      <c r="AE164" s="332"/>
      <c r="AF164" s="391"/>
      <c r="AG164" s="332"/>
      <c r="AH164" s="391"/>
      <c r="AI164" s="332"/>
      <c r="AJ164" s="391"/>
      <c r="AK164" s="332"/>
      <c r="AL164" s="392"/>
      <c r="AM164" s="332"/>
    </row>
    <row r="165" spans="1:39" customFormat="1" x14ac:dyDescent="0.25">
      <c r="A165" s="2605"/>
      <c r="B165" s="393" t="s">
        <v>180</v>
      </c>
      <c r="C165" s="394">
        <f t="shared" si="51"/>
        <v>0</v>
      </c>
      <c r="D165" s="395">
        <f t="shared" si="52"/>
        <v>0</v>
      </c>
      <c r="E165" s="140">
        <f t="shared" si="52"/>
        <v>0</v>
      </c>
      <c r="F165" s="40"/>
      <c r="G165" s="88"/>
      <c r="H165" s="40"/>
      <c r="I165" s="88"/>
      <c r="J165" s="40"/>
      <c r="K165" s="88"/>
      <c r="L165" s="40"/>
      <c r="M165" s="186"/>
      <c r="N165" s="186"/>
      <c r="O165" s="88"/>
      <c r="P165" s="40"/>
      <c r="Q165" s="88"/>
      <c r="R165" s="188"/>
      <c r="S165" s="88"/>
      <c r="T165" s="188"/>
      <c r="U165" s="88"/>
      <c r="V165" s="40"/>
      <c r="W165" s="88"/>
      <c r="X165" s="188"/>
      <c r="Y165" s="88"/>
      <c r="Z165" s="396"/>
      <c r="AA165" s="339"/>
      <c r="AB165" s="396"/>
      <c r="AC165" s="339"/>
      <c r="AD165" s="396"/>
      <c r="AE165" s="339"/>
      <c r="AF165" s="396"/>
      <c r="AG165" s="339"/>
      <c r="AH165" s="396"/>
      <c r="AI165" s="339"/>
      <c r="AJ165" s="396"/>
      <c r="AK165" s="339"/>
      <c r="AL165" s="397"/>
      <c r="AM165" s="339"/>
    </row>
    <row r="166" spans="1:39" customFormat="1" x14ac:dyDescent="0.25">
      <c r="A166" s="3003" t="s">
        <v>181</v>
      </c>
      <c r="B166" s="1139" t="s">
        <v>178</v>
      </c>
      <c r="C166" s="1119">
        <f t="shared" si="51"/>
        <v>0</v>
      </c>
      <c r="D166" s="1109">
        <f t="shared" si="52"/>
        <v>0</v>
      </c>
      <c r="E166" s="1085">
        <f t="shared" si="52"/>
        <v>0</v>
      </c>
      <c r="F166" s="1075"/>
      <c r="G166" s="1076"/>
      <c r="H166" s="1075"/>
      <c r="I166" s="1076"/>
      <c r="J166" s="1075"/>
      <c r="K166" s="1076"/>
      <c r="L166" s="1075"/>
      <c r="M166" s="748"/>
      <c r="N166" s="748"/>
      <c r="O166" s="1076"/>
      <c r="P166" s="1075"/>
      <c r="Q166" s="1076"/>
      <c r="R166" s="1097"/>
      <c r="S166" s="1076"/>
      <c r="T166" s="1097"/>
      <c r="U166" s="1076"/>
      <c r="V166" s="1075"/>
      <c r="W166" s="1076"/>
      <c r="X166" s="1097"/>
      <c r="Y166" s="1076"/>
      <c r="Z166" s="1140"/>
      <c r="AA166" s="1122"/>
      <c r="AB166" s="1140"/>
      <c r="AC166" s="1122"/>
      <c r="AD166" s="1140"/>
      <c r="AE166" s="1122"/>
      <c r="AF166" s="1140"/>
      <c r="AG166" s="1122"/>
      <c r="AH166" s="1140"/>
      <c r="AI166" s="1122"/>
      <c r="AJ166" s="1140"/>
      <c r="AK166" s="1122"/>
      <c r="AL166" s="1141"/>
      <c r="AM166" s="1122"/>
    </row>
    <row r="167" spans="1:39" customFormat="1" x14ac:dyDescent="0.25">
      <c r="A167" s="2604"/>
      <c r="B167" s="390" t="s">
        <v>179</v>
      </c>
      <c r="C167" s="216">
        <f t="shared" si="51"/>
        <v>0</v>
      </c>
      <c r="D167" s="248">
        <f t="shared" si="52"/>
        <v>0</v>
      </c>
      <c r="E167" s="133">
        <f t="shared" si="52"/>
        <v>0</v>
      </c>
      <c r="F167" s="77"/>
      <c r="G167" s="78"/>
      <c r="H167" s="77"/>
      <c r="I167" s="78"/>
      <c r="J167" s="77"/>
      <c r="K167" s="78"/>
      <c r="L167" s="77"/>
      <c r="M167" s="175"/>
      <c r="N167" s="175"/>
      <c r="O167" s="78"/>
      <c r="P167" s="77"/>
      <c r="Q167" s="78"/>
      <c r="R167" s="174"/>
      <c r="S167" s="78"/>
      <c r="T167" s="174"/>
      <c r="U167" s="78"/>
      <c r="V167" s="77"/>
      <c r="W167" s="78"/>
      <c r="X167" s="174"/>
      <c r="Y167" s="78"/>
      <c r="Z167" s="391"/>
      <c r="AA167" s="332"/>
      <c r="AB167" s="391"/>
      <c r="AC167" s="332"/>
      <c r="AD167" s="391"/>
      <c r="AE167" s="332"/>
      <c r="AF167" s="391"/>
      <c r="AG167" s="332"/>
      <c r="AH167" s="391"/>
      <c r="AI167" s="332"/>
      <c r="AJ167" s="391"/>
      <c r="AK167" s="332"/>
      <c r="AL167" s="392"/>
      <c r="AM167" s="332"/>
    </row>
    <row r="168" spans="1:39" customFormat="1" x14ac:dyDescent="0.25">
      <c r="A168" s="2605"/>
      <c r="B168" s="393" t="s">
        <v>180</v>
      </c>
      <c r="C168" s="394">
        <f t="shared" si="51"/>
        <v>0</v>
      </c>
      <c r="D168" s="395">
        <f t="shared" si="52"/>
        <v>0</v>
      </c>
      <c r="E168" s="140">
        <f t="shared" si="52"/>
        <v>0</v>
      </c>
      <c r="F168" s="40"/>
      <c r="G168" s="88"/>
      <c r="H168" s="40"/>
      <c r="I168" s="88"/>
      <c r="J168" s="40"/>
      <c r="K168" s="88"/>
      <c r="L168" s="40"/>
      <c r="M168" s="186"/>
      <c r="N168" s="186"/>
      <c r="O168" s="88"/>
      <c r="P168" s="40"/>
      <c r="Q168" s="88"/>
      <c r="R168" s="188"/>
      <c r="S168" s="88"/>
      <c r="T168" s="188"/>
      <c r="U168" s="88"/>
      <c r="V168" s="40"/>
      <c r="W168" s="88"/>
      <c r="X168" s="188"/>
      <c r="Y168" s="88"/>
      <c r="Z168" s="396"/>
      <c r="AA168" s="339"/>
      <c r="AB168" s="396"/>
      <c r="AC168" s="339"/>
      <c r="AD168" s="396"/>
      <c r="AE168" s="339"/>
      <c r="AF168" s="396"/>
      <c r="AG168" s="339"/>
      <c r="AH168" s="396"/>
      <c r="AI168" s="339"/>
      <c r="AJ168" s="396"/>
      <c r="AK168" s="339"/>
      <c r="AL168" s="397"/>
      <c r="AM168" s="339"/>
    </row>
    <row r="169" spans="1:39" customFormat="1" x14ac:dyDescent="0.25">
      <c r="A169" s="377" t="s">
        <v>182</v>
      </c>
      <c r="B169" s="12"/>
      <c r="C169" s="12"/>
      <c r="D169" s="12"/>
      <c r="E169" s="13"/>
      <c r="F169" s="13"/>
      <c r="G169" s="13"/>
      <c r="H169" s="13"/>
      <c r="I169" s="13"/>
      <c r="J169" s="13"/>
      <c r="K169" s="13"/>
      <c r="L169" s="13"/>
      <c r="M169" s="398"/>
      <c r="N169" s="3"/>
      <c r="O169" s="3"/>
    </row>
    <row r="170" spans="1:39" customFormat="1" ht="15" customHeight="1" x14ac:dyDescent="0.25">
      <c r="A170" s="2892" t="s">
        <v>25</v>
      </c>
      <c r="B170" s="2892" t="s">
        <v>26</v>
      </c>
      <c r="C170" s="2893" t="s">
        <v>65</v>
      </c>
      <c r="D170" s="2894"/>
      <c r="E170" s="2895"/>
      <c r="F170" s="3022" t="s">
        <v>6</v>
      </c>
      <c r="G170" s="2888"/>
      <c r="H170" s="2888"/>
      <c r="I170" s="2888"/>
      <c r="J170" s="2888"/>
      <c r="K170" s="2888"/>
      <c r="L170" s="2888"/>
      <c r="M170" s="2888"/>
      <c r="N170" s="2888"/>
      <c r="O170" s="3023"/>
    </row>
    <row r="171" spans="1:39" customFormat="1" ht="15" customHeight="1" x14ac:dyDescent="0.25">
      <c r="A171" s="2509"/>
      <c r="B171" s="2509"/>
      <c r="C171" s="2580"/>
      <c r="D171" s="2505"/>
      <c r="E171" s="2506"/>
      <c r="F171" s="3022" t="s">
        <v>174</v>
      </c>
      <c r="G171" s="3023"/>
      <c r="H171" s="3022" t="s">
        <v>150</v>
      </c>
      <c r="I171" s="3023"/>
      <c r="J171" s="3022" t="s">
        <v>175</v>
      </c>
      <c r="K171" s="3023"/>
      <c r="L171" s="3022" t="s">
        <v>176</v>
      </c>
      <c r="M171" s="3023"/>
      <c r="N171" s="3022" t="s">
        <v>130</v>
      </c>
      <c r="O171" s="3023"/>
    </row>
    <row r="172" spans="1:39" customFormat="1" x14ac:dyDescent="0.25">
      <c r="A172" s="2510"/>
      <c r="B172" s="2510"/>
      <c r="C172" s="950" t="s">
        <v>17</v>
      </c>
      <c r="D172" s="951" t="s">
        <v>18</v>
      </c>
      <c r="E172" s="382" t="s">
        <v>19</v>
      </c>
      <c r="F172" s="952" t="s">
        <v>18</v>
      </c>
      <c r="G172" s="382" t="s">
        <v>19</v>
      </c>
      <c r="H172" s="952" t="s">
        <v>18</v>
      </c>
      <c r="I172" s="382" t="s">
        <v>19</v>
      </c>
      <c r="J172" s="952" t="s">
        <v>18</v>
      </c>
      <c r="K172" s="382" t="s">
        <v>19</v>
      </c>
      <c r="L172" s="952" t="s">
        <v>18</v>
      </c>
      <c r="M172" s="382" t="s">
        <v>19</v>
      </c>
      <c r="N172" s="952" t="s">
        <v>18</v>
      </c>
      <c r="O172" s="382" t="s">
        <v>19</v>
      </c>
    </row>
    <row r="173" spans="1:39" customFormat="1" x14ac:dyDescent="0.25">
      <c r="A173" s="2898" t="s">
        <v>183</v>
      </c>
      <c r="B173" s="1139" t="s">
        <v>184</v>
      </c>
      <c r="C173" s="1119">
        <f t="shared" ref="C173:C178" si="53">SUM(D173+E173)</f>
        <v>0</v>
      </c>
      <c r="D173" s="1109">
        <f t="shared" ref="D173:E178" si="54">SUM(F173+H173+J173+L173+N173)</f>
        <v>0</v>
      </c>
      <c r="E173" s="1085">
        <f t="shared" si="54"/>
        <v>0</v>
      </c>
      <c r="F173" s="1075"/>
      <c r="G173" s="1078"/>
      <c r="H173" s="1075"/>
      <c r="I173" s="1076"/>
      <c r="J173" s="1097"/>
      <c r="K173" s="1078"/>
      <c r="L173" s="1075"/>
      <c r="M173" s="1076"/>
      <c r="N173" s="1075"/>
      <c r="O173" s="1076"/>
    </row>
    <row r="174" spans="1:39" customFormat="1" x14ac:dyDescent="0.25">
      <c r="A174" s="2517"/>
      <c r="B174" s="218" t="s">
        <v>185</v>
      </c>
      <c r="C174" s="399">
        <f t="shared" si="53"/>
        <v>0</v>
      </c>
      <c r="D174" s="400">
        <f t="shared" si="54"/>
        <v>0</v>
      </c>
      <c r="E174" s="401">
        <f t="shared" si="54"/>
        <v>0</v>
      </c>
      <c r="F174" s="402"/>
      <c r="G174" s="403"/>
      <c r="H174" s="402"/>
      <c r="I174" s="404"/>
      <c r="J174" s="405"/>
      <c r="K174" s="403"/>
      <c r="L174" s="402"/>
      <c r="M174" s="404"/>
      <c r="N174" s="402"/>
      <c r="O174" s="404"/>
    </row>
    <row r="175" spans="1:39" customFormat="1" x14ac:dyDescent="0.25">
      <c r="A175" s="2518"/>
      <c r="B175" s="406" t="s">
        <v>186</v>
      </c>
      <c r="C175" s="407">
        <f t="shared" si="53"/>
        <v>0</v>
      </c>
      <c r="D175" s="250">
        <f t="shared" si="54"/>
        <v>0</v>
      </c>
      <c r="E175" s="251">
        <f t="shared" si="54"/>
        <v>0</v>
      </c>
      <c r="F175" s="104"/>
      <c r="G175" s="107"/>
      <c r="H175" s="104"/>
      <c r="I175" s="105"/>
      <c r="J175" s="408"/>
      <c r="K175" s="107"/>
      <c r="L175" s="104"/>
      <c r="M175" s="105"/>
      <c r="N175" s="104"/>
      <c r="O175" s="105"/>
    </row>
    <row r="176" spans="1:39" customFormat="1" x14ac:dyDescent="0.25">
      <c r="A176" s="2898" t="s">
        <v>187</v>
      </c>
      <c r="B176" s="1139" t="s">
        <v>184</v>
      </c>
      <c r="C176" s="1119">
        <f t="shared" si="53"/>
        <v>0</v>
      </c>
      <c r="D176" s="1109">
        <f t="shared" si="54"/>
        <v>0</v>
      </c>
      <c r="E176" s="1085">
        <f t="shared" si="54"/>
        <v>0</v>
      </c>
      <c r="F176" s="1075"/>
      <c r="G176" s="1076"/>
      <c r="H176" s="1075"/>
      <c r="I176" s="1078"/>
      <c r="J176" s="1075"/>
      <c r="K176" s="1076"/>
      <c r="L176" s="1097"/>
      <c r="M176" s="1078"/>
      <c r="N176" s="1075"/>
      <c r="O176" s="1076"/>
    </row>
    <row r="177" spans="1:21" customFormat="1" x14ac:dyDescent="0.25">
      <c r="A177" s="2517"/>
      <c r="B177" s="218" t="s">
        <v>185</v>
      </c>
      <c r="C177" s="218">
        <f t="shared" si="53"/>
        <v>0</v>
      </c>
      <c r="D177" s="333">
        <f t="shared" si="54"/>
        <v>0</v>
      </c>
      <c r="E177" s="136">
        <f t="shared" si="54"/>
        <v>0</v>
      </c>
      <c r="F177" s="402"/>
      <c r="G177" s="404"/>
      <c r="H177" s="77"/>
      <c r="I177" s="80"/>
      <c r="J177" s="77"/>
      <c r="K177" s="78"/>
      <c r="L177" s="174"/>
      <c r="M177" s="80"/>
      <c r="N177" s="77"/>
      <c r="O177" s="78"/>
    </row>
    <row r="178" spans="1:21" customFormat="1" x14ac:dyDescent="0.25">
      <c r="A178" s="2518"/>
      <c r="B178" s="406" t="s">
        <v>186</v>
      </c>
      <c r="C178" s="220">
        <f t="shared" si="53"/>
        <v>0</v>
      </c>
      <c r="D178" s="253">
        <f t="shared" si="54"/>
        <v>0</v>
      </c>
      <c r="E178" s="254">
        <f t="shared" si="54"/>
        <v>0</v>
      </c>
      <c r="F178" s="40"/>
      <c r="G178" s="88"/>
      <c r="H178" s="40"/>
      <c r="I178" s="90"/>
      <c r="J178" s="40"/>
      <c r="K178" s="88"/>
      <c r="L178" s="188"/>
      <c r="M178" s="90"/>
      <c r="N178" s="40"/>
      <c r="O178" s="88"/>
    </row>
    <row r="179" spans="1:21" customFormat="1" ht="15" customHeight="1" x14ac:dyDescent="0.25">
      <c r="A179" s="3004" t="s">
        <v>188</v>
      </c>
      <c r="B179" s="3004"/>
      <c r="C179" s="3004"/>
      <c r="D179" s="3004"/>
      <c r="E179" s="3004"/>
      <c r="F179" s="3004"/>
      <c r="G179" s="3004"/>
      <c r="H179" s="3004"/>
      <c r="I179" s="3004"/>
      <c r="J179" s="3004"/>
      <c r="K179" s="3004"/>
      <c r="L179" s="3004"/>
      <c r="M179" s="3004"/>
      <c r="N179" s="3004"/>
      <c r="O179" s="3004"/>
      <c r="P179" s="3"/>
      <c r="Q179" s="3"/>
    </row>
    <row r="180" spans="1:21" customFormat="1" ht="15" customHeight="1" x14ac:dyDescent="0.25">
      <c r="A180" s="2893" t="s">
        <v>189</v>
      </c>
      <c r="B180" s="2895"/>
      <c r="C180" s="2893" t="s">
        <v>65</v>
      </c>
      <c r="D180" s="2894"/>
      <c r="E180" s="2895"/>
      <c r="F180" s="3022" t="s">
        <v>6</v>
      </c>
      <c r="G180" s="2888"/>
      <c r="H180" s="2888"/>
      <c r="I180" s="2888"/>
      <c r="J180" s="2888"/>
      <c r="K180" s="2888"/>
      <c r="L180" s="2888"/>
      <c r="M180" s="2888"/>
      <c r="N180" s="2888"/>
      <c r="O180" s="2888"/>
      <c r="P180" s="2888"/>
      <c r="Q180" s="3023"/>
    </row>
    <row r="181" spans="1:21" customFormat="1" ht="15" customHeight="1" x14ac:dyDescent="0.25">
      <c r="A181" s="2578"/>
      <c r="B181" s="2522"/>
      <c r="C181" s="2580"/>
      <c r="D181" s="2505"/>
      <c r="E181" s="2506"/>
      <c r="F181" s="3022" t="s">
        <v>150</v>
      </c>
      <c r="G181" s="3023"/>
      <c r="H181" s="3022" t="s">
        <v>175</v>
      </c>
      <c r="I181" s="3023"/>
      <c r="J181" s="3022" t="s">
        <v>176</v>
      </c>
      <c r="K181" s="3023"/>
      <c r="L181" s="3022" t="s">
        <v>190</v>
      </c>
      <c r="M181" s="3023"/>
      <c r="N181" s="3022" t="s">
        <v>191</v>
      </c>
      <c r="O181" s="3023"/>
      <c r="P181" s="3022" t="s">
        <v>192</v>
      </c>
      <c r="Q181" s="3023"/>
    </row>
    <row r="182" spans="1:21" customFormat="1" x14ac:dyDescent="0.25">
      <c r="A182" s="2580"/>
      <c r="B182" s="2506"/>
      <c r="C182" s="950" t="s">
        <v>17</v>
      </c>
      <c r="D182" s="951" t="s">
        <v>18</v>
      </c>
      <c r="E182" s="382" t="s">
        <v>19</v>
      </c>
      <c r="F182" s="952" t="s">
        <v>18</v>
      </c>
      <c r="G182" s="382" t="s">
        <v>19</v>
      </c>
      <c r="H182" s="952" t="s">
        <v>18</v>
      </c>
      <c r="I182" s="382" t="s">
        <v>19</v>
      </c>
      <c r="J182" s="952" t="s">
        <v>18</v>
      </c>
      <c r="K182" s="1049" t="s">
        <v>19</v>
      </c>
      <c r="L182" s="952" t="s">
        <v>18</v>
      </c>
      <c r="M182" s="382" t="s">
        <v>19</v>
      </c>
      <c r="N182" s="952" t="s">
        <v>18</v>
      </c>
      <c r="O182" s="382" t="s">
        <v>19</v>
      </c>
      <c r="P182" s="952" t="s">
        <v>18</v>
      </c>
      <c r="Q182" s="1049" t="s">
        <v>19</v>
      </c>
    </row>
    <row r="183" spans="1:21" customFormat="1" x14ac:dyDescent="0.25">
      <c r="A183" s="3053" t="s">
        <v>193</v>
      </c>
      <c r="B183" s="3054"/>
      <c r="C183" s="1119">
        <f>SUM(D183+E183)</f>
        <v>26</v>
      </c>
      <c r="D183" s="1109">
        <f>SUM(F183+H183+J183+L183+N183+P183)</f>
        <v>11</v>
      </c>
      <c r="E183" s="1085">
        <f>SUM(G183+I183+K183+M183+O183+Q183)</f>
        <v>15</v>
      </c>
      <c r="F183" s="1075">
        <v>3</v>
      </c>
      <c r="G183" s="1078">
        <v>3</v>
      </c>
      <c r="H183" s="1075">
        <v>3</v>
      </c>
      <c r="I183" s="1076">
        <v>5</v>
      </c>
      <c r="J183" s="1097">
        <v>1</v>
      </c>
      <c r="K183" s="1076">
        <v>4</v>
      </c>
      <c r="L183" s="1097">
        <v>3</v>
      </c>
      <c r="M183" s="1078">
        <v>1</v>
      </c>
      <c r="N183" s="1075">
        <v>0</v>
      </c>
      <c r="O183" s="1076">
        <v>2</v>
      </c>
      <c r="P183" s="1097">
        <v>1</v>
      </c>
      <c r="Q183" s="1076">
        <v>0</v>
      </c>
    </row>
    <row r="184" spans="1:21" customFormat="1" x14ac:dyDescent="0.25">
      <c r="A184" s="2608" t="s">
        <v>194</v>
      </c>
      <c r="B184" s="2543"/>
      <c r="C184" s="218">
        <f>SUM(D184+E184)</f>
        <v>131</v>
      </c>
      <c r="D184" s="333">
        <f t="shared" ref="D184:E185" si="55">SUM(F184+H184+J184+L184+N184+P184)</f>
        <v>73</v>
      </c>
      <c r="E184" s="401">
        <f t="shared" si="55"/>
        <v>58</v>
      </c>
      <c r="F184" s="402">
        <v>15</v>
      </c>
      <c r="G184" s="403">
        <v>12</v>
      </c>
      <c r="H184" s="402">
        <v>17</v>
      </c>
      <c r="I184" s="404">
        <v>10</v>
      </c>
      <c r="J184" s="405">
        <v>19</v>
      </c>
      <c r="K184" s="404">
        <v>11</v>
      </c>
      <c r="L184" s="405">
        <v>15</v>
      </c>
      <c r="M184" s="403">
        <v>13</v>
      </c>
      <c r="N184" s="402">
        <v>3</v>
      </c>
      <c r="O184" s="404">
        <v>6</v>
      </c>
      <c r="P184" s="405">
        <v>4</v>
      </c>
      <c r="Q184" s="404">
        <v>6</v>
      </c>
    </row>
    <row r="185" spans="1:21" customFormat="1" ht="15" customHeight="1" x14ac:dyDescent="0.25">
      <c r="A185" s="2616" t="s">
        <v>195</v>
      </c>
      <c r="B185" s="2617"/>
      <c r="C185" s="410">
        <f>SUM(D185+E185)</f>
        <v>39</v>
      </c>
      <c r="D185" s="333">
        <f t="shared" si="55"/>
        <v>19</v>
      </c>
      <c r="E185" s="136">
        <f t="shared" si="55"/>
        <v>20</v>
      </c>
      <c r="F185" s="77">
        <v>3</v>
      </c>
      <c r="G185" s="80">
        <v>2</v>
      </c>
      <c r="H185" s="77">
        <v>4</v>
      </c>
      <c r="I185" s="78">
        <v>4</v>
      </c>
      <c r="J185" s="174">
        <v>7</v>
      </c>
      <c r="K185" s="78">
        <v>5</v>
      </c>
      <c r="L185" s="174">
        <v>0</v>
      </c>
      <c r="M185" s="80">
        <v>2</v>
      </c>
      <c r="N185" s="77">
        <v>5</v>
      </c>
      <c r="O185" s="78">
        <v>4</v>
      </c>
      <c r="P185" s="174">
        <v>0</v>
      </c>
      <c r="Q185" s="78">
        <v>3</v>
      </c>
    </row>
    <row r="186" spans="1:21" customFormat="1" x14ac:dyDescent="0.25">
      <c r="A186" s="3022" t="s">
        <v>65</v>
      </c>
      <c r="B186" s="3023"/>
      <c r="C186" s="1100">
        <f t="shared" ref="C186:Q186" si="56">SUM(C183:C185)</f>
        <v>196</v>
      </c>
      <c r="D186" s="1107">
        <f t="shared" si="56"/>
        <v>103</v>
      </c>
      <c r="E186" s="1107">
        <f t="shared" si="56"/>
        <v>93</v>
      </c>
      <c r="F186" s="1089">
        <f t="shared" si="56"/>
        <v>21</v>
      </c>
      <c r="G186" s="1107">
        <f t="shared" si="56"/>
        <v>17</v>
      </c>
      <c r="H186" s="1089">
        <f t="shared" si="56"/>
        <v>24</v>
      </c>
      <c r="I186" s="1107">
        <f t="shared" si="56"/>
        <v>19</v>
      </c>
      <c r="J186" s="1089">
        <f t="shared" si="56"/>
        <v>27</v>
      </c>
      <c r="K186" s="1107">
        <f t="shared" si="56"/>
        <v>20</v>
      </c>
      <c r="L186" s="1089">
        <f t="shared" si="56"/>
        <v>18</v>
      </c>
      <c r="M186" s="1107">
        <f t="shared" si="56"/>
        <v>16</v>
      </c>
      <c r="N186" s="1089">
        <f t="shared" si="56"/>
        <v>8</v>
      </c>
      <c r="O186" s="1107">
        <f t="shared" si="56"/>
        <v>12</v>
      </c>
      <c r="P186" s="1089">
        <f t="shared" si="56"/>
        <v>5</v>
      </c>
      <c r="Q186" s="1094">
        <f t="shared" si="56"/>
        <v>9</v>
      </c>
    </row>
    <row r="187" spans="1:21" customFormat="1" x14ac:dyDescent="0.25">
      <c r="A187" s="5" t="s">
        <v>196</v>
      </c>
    </row>
    <row r="188" spans="1:21" customFormat="1" x14ac:dyDescent="0.25">
      <c r="A188" s="411" t="s">
        <v>197</v>
      </c>
      <c r="B188" s="412"/>
      <c r="C188" s="412"/>
      <c r="D188" s="412"/>
      <c r="E188" s="41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21" customFormat="1" ht="15" customHeight="1" x14ac:dyDescent="0.25">
      <c r="A189" s="2893" t="s">
        <v>198</v>
      </c>
      <c r="B189" s="2895"/>
      <c r="C189" s="3060" t="s">
        <v>120</v>
      </c>
      <c r="D189" s="2828"/>
      <c r="E189" s="3061"/>
      <c r="F189" s="3029" t="s">
        <v>6</v>
      </c>
      <c r="G189" s="2897"/>
      <c r="H189" s="2897"/>
      <c r="I189" s="2897"/>
      <c r="J189" s="2897"/>
      <c r="K189" s="2897"/>
      <c r="L189" s="2897"/>
      <c r="M189" s="2897"/>
      <c r="N189" s="2897"/>
      <c r="O189" s="2897"/>
      <c r="P189" s="2897"/>
      <c r="Q189" s="2897"/>
      <c r="R189" s="2897"/>
      <c r="S189" s="2897"/>
      <c r="T189" s="2897"/>
      <c r="U189" s="3062"/>
    </row>
    <row r="190" spans="1:21" customFormat="1" ht="15" customHeight="1" x14ac:dyDescent="0.25">
      <c r="A190" s="2578"/>
      <c r="B190" s="2522"/>
      <c r="C190" s="2621"/>
      <c r="D190" s="2622"/>
      <c r="E190" s="2623"/>
      <c r="F190" s="3049" t="s">
        <v>166</v>
      </c>
      <c r="G190" s="3052"/>
      <c r="H190" s="3055" t="s">
        <v>147</v>
      </c>
      <c r="I190" s="3052"/>
      <c r="J190" s="3049" t="s">
        <v>113</v>
      </c>
      <c r="K190" s="3052"/>
      <c r="L190" s="3055" t="s">
        <v>114</v>
      </c>
      <c r="M190" s="3052"/>
      <c r="N190" s="3055" t="s">
        <v>148</v>
      </c>
      <c r="O190" s="3052"/>
      <c r="P190" s="3055" t="s">
        <v>199</v>
      </c>
      <c r="Q190" s="3052"/>
      <c r="R190" s="3055" t="s">
        <v>200</v>
      </c>
      <c r="S190" s="3052"/>
      <c r="T190" s="2531" t="s">
        <v>201</v>
      </c>
      <c r="U190" s="2524"/>
    </row>
    <row r="191" spans="1:21" customFormat="1" x14ac:dyDescent="0.25">
      <c r="A191" s="2580"/>
      <c r="B191" s="2506"/>
      <c r="C191" s="1102" t="s">
        <v>17</v>
      </c>
      <c r="D191" s="1081" t="s">
        <v>18</v>
      </c>
      <c r="E191" s="1061" t="s">
        <v>19</v>
      </c>
      <c r="F191" s="1062" t="s">
        <v>18</v>
      </c>
      <c r="G191" s="1116" t="s">
        <v>19</v>
      </c>
      <c r="H191" s="1081" t="s">
        <v>18</v>
      </c>
      <c r="I191" s="1116" t="s">
        <v>19</v>
      </c>
      <c r="J191" s="1062" t="s">
        <v>18</v>
      </c>
      <c r="K191" s="1116" t="s">
        <v>19</v>
      </c>
      <c r="L191" s="1081" t="s">
        <v>18</v>
      </c>
      <c r="M191" s="1116" t="s">
        <v>19</v>
      </c>
      <c r="N191" s="1081" t="s">
        <v>18</v>
      </c>
      <c r="O191" s="1116" t="s">
        <v>19</v>
      </c>
      <c r="P191" s="1081" t="s">
        <v>18</v>
      </c>
      <c r="Q191" s="1116" t="s">
        <v>19</v>
      </c>
      <c r="R191" s="1081" t="s">
        <v>18</v>
      </c>
      <c r="S191" s="1116" t="s">
        <v>19</v>
      </c>
      <c r="T191" s="1081" t="s">
        <v>18</v>
      </c>
      <c r="U191" s="1116" t="s">
        <v>19</v>
      </c>
    </row>
    <row r="192" spans="1:21" customFormat="1" x14ac:dyDescent="0.25">
      <c r="A192" s="3056" t="s">
        <v>202</v>
      </c>
      <c r="B192" s="3057"/>
      <c r="C192" s="413">
        <f>SUM(D192+E192)</f>
        <v>0</v>
      </c>
      <c r="D192" s="414">
        <f>SUM(F192+H192+J192+L192+N192+P192+R192+T192)</f>
        <v>0</v>
      </c>
      <c r="E192" s="415">
        <f t="shared" ref="D192:E194" si="57">SUM(G192+I192+K192+M192+O192+Q192+S192+U192)</f>
        <v>0</v>
      </c>
      <c r="F192" s="178"/>
      <c r="G192" s="359"/>
      <c r="H192" s="416"/>
      <c r="I192" s="359"/>
      <c r="J192" s="178"/>
      <c r="K192" s="359"/>
      <c r="L192" s="204"/>
      <c r="M192" s="68"/>
      <c r="N192" s="204"/>
      <c r="O192" s="68"/>
      <c r="P192" s="204"/>
      <c r="Q192" s="68"/>
      <c r="R192" s="204"/>
      <c r="S192" s="68"/>
      <c r="T192" s="204"/>
      <c r="U192" s="68"/>
    </row>
    <row r="193" spans="1:94" x14ac:dyDescent="0.25">
      <c r="A193" s="2613" t="s">
        <v>203</v>
      </c>
      <c r="B193" s="2604"/>
      <c r="C193" s="417">
        <f>SUM(D193+E193)</f>
        <v>0</v>
      </c>
      <c r="D193" s="418">
        <f t="shared" si="57"/>
        <v>0</v>
      </c>
      <c r="E193" s="419">
        <f t="shared" si="57"/>
        <v>0</v>
      </c>
      <c r="F193" s="273"/>
      <c r="G193" s="275"/>
      <c r="H193" s="420"/>
      <c r="I193" s="275"/>
      <c r="J193" s="273"/>
      <c r="K193" s="275"/>
      <c r="L193" s="408"/>
      <c r="M193" s="105"/>
      <c r="N193" s="408"/>
      <c r="O193" s="105"/>
      <c r="P193" s="408"/>
      <c r="Q193" s="105"/>
      <c r="R193" s="408"/>
      <c r="S193" s="105"/>
      <c r="T193" s="408"/>
      <c r="U193" s="105"/>
    </row>
    <row r="194" spans="1:94" x14ac:dyDescent="0.25">
      <c r="A194" s="3058" t="s">
        <v>204</v>
      </c>
      <c r="B194" s="3059"/>
      <c r="C194" s="1142">
        <f>SUM(D194+E194)</f>
        <v>0</v>
      </c>
      <c r="D194" s="1088">
        <f t="shared" si="57"/>
        <v>0</v>
      </c>
      <c r="E194" s="1066">
        <f t="shared" si="57"/>
        <v>0</v>
      </c>
      <c r="F194" s="1089">
        <f t="shared" ref="F194:U194" si="58">SUM(F192:F193)</f>
        <v>0</v>
      </c>
      <c r="G194" s="1094">
        <f t="shared" si="58"/>
        <v>0</v>
      </c>
      <c r="H194" s="1107">
        <f t="shared" si="58"/>
        <v>0</v>
      </c>
      <c r="I194" s="1094">
        <f t="shared" si="58"/>
        <v>0</v>
      </c>
      <c r="J194" s="1089">
        <f t="shared" si="58"/>
        <v>0</v>
      </c>
      <c r="K194" s="1094">
        <f t="shared" si="58"/>
        <v>0</v>
      </c>
      <c r="L194" s="1107">
        <f t="shared" si="58"/>
        <v>0</v>
      </c>
      <c r="M194" s="1094">
        <f t="shared" si="58"/>
        <v>0</v>
      </c>
      <c r="N194" s="1107">
        <f t="shared" si="58"/>
        <v>0</v>
      </c>
      <c r="O194" s="1094">
        <f t="shared" si="58"/>
        <v>0</v>
      </c>
      <c r="P194" s="1107">
        <f t="shared" si="58"/>
        <v>0</v>
      </c>
      <c r="Q194" s="1094">
        <f t="shared" si="58"/>
        <v>0</v>
      </c>
      <c r="R194" s="1107">
        <f t="shared" si="58"/>
        <v>0</v>
      </c>
      <c r="S194" s="1094">
        <f t="shared" si="58"/>
        <v>0</v>
      </c>
      <c r="T194" s="1107">
        <f t="shared" si="58"/>
        <v>0</v>
      </c>
      <c r="U194" s="1094">
        <f t="shared" si="58"/>
        <v>0</v>
      </c>
    </row>
    <row r="195" spans="1:94" x14ac:dyDescent="0.25">
      <c r="A195" s="411" t="s">
        <v>205</v>
      </c>
      <c r="B195" s="412"/>
      <c r="C195" s="412"/>
      <c r="D195" s="412"/>
      <c r="E195" s="41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T195" s="242"/>
      <c r="U195" s="242"/>
    </row>
    <row r="196" spans="1:94" ht="15" customHeight="1" x14ac:dyDescent="0.25">
      <c r="A196" s="2893" t="s">
        <v>198</v>
      </c>
      <c r="B196" s="2895"/>
      <c r="C196" s="3060" t="s">
        <v>120</v>
      </c>
      <c r="D196" s="2828"/>
      <c r="E196" s="3067"/>
      <c r="F196" s="3068" t="s">
        <v>6</v>
      </c>
      <c r="G196" s="3069"/>
      <c r="H196" s="3069"/>
      <c r="I196" s="3069"/>
      <c r="J196" s="3069"/>
      <c r="K196" s="3069"/>
      <c r="L196" s="3069"/>
      <c r="M196" s="3069"/>
      <c r="N196" s="3069"/>
      <c r="O196" s="3070"/>
      <c r="P196" s="3023" t="s">
        <v>206</v>
      </c>
      <c r="Q196" s="3036"/>
      <c r="R196" s="3036"/>
      <c r="S196" s="3036"/>
      <c r="T196" s="242"/>
      <c r="U196" s="242"/>
    </row>
    <row r="197" spans="1:94" ht="15" customHeight="1" x14ac:dyDescent="0.25">
      <c r="A197" s="2578"/>
      <c r="B197" s="2522"/>
      <c r="C197" s="2621"/>
      <c r="D197" s="2622"/>
      <c r="E197" s="2623"/>
      <c r="F197" s="2633" t="s">
        <v>114</v>
      </c>
      <c r="G197" s="2525"/>
      <c r="H197" s="2633" t="s">
        <v>148</v>
      </c>
      <c r="I197" s="2525"/>
      <c r="J197" s="2633" t="s">
        <v>199</v>
      </c>
      <c r="K197" s="2525"/>
      <c r="L197" s="2633" t="s">
        <v>200</v>
      </c>
      <c r="M197" s="2525"/>
      <c r="N197" s="2633" t="s">
        <v>201</v>
      </c>
      <c r="O197" s="2634"/>
      <c r="P197" s="3071" t="s">
        <v>166</v>
      </c>
      <c r="Q197" s="3050" t="s">
        <v>147</v>
      </c>
      <c r="R197" s="3050" t="s">
        <v>113</v>
      </c>
      <c r="S197" s="3023" t="s">
        <v>114</v>
      </c>
      <c r="T197" s="242"/>
      <c r="U197" s="242"/>
    </row>
    <row r="198" spans="1:94" x14ac:dyDescent="0.25">
      <c r="A198" s="2580"/>
      <c r="B198" s="2506"/>
      <c r="C198" s="1102" t="s">
        <v>17</v>
      </c>
      <c r="D198" s="1081" t="s">
        <v>18</v>
      </c>
      <c r="E198" s="1061" t="s">
        <v>19</v>
      </c>
      <c r="F198" s="1081" t="s">
        <v>18</v>
      </c>
      <c r="G198" s="1116" t="s">
        <v>19</v>
      </c>
      <c r="H198" s="1081" t="s">
        <v>18</v>
      </c>
      <c r="I198" s="1116" t="s">
        <v>19</v>
      </c>
      <c r="J198" s="1081" t="s">
        <v>18</v>
      </c>
      <c r="K198" s="1116" t="s">
        <v>19</v>
      </c>
      <c r="L198" s="1081" t="s">
        <v>18</v>
      </c>
      <c r="M198" s="1116" t="s">
        <v>19</v>
      </c>
      <c r="N198" s="1081" t="s">
        <v>18</v>
      </c>
      <c r="O198" s="1095" t="s">
        <v>19</v>
      </c>
      <c r="P198" s="3071"/>
      <c r="Q198" s="3050"/>
      <c r="R198" s="3050"/>
      <c r="S198" s="3023"/>
      <c r="T198" s="242"/>
      <c r="U198" s="242"/>
    </row>
    <row r="199" spans="1:94" x14ac:dyDescent="0.25">
      <c r="A199" s="3056" t="s">
        <v>207</v>
      </c>
      <c r="B199" s="3057"/>
      <c r="C199" s="413">
        <f>SUM(D199+E199)</f>
        <v>0</v>
      </c>
      <c r="D199" s="414">
        <f>SUM(F199+H199+J199+L199+N199)</f>
        <v>0</v>
      </c>
      <c r="E199" s="415">
        <f>SUM(G199+I199+K199+M199+O199)</f>
        <v>0</v>
      </c>
      <c r="F199" s="204"/>
      <c r="G199" s="68"/>
      <c r="H199" s="204"/>
      <c r="I199" s="68"/>
      <c r="J199" s="204"/>
      <c r="K199" s="68"/>
      <c r="L199" s="204"/>
      <c r="M199" s="68"/>
      <c r="N199" s="204"/>
      <c r="O199" s="422"/>
      <c r="P199" s="959"/>
      <c r="Q199" s="748"/>
      <c r="R199" s="748"/>
      <c r="S199" s="1050"/>
      <c r="T199" s="242" t="str">
        <f>CA199&amp;CB199&amp;CC199&amp;CD199&amp;CE199&amp;CF199</f>
        <v/>
      </c>
      <c r="U199" s="242"/>
      <c r="CA199" s="60" t="str">
        <f>IF(AND($C199&lt;&gt;0,P199=""),"* No olvide ingresar la variable Rango Etario NANEAS "&amp;P$197&amp;""&amp;". Digite CERO si no tiene. ",IF(P199&gt;$C199,"* La variable NANEAS de 0 - 4 años no debe ser mayor al Total Ambos Sexos. ",""))</f>
        <v/>
      </c>
      <c r="CB199" s="60" t="str">
        <f>IF(AND($C199&lt;&gt;0,Q199=""),"* No olvide ingresar la variable Rango Etario NANEAS "&amp;Q$197&amp;""&amp;". Digite CERO si no tiene. ",IF(Q199&gt;$C199,"* La variable NANEAS de 5 - 9 años no debe ser mayor al Total Ambos Sexos. ",""))</f>
        <v/>
      </c>
      <c r="CC199" s="60" t="str">
        <f>IF(AND($C199&lt;&gt;0,R199=""),"* No olvide ingresar la variable Rango Etario NANEAS "&amp;R$197&amp;""&amp;". Digite CERO si no tiene. ",IF(R199&gt;$C199,"* La variable NANEAS de 10 - 14 años no debe ser mayor al Total Ambos Sexos. ",""))</f>
        <v/>
      </c>
      <c r="CD199" s="60" t="str">
        <f>IF(AND($C199&lt;&gt;0,S199=""),"* No olvide ingresar la variable Rango Etario NANEAS "&amp;S$197&amp;""&amp;". Digite CERO si no tiene. ",IF(S199&gt;$C199,"* La variable NANEAS de 15 - 19 años no debe ser mayor al Total Ambos Sexos. ",""))</f>
        <v/>
      </c>
      <c r="CE199" s="60" t="str">
        <f>IF(AND($C199&lt;&gt;0,P199+Q199+R199+S199=0),"* La suma de variable "&amp;P$196&amp;""&amp;" no puede ser 0. ","")</f>
        <v/>
      </c>
      <c r="CF199" s="60" t="str">
        <f>IF(AND(Q199+R199+S199+P199&gt;$C199),"* La suma de la variable "&amp;P$196&amp;""&amp;" no puede superar el Total Ambos Sexos. ","")</f>
        <v/>
      </c>
      <c r="CG199" s="61"/>
      <c r="CH199" s="61"/>
      <c r="CI199" s="61"/>
      <c r="CK199" s="62">
        <f t="shared" ref="CK199:CN200" si="59">IF(AND($C199&lt;&gt;0,P199=""),1,IF(P199&gt;$C199,1,0))</f>
        <v>0</v>
      </c>
      <c r="CL199" s="62">
        <f t="shared" si="59"/>
        <v>0</v>
      </c>
      <c r="CM199" s="62">
        <f t="shared" si="59"/>
        <v>0</v>
      </c>
      <c r="CN199" s="62">
        <f t="shared" si="59"/>
        <v>0</v>
      </c>
      <c r="CO199" s="327">
        <f>IF(AND($C199&lt;&gt;0,P199+Q199+R199+S199=0),1,0)</f>
        <v>0</v>
      </c>
      <c r="CP199" s="327">
        <f>IF(AND(Q199+R199+S199+P199&gt;$C199),1,0)</f>
        <v>0</v>
      </c>
    </row>
    <row r="200" spans="1:94" x14ac:dyDescent="0.25">
      <c r="A200" s="2613" t="s">
        <v>208</v>
      </c>
      <c r="B200" s="2604"/>
      <c r="C200" s="417">
        <f>SUM(D200+E200)</f>
        <v>0</v>
      </c>
      <c r="D200" s="418">
        <f>SUM(F200+H200+J200+L200+N200)</f>
        <v>0</v>
      </c>
      <c r="E200" s="419">
        <f t="shared" ref="E200" si="60">SUM(G200+I200+K200+M200+O200)</f>
        <v>0</v>
      </c>
      <c r="F200" s="408"/>
      <c r="G200" s="105"/>
      <c r="H200" s="408"/>
      <c r="I200" s="105"/>
      <c r="J200" s="408"/>
      <c r="K200" s="105"/>
      <c r="L200" s="408"/>
      <c r="M200" s="105"/>
      <c r="N200" s="408"/>
      <c r="O200" s="425"/>
      <c r="P200" s="91"/>
      <c r="Q200" s="193"/>
      <c r="R200" s="193"/>
      <c r="S200" s="41"/>
      <c r="T200" s="242" t="str">
        <f>CA200&amp;CB200&amp;CC200&amp;CD200&amp;CE200&amp;CF200</f>
        <v/>
      </c>
      <c r="U200" s="242"/>
      <c r="CA200" s="60" t="str">
        <f>IF(AND($C200&lt;&gt;0,P200=""),"* No olvide ingresar la variable Rango Etario NANEAS "&amp;P$197&amp;""&amp;". Digite CERO si no tiene. ",IF(P200&gt;$C200,"* La variable NANEAS de 0 - 4 años no debe ser mayor al Total Ambos Sexos. ",""))</f>
        <v/>
      </c>
      <c r="CB200" s="60" t="str">
        <f>IF(AND($C200&lt;&gt;0,Q200=""),"* No olvide ingresar la variable Rango Etario NANEAS "&amp;Q$197&amp;""&amp;". Digite CERO si no tiene. ",IF(Q200&gt;$C200,"* La variable NANEAS de 5 - 9 años no debe ser mayor al Total Ambos Sexos. ",""))</f>
        <v/>
      </c>
      <c r="CC200" s="60" t="str">
        <f>IF(AND($C200&lt;&gt;0,R200=""),"* No olvide ingresar la variable Rango Etario NANEAS "&amp;R$197&amp;""&amp;". Digite CERO si no tiene. ",IF(R200&gt;$C200,"* La variable NANEAS de 10 - 14 años no debe ser mayor al Total Ambos Sexos. ",""))</f>
        <v/>
      </c>
      <c r="CD200" s="60" t="str">
        <f>IF(AND($C200&lt;&gt;0,S200=""),"* No olvide ingresar la variable Rango Etario NANEAS "&amp;S$197&amp;""&amp;". Digite CERO si no tiene. ",IF(S200&gt;$C200,"* La variable NANEAS de 15 - 19 años no debe ser mayor al Total Ambos Sexos. ",""))</f>
        <v/>
      </c>
      <c r="CE200" s="60" t="str">
        <f>IF(AND($C200&lt;&gt;0,P200+Q200+R200+S200=0),"* La suma de variable "&amp;P$196&amp;""&amp;" no puede ser 0. ","")</f>
        <v/>
      </c>
      <c r="CF200" s="60" t="str">
        <f>IF(AND(Q200+R200+S200+P200&gt;$C200),"* La suma de la variable "&amp;P$196&amp;""&amp;" no puede superar el Total Ambos Sexos. ","")</f>
        <v/>
      </c>
      <c r="CG200" s="61"/>
      <c r="CH200" s="61"/>
      <c r="CI200" s="61"/>
      <c r="CK200" s="62">
        <f t="shared" si="59"/>
        <v>0</v>
      </c>
      <c r="CL200" s="62">
        <f t="shared" si="59"/>
        <v>0</v>
      </c>
      <c r="CM200" s="62">
        <f t="shared" si="59"/>
        <v>0</v>
      </c>
      <c r="CN200" s="62">
        <f t="shared" si="59"/>
        <v>0</v>
      </c>
      <c r="CO200" s="327">
        <f>IF(AND($C200&lt;&gt;0,P200+Q200+R200+S200=0),1,0)</f>
        <v>0</v>
      </c>
      <c r="CP200" s="327">
        <f>IF(AND(Q200+R200+S200+P200&gt;$C200),1,0)</f>
        <v>0</v>
      </c>
    </row>
    <row r="201" spans="1:94" x14ac:dyDescent="0.25">
      <c r="A201" s="3065" t="s">
        <v>209</v>
      </c>
      <c r="B201" s="3066"/>
      <c r="C201" s="1142">
        <f>SUM(D201+E201)</f>
        <v>0</v>
      </c>
      <c r="D201" s="1088">
        <f>SUM(F201+H201+J201+L201+N201)</f>
        <v>0</v>
      </c>
      <c r="E201" s="1066">
        <f>SUM(G201+I201+K201+M201+O201)</f>
        <v>0</v>
      </c>
      <c r="F201" s="1107">
        <f>SUM(F199:F200)</f>
        <v>0</v>
      </c>
      <c r="G201" s="1094">
        <f t="shared" ref="G201:S201" si="61">SUM(G199:G200)</f>
        <v>0</v>
      </c>
      <c r="H201" s="1107">
        <f t="shared" si="61"/>
        <v>0</v>
      </c>
      <c r="I201" s="1094">
        <f t="shared" si="61"/>
        <v>0</v>
      </c>
      <c r="J201" s="1107">
        <f t="shared" si="61"/>
        <v>0</v>
      </c>
      <c r="K201" s="1094">
        <f t="shared" si="61"/>
        <v>0</v>
      </c>
      <c r="L201" s="1107">
        <f t="shared" si="61"/>
        <v>0</v>
      </c>
      <c r="M201" s="1094">
        <f t="shared" si="61"/>
        <v>0</v>
      </c>
      <c r="N201" s="1107">
        <f t="shared" si="61"/>
        <v>0</v>
      </c>
      <c r="O201" s="1143">
        <f t="shared" si="61"/>
        <v>0</v>
      </c>
      <c r="P201" s="1144">
        <f t="shared" si="61"/>
        <v>0</v>
      </c>
      <c r="Q201" s="1145">
        <f t="shared" si="61"/>
        <v>0</v>
      </c>
      <c r="R201" s="1145">
        <f t="shared" si="61"/>
        <v>0</v>
      </c>
      <c r="S201" s="1090">
        <f t="shared" si="61"/>
        <v>0</v>
      </c>
      <c r="T201" s="242"/>
      <c r="U201" s="242"/>
    </row>
    <row r="202" spans="1:94" x14ac:dyDescent="0.25">
      <c r="A202" s="411" t="s">
        <v>210</v>
      </c>
      <c r="B202" s="429"/>
      <c r="C202" s="429"/>
      <c r="D202" s="429"/>
      <c r="E202" s="429"/>
      <c r="F202" s="429"/>
      <c r="G202" s="429"/>
      <c r="H202" s="429"/>
      <c r="I202" s="3"/>
      <c r="J202" s="3"/>
      <c r="K202" s="3"/>
      <c r="L202" s="3"/>
      <c r="M202" s="3"/>
      <c r="N202" s="3"/>
      <c r="O202" s="3"/>
      <c r="P202" s="3"/>
      <c r="Q202" s="3"/>
      <c r="R202" s="5"/>
      <c r="S202" s="5"/>
      <c r="T202" s="5"/>
      <c r="U202" s="5"/>
      <c r="V202" s="5"/>
      <c r="W202" s="5"/>
      <c r="X202" s="5"/>
      <c r="Y202" s="5"/>
      <c r="Z202" s="4"/>
      <c r="AA202" s="4"/>
      <c r="AB202" s="4"/>
      <c r="AC202" s="4"/>
      <c r="AD202" s="4"/>
      <c r="AE202" s="4"/>
      <c r="AF202" s="4"/>
      <c r="AG202" s="4"/>
      <c r="AH202" s="4"/>
      <c r="AI202" s="4"/>
    </row>
    <row r="203" spans="1:94" ht="15" customHeight="1" x14ac:dyDescent="0.25">
      <c r="A203" s="3006" t="s">
        <v>211</v>
      </c>
      <c r="B203" s="3007"/>
      <c r="C203" s="3012" t="s">
        <v>65</v>
      </c>
      <c r="D203" s="3008"/>
      <c r="E203" s="3009"/>
      <c r="F203" s="3074" t="s">
        <v>6</v>
      </c>
      <c r="G203" s="3074"/>
      <c r="H203" s="3074"/>
      <c r="I203" s="3074"/>
      <c r="J203" s="3074"/>
      <c r="K203" s="3074"/>
      <c r="L203" s="3074"/>
      <c r="M203" s="3074"/>
      <c r="N203" s="3074"/>
      <c r="O203" s="3074"/>
      <c r="P203" s="3074"/>
      <c r="Q203" s="3074"/>
      <c r="R203" s="3074"/>
      <c r="S203" s="3074"/>
      <c r="T203" s="3074"/>
      <c r="U203" s="3074"/>
      <c r="V203" s="3074"/>
      <c r="W203" s="3074"/>
      <c r="X203" s="3074"/>
      <c r="Y203" s="3074"/>
      <c r="Z203" s="3074"/>
      <c r="AA203" s="3074"/>
      <c r="AB203" s="3074"/>
      <c r="AC203" s="3075"/>
      <c r="AD203" s="2965" t="s">
        <v>121</v>
      </c>
      <c r="AE203" s="3011"/>
      <c r="AF203" s="3013" t="s">
        <v>122</v>
      </c>
      <c r="AG203" s="3011"/>
      <c r="AH203" s="2967" t="s">
        <v>28</v>
      </c>
      <c r="AI203" s="3011" t="s">
        <v>29</v>
      </c>
    </row>
    <row r="204" spans="1:94" x14ac:dyDescent="0.25">
      <c r="A204" s="2642"/>
      <c r="B204" s="2643"/>
      <c r="C204" s="2661"/>
      <c r="D204" s="2648"/>
      <c r="E204" s="2649"/>
      <c r="F204" s="3029" t="s">
        <v>212</v>
      </c>
      <c r="G204" s="3062"/>
      <c r="H204" s="2644" t="s">
        <v>213</v>
      </c>
      <c r="I204" s="2645"/>
      <c r="J204" s="2644" t="s">
        <v>214</v>
      </c>
      <c r="K204" s="2645"/>
      <c r="L204" s="2644" t="s">
        <v>215</v>
      </c>
      <c r="M204" s="2645"/>
      <c r="N204" s="2644" t="s">
        <v>216</v>
      </c>
      <c r="O204" s="2645"/>
      <c r="P204" s="2644" t="s">
        <v>217</v>
      </c>
      <c r="Q204" s="2645"/>
      <c r="R204" s="2644" t="s">
        <v>218</v>
      </c>
      <c r="S204" s="2645"/>
      <c r="T204" s="3063" t="s">
        <v>219</v>
      </c>
      <c r="U204" s="3063"/>
      <c r="V204" s="3063" t="s">
        <v>220</v>
      </c>
      <c r="W204" s="3063"/>
      <c r="X204" s="3063" t="s">
        <v>221</v>
      </c>
      <c r="Y204" s="3063"/>
      <c r="Z204" s="3055" t="s">
        <v>123</v>
      </c>
      <c r="AA204" s="3052"/>
      <c r="AB204" s="3055" t="s">
        <v>124</v>
      </c>
      <c r="AC204" s="3064"/>
      <c r="AD204" s="2665"/>
      <c r="AE204" s="2659"/>
      <c r="AF204" s="2667"/>
      <c r="AG204" s="2659"/>
      <c r="AH204" s="2669"/>
      <c r="AI204" s="2658"/>
    </row>
    <row r="205" spans="1:94" x14ac:dyDescent="0.25">
      <c r="A205" s="2644"/>
      <c r="B205" s="2645"/>
      <c r="C205" s="964" t="s">
        <v>222</v>
      </c>
      <c r="D205" s="965" t="s">
        <v>18</v>
      </c>
      <c r="E205" s="1051" t="s">
        <v>19</v>
      </c>
      <c r="F205" s="1146" t="s">
        <v>18</v>
      </c>
      <c r="G205" s="1147" t="s">
        <v>19</v>
      </c>
      <c r="H205" s="1146" t="s">
        <v>18</v>
      </c>
      <c r="I205" s="1147" t="s">
        <v>19</v>
      </c>
      <c r="J205" s="1146" t="s">
        <v>18</v>
      </c>
      <c r="K205" s="1147" t="s">
        <v>19</v>
      </c>
      <c r="L205" s="1146" t="s">
        <v>18</v>
      </c>
      <c r="M205" s="1147" t="s">
        <v>19</v>
      </c>
      <c r="N205" s="1146" t="s">
        <v>18</v>
      </c>
      <c r="O205" s="1147" t="s">
        <v>19</v>
      </c>
      <c r="P205" s="1146" t="s">
        <v>18</v>
      </c>
      <c r="Q205" s="1147" t="s">
        <v>19</v>
      </c>
      <c r="R205" s="1146" t="s">
        <v>18</v>
      </c>
      <c r="S205" s="1147" t="s">
        <v>19</v>
      </c>
      <c r="T205" s="1146" t="s">
        <v>18</v>
      </c>
      <c r="U205" s="1147" t="s">
        <v>19</v>
      </c>
      <c r="V205" s="1146" t="s">
        <v>18</v>
      </c>
      <c r="W205" s="1147" t="s">
        <v>19</v>
      </c>
      <c r="X205" s="1146" t="s">
        <v>18</v>
      </c>
      <c r="Y205" s="1147" t="s">
        <v>19</v>
      </c>
      <c r="Z205" s="1146" t="s">
        <v>18</v>
      </c>
      <c r="AA205" s="1147" t="s">
        <v>19</v>
      </c>
      <c r="AB205" s="1146" t="s">
        <v>18</v>
      </c>
      <c r="AC205" s="1148" t="s">
        <v>19</v>
      </c>
      <c r="AD205" s="1149" t="s">
        <v>18</v>
      </c>
      <c r="AE205" s="1147" t="s">
        <v>19</v>
      </c>
      <c r="AF205" s="1149" t="s">
        <v>18</v>
      </c>
      <c r="AG205" s="1147" t="s">
        <v>19</v>
      </c>
      <c r="AH205" s="2670"/>
      <c r="AI205" s="2659" t="s">
        <v>19</v>
      </c>
    </row>
    <row r="206" spans="1:94" x14ac:dyDescent="0.25">
      <c r="A206" s="2951" t="s">
        <v>223</v>
      </c>
      <c r="B206" s="1150" t="s">
        <v>139</v>
      </c>
      <c r="C206" s="1150">
        <f>SUM(D206+E206)</f>
        <v>0</v>
      </c>
      <c r="D206" s="1151">
        <f>SUM(F206+H206+J206+L206+N206+P206+R206+T206+V206+X206+Z206+AB206)</f>
        <v>0</v>
      </c>
      <c r="E206" s="1152">
        <f>SUM(G206+I206+K206+M206+O206+Q206+S206+U206+W206+Y206+AA206+AC206)</f>
        <v>0</v>
      </c>
      <c r="F206" s="1153"/>
      <c r="G206" s="1154"/>
      <c r="H206" s="1153"/>
      <c r="I206" s="1154"/>
      <c r="J206" s="1153"/>
      <c r="K206" s="1154"/>
      <c r="L206" s="1153"/>
      <c r="M206" s="1154"/>
      <c r="N206" s="1153"/>
      <c r="O206" s="1154"/>
      <c r="P206" s="1153"/>
      <c r="Q206" s="1155"/>
      <c r="R206" s="1153"/>
      <c r="S206" s="1155"/>
      <c r="T206" s="1153"/>
      <c r="U206" s="1154"/>
      <c r="V206" s="1153"/>
      <c r="W206" s="1154"/>
      <c r="X206" s="1153"/>
      <c r="Y206" s="1155"/>
      <c r="Z206" s="1153"/>
      <c r="AA206" s="1155"/>
      <c r="AB206" s="1153"/>
      <c r="AC206" s="1156"/>
      <c r="AD206" s="1154"/>
      <c r="AE206" s="1155"/>
      <c r="AF206" s="1154"/>
      <c r="AG206" s="1155"/>
      <c r="AH206" s="1153"/>
      <c r="AI206" s="1155"/>
      <c r="AJ206" s="444" t="str">
        <f>$CA206&amp;CB206&amp;CC206&amp;CD206&amp;CE206&amp;CF206</f>
        <v/>
      </c>
      <c r="CA206" s="60" t="str">
        <f>IF(AND($D206&lt;&gt;0,AD206=""),"* No olvide ingresar la variable "&amp;AD$203&amp;""&amp;"  Hombres (Digite CERO si no tiene).  ",IF(AD206&gt;$D206,"* La variable Niños, Niñas, Adolescentes y Jóvenes SENAME Hombres no puede superar el Total Hombres. ",""))</f>
        <v/>
      </c>
      <c r="CB206" s="60" t="str">
        <f>IF(AND($E206&lt;&gt;0,AE206=""),"* No olvide ingresar la variable Niños, Niñas, Adolescentes y Jóvenes SENAME  Mujeres (Digite CERO si no tiene).  ",IF(AE206&gt;$E206,"* La variable Niños, Niñas, Adolescentes y Jóvenes SENAME Mujeres no puede superar el Total Mujeres ",""))</f>
        <v/>
      </c>
      <c r="CC206" s="60" t="str">
        <f>IF(AND($D206&lt;&gt;0,AF206=""),"* No olvide ingresar la variable "&amp;AF$203&amp;""&amp;" Hombres (Digite CERO si no tiene).  ",IF(AF206&gt;$D206,"* La variable Niños, Niñas, Adolescentes y Jóvenes Mejor Niñez Hombres no puede superar el Total Hombres. ",""))</f>
        <v/>
      </c>
      <c r="CD206" s="60" t="str">
        <f>IF(AND($E206&lt;&gt;0,AG206=""),"* No olvide ingresar la variable Niños, Niñas, Adolescentes y Jóvenes Mejor niñez Mujeres (Digite CERO si no tiene).  ",IF(AG206&gt;$E206,"* La variable de Niños, Niñas, Adolescentes y Jóvenes Mejor Niñez Mujeres no puede superar el Total Mujeres. ",""))</f>
        <v/>
      </c>
      <c r="CE206" s="60" t="str">
        <f>IF(AND($C206&lt;&gt;0,AH206=""),"* No olvide ingresar la variable "&amp;AH$203&amp;""&amp;" (Digite CERO si no tiene).  ",IF(AH206&gt;$C206,"* La variable Pueblos Originarios no puede superar el Total Ambos Sexos. ",""))</f>
        <v/>
      </c>
      <c r="CF206" s="60" t="str">
        <f>IF(AND($C206&lt;&gt;0,AI206=""),"* No olvide ingresar la variable "&amp;AI$203&amp;""&amp;" (Digite CERO si no tiene).  ",IF(AI206&gt;$C206,"* La variable Migrantes no puede superar el Total Ambos Sexos. ",""))</f>
        <v/>
      </c>
      <c r="CK206" s="62">
        <f>IF(AND($D206&lt;&gt;0,AD206=""),1,IF(AD206&gt;$D206,1,0))</f>
        <v>0</v>
      </c>
      <c r="CL206" s="62">
        <f>IF(AND($E206&lt;&gt;0,AE206=""),1,IF(AE206&gt;$E206,1,0))</f>
        <v>0</v>
      </c>
      <c r="CM206" s="62">
        <f>IF(AND($D206&lt;&gt;0,AF206=""),1,IF(AF206&gt;$D206,1,0))</f>
        <v>0</v>
      </c>
      <c r="CN206" s="62">
        <f>IF(AND($E206&lt;&gt;0,AG206=""),1,IF(AG206&gt;$E206,1,0))</f>
        <v>0</v>
      </c>
      <c r="CO206" s="62">
        <f>IF(AND($C206&lt;&gt;0,AH206=""),1,IF(AH206&gt;$C206,1,0))</f>
        <v>0</v>
      </c>
      <c r="CP206" s="62">
        <f>IF(AND($C206&lt;&gt;0,AI206=""),1,IF(AI206&gt;$C206,1,0))</f>
        <v>0</v>
      </c>
    </row>
    <row r="207" spans="1:94" x14ac:dyDescent="0.25">
      <c r="A207" s="2637"/>
      <c r="B207" s="445" t="s">
        <v>224</v>
      </c>
      <c r="C207" s="446">
        <f>SUM(D207+E207)</f>
        <v>0</v>
      </c>
      <c r="D207" s="447">
        <f>SUM(F207+H207+J207+L207+N207+P207+R207+T207+V207+X207+Z207+AB207)</f>
        <v>0</v>
      </c>
      <c r="E207" s="448">
        <f>SUM(G207+I207+K207+M207+O207+Q207+S207+U207+W207+Y207+AA207+AC207)</f>
        <v>0</v>
      </c>
      <c r="F207" s="449"/>
      <c r="G207" s="450"/>
      <c r="H207" s="449"/>
      <c r="I207" s="450"/>
      <c r="J207" s="449"/>
      <c r="K207" s="450"/>
      <c r="L207" s="449"/>
      <c r="M207" s="450"/>
      <c r="N207" s="449"/>
      <c r="O207" s="450"/>
      <c r="P207" s="449"/>
      <c r="Q207" s="451"/>
      <c r="R207" s="449"/>
      <c r="S207" s="451"/>
      <c r="T207" s="449"/>
      <c r="U207" s="450"/>
      <c r="V207" s="449"/>
      <c r="W207" s="450"/>
      <c r="X207" s="449"/>
      <c r="Y207" s="451"/>
      <c r="Z207" s="449"/>
      <c r="AA207" s="451"/>
      <c r="AB207" s="449"/>
      <c r="AC207" s="452"/>
      <c r="AD207" s="453"/>
      <c r="AE207" s="451"/>
      <c r="AF207" s="453"/>
      <c r="AG207" s="451"/>
      <c r="AH207" s="449"/>
      <c r="AI207" s="451"/>
      <c r="AJ207" s="444" t="str">
        <f>$CA207&amp;CB207&amp;CC207&amp;CE207&amp;CF207&amp;CD207</f>
        <v/>
      </c>
      <c r="CA207" s="60" t="str">
        <f>IF(AND($D207&lt;&gt;0,AD207=""),"* No olvide ingresar la variable "&amp;AD$203&amp;""&amp;" Hombres (Digite CERO si no tiene).  ",IF(AD207&gt;$D207,"* La variable Niños, Niñas, Adolescentes y Jóvenes SENAME Hombres no puede superar el Total Hombres. ",""))</f>
        <v/>
      </c>
      <c r="CB207" s="60" t="str">
        <f>IF(AND($E207&lt;&gt;0,AE207=""),"* No olvide ingresar la variable Niños, Niñas, Adolescentes y Jóvenes SENAME  Mujeres (Digite CERO si no tiene).  ",IF(AE207&gt;$E207,"* La variable Niños, Niñas, Adolescentes y Jóvenes SENAME Mujeres no puede superar el Total Mujeres ",""))</f>
        <v/>
      </c>
      <c r="CC207" s="60" t="str">
        <f>IF(AND($D207&lt;&gt;0,AF207=""),"* No olvide ingresar la variable "&amp;AF$203&amp;""&amp;" Hombres (Digite CERO si no tiene).  ",IF(AF207&gt;$D207,"* La variable Niños, Niñas, Adolescentes y Jóvenes Mejor Niñez Hombres no puede superar el Total Hombres. ",""))</f>
        <v/>
      </c>
      <c r="CD207" s="60" t="str">
        <f>IF(AND($E207&lt;&gt;0,AG207=""),"* No olvide ingresar la variable Niños, Niñas, Adolescentes y Jóvenes Mejor niñez Mujeres (Digite CERO si no tiene).  ",IF(AG207&gt;$E207,"* La variable de Niños, Niñas, Adolescentes y Jóvenes Mejor Niñez Mujeres no puede superar el Total Mujeres. ",""))</f>
        <v/>
      </c>
      <c r="CE207" s="60" t="str">
        <f>IF(AND($C207&lt;&gt;0,AH207=""),"* No olvide ingresar la variable "&amp;AH$203&amp;""&amp;" (Digite CERO si no tiene).  ",IF(AH207&gt;$C207,"* La variable Pueblos Originarios no puede superar el Total Ambos Sexos. ",""))</f>
        <v/>
      </c>
      <c r="CF207" s="60" t="str">
        <f>IF(AND($C207&lt;&gt;0,AI207=""),"* No olvide ingresar la variable "&amp;AI$203&amp;""&amp;" (Digite CERO si no tiene).  ",IF(AI207&gt;$C207,"* La variable Migrantes no puede superar el Total Ambos Sexos. ",""))</f>
        <v/>
      </c>
      <c r="CK207" s="62">
        <f>IF(AND($D207&lt;&gt;0,AD207=""),1,IF(AD207&gt;$D207,1,0))</f>
        <v>0</v>
      </c>
      <c r="CL207" s="62">
        <f>IF(AND($E207&lt;&gt;0,AE207=""),1,IF(AE207&gt;$E207,1,0))</f>
        <v>0</v>
      </c>
      <c r="CM207" s="62">
        <f>IF(AND($D207&lt;&gt;0,AF207=""),1,IF(AF207&gt;$D207,1,0))</f>
        <v>0</v>
      </c>
      <c r="CN207" s="62">
        <f>IF(AND($E207&lt;&gt;0,AG207=""),1,IF(AG207&gt;$E207,1,0))</f>
        <v>0</v>
      </c>
      <c r="CO207" s="62">
        <f>IF(AND($C207&lt;&gt;0,AH207=""),1,IF(AH207&gt;$C207,1,0))</f>
        <v>0</v>
      </c>
      <c r="CP207" s="62">
        <f>IF(AND($C207&lt;&gt;0,AI207=""),1,IF(AI207&gt;$C207,1,0))</f>
        <v>0</v>
      </c>
    </row>
    <row r="208" spans="1:94" x14ac:dyDescent="0.25">
      <c r="A208" s="2638" t="s">
        <v>65</v>
      </c>
      <c r="B208" s="2639"/>
      <c r="C208" s="1157">
        <f>SUM(D208+E208)</f>
        <v>0</v>
      </c>
      <c r="D208" s="1158">
        <f t="shared" ref="D208:AI208" si="62">SUM(D206+D207)</f>
        <v>0</v>
      </c>
      <c r="E208" s="1159">
        <f t="shared" si="62"/>
        <v>0</v>
      </c>
      <c r="F208" s="1160">
        <f t="shared" si="62"/>
        <v>0</v>
      </c>
      <c r="G208" s="1161">
        <f t="shared" si="62"/>
        <v>0</v>
      </c>
      <c r="H208" s="1160">
        <f t="shared" si="62"/>
        <v>0</v>
      </c>
      <c r="I208" s="1161">
        <f t="shared" si="62"/>
        <v>0</v>
      </c>
      <c r="J208" s="1160">
        <f t="shared" si="62"/>
        <v>0</v>
      </c>
      <c r="K208" s="1161">
        <f t="shared" si="62"/>
        <v>0</v>
      </c>
      <c r="L208" s="1160">
        <f t="shared" si="62"/>
        <v>0</v>
      </c>
      <c r="M208" s="1161">
        <f t="shared" si="62"/>
        <v>0</v>
      </c>
      <c r="N208" s="1160">
        <f t="shared" si="62"/>
        <v>0</v>
      </c>
      <c r="O208" s="1161">
        <f t="shared" si="62"/>
        <v>0</v>
      </c>
      <c r="P208" s="1160">
        <f t="shared" si="62"/>
        <v>0</v>
      </c>
      <c r="Q208" s="1161">
        <f t="shared" si="62"/>
        <v>0</v>
      </c>
      <c r="R208" s="1160">
        <f t="shared" si="62"/>
        <v>0</v>
      </c>
      <c r="S208" s="1161">
        <f t="shared" si="62"/>
        <v>0</v>
      </c>
      <c r="T208" s="1160">
        <f t="shared" si="62"/>
        <v>0</v>
      </c>
      <c r="U208" s="1161">
        <f t="shared" si="62"/>
        <v>0</v>
      </c>
      <c r="V208" s="1160">
        <f t="shared" si="62"/>
        <v>0</v>
      </c>
      <c r="W208" s="1161">
        <f t="shared" si="62"/>
        <v>0</v>
      </c>
      <c r="X208" s="1160">
        <f t="shared" si="62"/>
        <v>0</v>
      </c>
      <c r="Y208" s="1161">
        <f t="shared" si="62"/>
        <v>0</v>
      </c>
      <c r="Z208" s="1160">
        <f t="shared" si="62"/>
        <v>0</v>
      </c>
      <c r="AA208" s="1161">
        <f t="shared" si="62"/>
        <v>0</v>
      </c>
      <c r="AB208" s="1160">
        <f t="shared" si="62"/>
        <v>0</v>
      </c>
      <c r="AC208" s="1162">
        <f t="shared" si="62"/>
        <v>0</v>
      </c>
      <c r="AD208" s="1158">
        <f t="shared" si="62"/>
        <v>0</v>
      </c>
      <c r="AE208" s="1161">
        <f t="shared" si="62"/>
        <v>0</v>
      </c>
      <c r="AF208" s="1158">
        <f t="shared" si="62"/>
        <v>0</v>
      </c>
      <c r="AG208" s="1161">
        <f t="shared" si="62"/>
        <v>0</v>
      </c>
      <c r="AH208" s="1160">
        <f t="shared" si="62"/>
        <v>0</v>
      </c>
      <c r="AI208" s="1159">
        <f t="shared" si="62"/>
        <v>0</v>
      </c>
    </row>
    <row r="209" spans="1:90" customFormat="1" x14ac:dyDescent="0.25">
      <c r="A209" s="411" t="s">
        <v>225</v>
      </c>
      <c r="B209" s="429"/>
      <c r="C209" s="429"/>
      <c r="D209" s="429"/>
      <c r="E209" s="429"/>
      <c r="F209" s="429"/>
      <c r="G209" s="5"/>
      <c r="H209" s="5"/>
      <c r="I209" s="379"/>
      <c r="J209" s="379"/>
      <c r="K209" s="379"/>
      <c r="L209" s="379"/>
      <c r="M209" s="379"/>
      <c r="N209" s="379"/>
      <c r="O209" s="379"/>
      <c r="P209" s="379"/>
      <c r="Q209" s="379"/>
      <c r="R209" s="5"/>
      <c r="S209" s="5"/>
      <c r="T209" s="5"/>
      <c r="U209" s="5"/>
      <c r="V209" s="5"/>
      <c r="W209" s="5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</row>
    <row r="210" spans="1:90" customFormat="1" ht="15" customHeight="1" x14ac:dyDescent="0.25">
      <c r="A210" s="3006" t="s">
        <v>226</v>
      </c>
      <c r="B210" s="3007"/>
      <c r="C210" s="3008" t="s">
        <v>65</v>
      </c>
      <c r="D210" s="3008"/>
      <c r="E210" s="3009"/>
      <c r="F210" s="3072" t="s">
        <v>6</v>
      </c>
      <c r="G210" s="2957"/>
      <c r="H210" s="2957"/>
      <c r="I210" s="2957"/>
      <c r="J210" s="2957"/>
      <c r="K210" s="2957"/>
      <c r="L210" s="2957"/>
      <c r="M210" s="2957"/>
      <c r="N210" s="2957"/>
      <c r="O210" s="2957"/>
      <c r="P210" s="3072" t="s">
        <v>227</v>
      </c>
      <c r="Q210" s="2957"/>
      <c r="R210" s="3073"/>
      <c r="S210" s="2968" t="s">
        <v>28</v>
      </c>
      <c r="T210" s="2969" t="s">
        <v>29</v>
      </c>
      <c r="U210" s="3013" t="s">
        <v>228</v>
      </c>
      <c r="V210" s="3013"/>
      <c r="W210" s="3013"/>
      <c r="X210" s="3013"/>
      <c r="Y210" s="3013"/>
      <c r="Z210" s="3011"/>
      <c r="AA210" s="3014" t="s">
        <v>229</v>
      </c>
      <c r="AB210" s="3013"/>
      <c r="AC210" s="3013"/>
      <c r="AD210" s="3013"/>
      <c r="AE210" s="3013"/>
      <c r="AF210" s="3011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</row>
    <row r="211" spans="1:90" customFormat="1" ht="15" customHeight="1" x14ac:dyDescent="0.25">
      <c r="A211" s="2642"/>
      <c r="B211" s="2643"/>
      <c r="C211" s="2648"/>
      <c r="D211" s="2648"/>
      <c r="E211" s="2649"/>
      <c r="F211" s="3036" t="s">
        <v>230</v>
      </c>
      <c r="G211" s="3036"/>
      <c r="H211" s="3036" t="s">
        <v>31</v>
      </c>
      <c r="I211" s="3036"/>
      <c r="J211" s="3036" t="s">
        <v>145</v>
      </c>
      <c r="K211" s="3036"/>
      <c r="L211" s="3036" t="s">
        <v>231</v>
      </c>
      <c r="M211" s="3036"/>
      <c r="N211" s="3036" t="s">
        <v>232</v>
      </c>
      <c r="O211" s="3022"/>
      <c r="P211" s="2971" t="s">
        <v>233</v>
      </c>
      <c r="Q211" s="2959" t="s">
        <v>234</v>
      </c>
      <c r="R211" s="3010" t="s">
        <v>235</v>
      </c>
      <c r="S211" s="2672"/>
      <c r="T211" s="2675"/>
      <c r="U211" s="2667"/>
      <c r="V211" s="2667"/>
      <c r="W211" s="2667"/>
      <c r="X211" s="2667"/>
      <c r="Y211" s="2667"/>
      <c r="Z211" s="2659"/>
      <c r="AA211" s="2678"/>
      <c r="AB211" s="2667"/>
      <c r="AC211" s="2667"/>
      <c r="AD211" s="2667"/>
      <c r="AE211" s="2667"/>
      <c r="AF211" s="2659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</row>
    <row r="212" spans="1:90" customFormat="1" x14ac:dyDescent="0.25">
      <c r="A212" s="2644"/>
      <c r="B212" s="2645"/>
      <c r="C212" s="964" t="s">
        <v>222</v>
      </c>
      <c r="D212" s="1149" t="s">
        <v>18</v>
      </c>
      <c r="E212" s="1051" t="s">
        <v>19</v>
      </c>
      <c r="F212" s="1146" t="s">
        <v>18</v>
      </c>
      <c r="G212" s="1147" t="s">
        <v>19</v>
      </c>
      <c r="H212" s="1146" t="s">
        <v>18</v>
      </c>
      <c r="I212" s="1147" t="s">
        <v>19</v>
      </c>
      <c r="J212" s="1146" t="s">
        <v>18</v>
      </c>
      <c r="K212" s="1147" t="s">
        <v>19</v>
      </c>
      <c r="L212" s="1146" t="s">
        <v>18</v>
      </c>
      <c r="M212" s="1147" t="s">
        <v>19</v>
      </c>
      <c r="N212" s="1146" t="s">
        <v>18</v>
      </c>
      <c r="O212" s="1163" t="s">
        <v>19</v>
      </c>
      <c r="P212" s="2680"/>
      <c r="Q212" s="2654"/>
      <c r="R212" s="2656"/>
      <c r="S212" s="2673"/>
      <c r="T212" s="2676" t="s">
        <v>19</v>
      </c>
      <c r="U212" s="1164" t="s">
        <v>236</v>
      </c>
      <c r="V212" s="1165" t="s">
        <v>11</v>
      </c>
      <c r="W212" s="1166" t="s">
        <v>237</v>
      </c>
      <c r="X212" s="1166" t="s">
        <v>238</v>
      </c>
      <c r="Y212" s="1166" t="s">
        <v>239</v>
      </c>
      <c r="Z212" s="1167" t="s">
        <v>240</v>
      </c>
      <c r="AA212" s="1168" t="s">
        <v>236</v>
      </c>
      <c r="AB212" s="1165" t="s">
        <v>11</v>
      </c>
      <c r="AC212" s="1166" t="s">
        <v>237</v>
      </c>
      <c r="AD212" s="1166" t="s">
        <v>238</v>
      </c>
      <c r="AE212" s="1166" t="s">
        <v>239</v>
      </c>
      <c r="AF212" s="1169" t="s">
        <v>240</v>
      </c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</row>
    <row r="213" spans="1:90" customFormat="1" ht="15" customHeight="1" x14ac:dyDescent="0.25">
      <c r="A213" s="3079" t="s">
        <v>241</v>
      </c>
      <c r="B213" s="3080"/>
      <c r="C213" s="1150">
        <f>SUM(D213+E213)</f>
        <v>0</v>
      </c>
      <c r="D213" s="1151">
        <f t="shared" ref="D213:E215" si="63">SUM(F213+H213+J213+L213+N213)</f>
        <v>0</v>
      </c>
      <c r="E213" s="1170">
        <f t="shared" si="63"/>
        <v>0</v>
      </c>
      <c r="F213" s="1153"/>
      <c r="G213" s="1155"/>
      <c r="H213" s="1153"/>
      <c r="I213" s="1155"/>
      <c r="J213" s="1153"/>
      <c r="K213" s="1155"/>
      <c r="L213" s="1153"/>
      <c r="M213" s="1155"/>
      <c r="N213" s="1153"/>
      <c r="O213" s="1171"/>
      <c r="P213" s="1153"/>
      <c r="Q213" s="815"/>
      <c r="R213" s="1156"/>
      <c r="S213" s="1172"/>
      <c r="T213" s="1156"/>
      <c r="U213" s="471"/>
      <c r="V213" s="472"/>
      <c r="W213" s="472"/>
      <c r="X213" s="472"/>
      <c r="Y213" s="472"/>
      <c r="Z213" s="473"/>
      <c r="AA213" s="1153"/>
      <c r="AB213" s="815"/>
      <c r="AC213" s="815"/>
      <c r="AD213" s="815"/>
      <c r="AE213" s="815"/>
      <c r="AF213" s="1155"/>
      <c r="AG213" s="242" t="str">
        <f>CA213&amp;CB213</f>
        <v/>
      </c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60" t="str">
        <f>IF(AND($C213&lt;&gt;0,S213=""),"* No olvide ingresar la variable "&amp;S$210&amp;""&amp;" (Digite CERO si no tiene). ",IF(S213&gt;$C213,"* La variable Pueblos Originarios no puede superar el Total Ambos Sexos. ",""))</f>
        <v/>
      </c>
      <c r="CB213" s="60" t="str">
        <f>IF(AND($C213&lt;&gt;0,T213=""),"* No olvide ingresar la variable "&amp;T$210&amp;""&amp;" (Digite CERO si no tiene). ",IF(T213&gt;$C213,"* La variable Migrantes no puede superar el Total Ambos Sexos. ",""))</f>
        <v/>
      </c>
      <c r="CC213" s="2"/>
      <c r="CD213" s="59"/>
      <c r="CE213" s="59"/>
      <c r="CF213" s="61"/>
      <c r="CG213" s="61"/>
      <c r="CH213" s="61"/>
      <c r="CI213" s="61"/>
      <c r="CJ213" s="61"/>
      <c r="CK213" s="62">
        <f>IF(AND($C213&lt;&gt;0,S213=""),1,IF(S213&gt;$C213,1,0))</f>
        <v>0</v>
      </c>
      <c r="CL213" s="62">
        <f>IF(AND($C213&lt;&gt;0,T213=""),1,IF(T213&gt;$C213,1,0))</f>
        <v>0</v>
      </c>
    </row>
    <row r="214" spans="1:90" customFormat="1" x14ac:dyDescent="0.25">
      <c r="A214" s="2694" t="s">
        <v>242</v>
      </c>
      <c r="B214" s="2695"/>
      <c r="C214" s="474">
        <f>SUM(D214+E214)</f>
        <v>0</v>
      </c>
      <c r="D214" s="475">
        <f t="shared" si="63"/>
        <v>0</v>
      </c>
      <c r="E214" s="476">
        <f t="shared" si="63"/>
        <v>0</v>
      </c>
      <c r="F214" s="477"/>
      <c r="G214" s="478"/>
      <c r="H214" s="477"/>
      <c r="I214" s="478"/>
      <c r="J214" s="477"/>
      <c r="K214" s="478"/>
      <c r="L214" s="477"/>
      <c r="M214" s="478"/>
      <c r="N214" s="477"/>
      <c r="O214" s="479"/>
      <c r="P214" s="477"/>
      <c r="Q214" s="480"/>
      <c r="R214" s="481"/>
      <c r="S214" s="482"/>
      <c r="T214" s="483"/>
      <c r="U214" s="482"/>
      <c r="V214" s="480"/>
      <c r="W214" s="480"/>
      <c r="X214" s="480"/>
      <c r="Y214" s="480"/>
      <c r="Z214" s="484"/>
      <c r="AA214" s="477"/>
      <c r="AB214" s="480"/>
      <c r="AC214" s="480"/>
      <c r="AD214" s="480"/>
      <c r="AE214" s="480"/>
      <c r="AF214" s="478"/>
      <c r="AG214" s="242" t="str">
        <f t="shared" ref="AG214:AG215" si="64">CA214&amp;CB214</f>
        <v/>
      </c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60" t="str">
        <f t="shared" ref="CA214:CA215" si="65">IF(AND($C214&lt;&gt;0,S214=""),"* No olvide ingresar la variable "&amp;S$210&amp;""&amp;" (Digite CERO si no tiene). ",IF(S214&gt;$C214,"* La variable Pueblos Originarios no puede superar el Total Ambos Sexos. ",""))</f>
        <v/>
      </c>
      <c r="CB214" s="60" t="str">
        <f t="shared" ref="CB214:CB215" si="66">IF(AND($C214&lt;&gt;0,T214=""),"* No olvide ingresar la variable "&amp;T$210&amp;""&amp;" (Digite CERO si no tiene). ",IF(T214&gt;$C214,"* La variable Migrantes no puede superar el Total Ambos Sexos. ",""))</f>
        <v/>
      </c>
      <c r="CC214" s="2"/>
      <c r="CD214" s="59"/>
      <c r="CE214" s="59"/>
      <c r="CF214" s="61"/>
      <c r="CG214" s="61"/>
      <c r="CH214" s="61"/>
      <c r="CI214" s="61"/>
      <c r="CJ214" s="61"/>
      <c r="CK214" s="62">
        <f t="shared" ref="CK214:CL215" si="67">IF(AND($C214&lt;&gt;0,S214=""),1,IF(S214&gt;$C214,1,0))</f>
        <v>0</v>
      </c>
      <c r="CL214" s="62">
        <f t="shared" si="67"/>
        <v>0</v>
      </c>
    </row>
    <row r="215" spans="1:90" customFormat="1" x14ac:dyDescent="0.25">
      <c r="A215" s="2696" t="s">
        <v>243</v>
      </c>
      <c r="B215" s="2697"/>
      <c r="C215" s="445">
        <f>SUM(D215+E215)</f>
        <v>0</v>
      </c>
      <c r="D215" s="485">
        <f t="shared" si="63"/>
        <v>0</v>
      </c>
      <c r="E215" s="486">
        <f t="shared" si="63"/>
        <v>0</v>
      </c>
      <c r="F215" s="449"/>
      <c r="G215" s="451"/>
      <c r="H215" s="449"/>
      <c r="I215" s="451"/>
      <c r="J215" s="449"/>
      <c r="K215" s="451"/>
      <c r="L215" s="449"/>
      <c r="M215" s="451"/>
      <c r="N215" s="449"/>
      <c r="O215" s="487"/>
      <c r="P215" s="449"/>
      <c r="Q215" s="488"/>
      <c r="R215" s="452"/>
      <c r="S215" s="489"/>
      <c r="T215" s="452"/>
      <c r="U215" s="489"/>
      <c r="V215" s="488"/>
      <c r="W215" s="488"/>
      <c r="X215" s="488"/>
      <c r="Y215" s="488"/>
      <c r="Z215" s="490"/>
      <c r="AA215" s="449"/>
      <c r="AB215" s="488"/>
      <c r="AC215" s="488"/>
      <c r="AD215" s="488"/>
      <c r="AE215" s="488"/>
      <c r="AF215" s="451"/>
      <c r="AG215" s="242" t="str">
        <f t="shared" si="64"/>
        <v/>
      </c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60" t="str">
        <f t="shared" si="65"/>
        <v/>
      </c>
      <c r="CB215" s="60" t="str">
        <f t="shared" si="66"/>
        <v/>
      </c>
      <c r="CC215" s="2"/>
      <c r="CD215" s="59"/>
      <c r="CE215" s="59"/>
      <c r="CF215" s="61"/>
      <c r="CG215" s="61"/>
      <c r="CH215" s="61"/>
      <c r="CI215" s="61"/>
      <c r="CJ215" s="61"/>
      <c r="CK215" s="62">
        <f t="shared" si="67"/>
        <v>0</v>
      </c>
      <c r="CL215" s="62">
        <f>IF(AND($C215&lt;&gt;0,T215=""),1,IF(T215&gt;$C215,1,0))</f>
        <v>0</v>
      </c>
    </row>
    <row r="216" spans="1:90" customFormat="1" x14ac:dyDescent="0.25">
      <c r="A216" s="491" t="s">
        <v>244</v>
      </c>
      <c r="B216" s="491"/>
      <c r="C216" s="491"/>
      <c r="D216" s="492"/>
      <c r="E216" s="492"/>
      <c r="F216" s="492"/>
      <c r="G216" s="492"/>
      <c r="H216" s="493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</row>
    <row r="217" spans="1:90" customFormat="1" ht="15" customHeight="1" x14ac:dyDescent="0.25">
      <c r="A217" s="3016" t="s">
        <v>245</v>
      </c>
      <c r="B217" s="3017"/>
      <c r="C217" s="3017"/>
      <c r="D217" s="3015"/>
      <c r="E217" s="3016" t="s">
        <v>18</v>
      </c>
      <c r="F217" s="2980" t="s">
        <v>19</v>
      </c>
      <c r="G217" s="3084" t="s">
        <v>246</v>
      </c>
      <c r="H217" s="3085"/>
      <c r="I217" s="2987" t="s">
        <v>28</v>
      </c>
      <c r="J217" s="3015" t="s">
        <v>29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</row>
    <row r="218" spans="1:90" customFormat="1" ht="22.5" x14ac:dyDescent="0.25">
      <c r="A218" s="2700"/>
      <c r="B218" s="2701"/>
      <c r="C218" s="2701"/>
      <c r="D218" s="2682"/>
      <c r="E218" s="2700"/>
      <c r="F218" s="2703"/>
      <c r="G218" s="1173" t="s">
        <v>247</v>
      </c>
      <c r="H218" s="1174" t="s">
        <v>248</v>
      </c>
      <c r="I218" s="2716"/>
      <c r="J218" s="268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</row>
    <row r="219" spans="1:90" customFormat="1" ht="15" customHeight="1" x14ac:dyDescent="0.25">
      <c r="A219" s="3076" t="s">
        <v>249</v>
      </c>
      <c r="B219" s="3077"/>
      <c r="C219" s="3077"/>
      <c r="D219" s="3078"/>
      <c r="E219" s="996"/>
      <c r="F219" s="1175"/>
      <c r="G219" s="1140"/>
      <c r="H219" s="1176"/>
      <c r="I219" s="1177"/>
      <c r="J219" s="1175"/>
      <c r="K219" s="444" t="str">
        <f>$CA219&amp;CB219</f>
        <v/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CA219" s="60" t="str">
        <f>IF(AND($E219+F219&lt;&gt;0,I219=""),"* No olvide ingresar la variable "&amp;I$217&amp;""&amp;" (Digite CERO si no tiene). ",IF(I219&gt;$E219+$F219,"* La variable Pueblos Originarios la suma de Hombres + Mujeres.",""))</f>
        <v/>
      </c>
      <c r="CB219" s="60" t="str">
        <f>IF(AND($E219+F219&lt;&gt;0,J219=""),"* No olvide ingresar la variable "&amp;J$217&amp;""&amp;" (Digite CERO si no tiene). ",IF(J219&gt;$E219+$F219,"* La variable Migrantes no puede superar la suma de Hombres + Mujeres. ",""))</f>
        <v/>
      </c>
      <c r="CC219" s="2"/>
      <c r="CD219" s="59"/>
      <c r="CE219" s="59"/>
      <c r="CF219" s="61"/>
      <c r="CG219" s="61"/>
      <c r="CH219" s="61"/>
      <c r="CI219" s="61"/>
      <c r="CJ219" s="61"/>
      <c r="CK219" s="62">
        <f>IF(AND($E219+$F219&lt;&gt;0,I219=""),1,IF(I219&gt;$E219+$F219,1,0))</f>
        <v>0</v>
      </c>
      <c r="CL219" s="62">
        <f>IF(AND($E219+$F219&lt;&gt;0,J219=""),1,IF(J219&gt;$E219+$F219,1,0))</f>
        <v>0</v>
      </c>
    </row>
    <row r="220" spans="1:90" customFormat="1" ht="15" customHeight="1" x14ac:dyDescent="0.25">
      <c r="A220" s="2686" t="s">
        <v>250</v>
      </c>
      <c r="B220" s="2687"/>
      <c r="C220" s="2687"/>
      <c r="D220" s="2688"/>
      <c r="E220" s="391"/>
      <c r="F220" s="500"/>
      <c r="G220" s="391"/>
      <c r="H220" s="330"/>
      <c r="I220" s="501"/>
      <c r="J220" s="502"/>
      <c r="K220" s="444" t="str">
        <f t="shared" ref="K220:K226" si="68">$CA220&amp;CB220</f>
        <v/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60" t="str">
        <f>IF(AND($E220+F220&lt;&gt;0,I220=""),"* No olvide ingresar la variable "&amp;I$217&amp;""&amp;" (Digite CERO si no tiene). ",IF(I220&gt;$E220+$F220,"* La variable Pueblos Originarios la suma de Hombres + Mujeres.",""))</f>
        <v/>
      </c>
      <c r="CB220" s="60" t="str">
        <f>IF(AND($E220+F220&lt;&gt;0,J220=""),"* No olvide ingresar la variable "&amp;J$217&amp;""&amp;" (Digite CERO si no tiene). ",IF(J220&gt;$E220+$F220,"* La variable Migrantes no puede superar la suma de Hombres + Mujeres. ",""))</f>
        <v/>
      </c>
      <c r="CC220" s="2"/>
      <c r="CD220" s="59"/>
      <c r="CE220" s="59"/>
      <c r="CF220" s="61"/>
      <c r="CG220" s="61"/>
      <c r="CH220" s="61"/>
      <c r="CI220" s="61"/>
      <c r="CJ220" s="61"/>
      <c r="CK220" s="62">
        <f>IF(AND($E220+$F220&lt;&gt;0,I220=""),1,IF(I220&gt;$E220+$F220,1,0))</f>
        <v>0</v>
      </c>
      <c r="CL220" s="62">
        <f>IF(AND($E220+$F220&lt;&gt;0,J220=""),1,IF(J220&gt;$E220+$F220,1,0))</f>
        <v>0</v>
      </c>
    </row>
    <row r="221" spans="1:90" customFormat="1" ht="15" customHeight="1" x14ac:dyDescent="0.25">
      <c r="A221" s="2689" t="s">
        <v>251</v>
      </c>
      <c r="B221" s="2690"/>
      <c r="C221" s="2690"/>
      <c r="D221" s="2691"/>
      <c r="E221" s="396"/>
      <c r="F221" s="503"/>
      <c r="G221" s="504"/>
      <c r="H221" s="505"/>
      <c r="I221" s="506"/>
      <c r="J221" s="507"/>
      <c r="K221" s="444" t="str">
        <f t="shared" si="68"/>
        <v/>
      </c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60" t="str">
        <f t="shared" ref="CA221" si="69">IF(AND($E221+F221&lt;&gt;0,I221=""),"* No olvide ingresar la variable "&amp;I$217&amp;""&amp;" (Digite CERO si no tiene). ",IF(I221&gt;$E221+$F221,"* La variable Pueblos Originarios la suma de Hombres + Mujeres.",""))</f>
        <v/>
      </c>
      <c r="CB221" s="60" t="str">
        <f t="shared" ref="CB221" si="70">IF(AND($E221+F221&lt;&gt;0,J221=""),"* No olvide ingresar la variable "&amp;J$217&amp;""&amp;" (Digite CERO si no tiene). ",IF(J221&gt;$E221+$F221,"* La variable Migrantes no puede superar la suma de Hombres + Mujeres. ",""))</f>
        <v/>
      </c>
      <c r="CC221" s="2"/>
      <c r="CD221" s="59"/>
      <c r="CE221" s="59"/>
      <c r="CF221" s="61"/>
      <c r="CG221" s="61"/>
      <c r="CH221" s="61"/>
      <c r="CI221" s="61"/>
      <c r="CJ221" s="61"/>
      <c r="CK221" s="62">
        <f t="shared" ref="CK221:CL226" si="71">IF(AND($E221+$F221&lt;&gt;0,I221=""),1,IF(I221&gt;$E221+$F221,1,0))</f>
        <v>0</v>
      </c>
      <c r="CL221" s="62">
        <f t="shared" si="71"/>
        <v>0</v>
      </c>
    </row>
    <row r="222" spans="1:90" customFormat="1" x14ac:dyDescent="0.25">
      <c r="A222" s="3081" t="s">
        <v>65</v>
      </c>
      <c r="B222" s="2982"/>
      <c r="C222" s="2982"/>
      <c r="D222" s="3082"/>
      <c r="E222" s="1178">
        <f>SUM(E219:E221)</f>
        <v>0</v>
      </c>
      <c r="F222" s="1179">
        <f>SUM(F219:F221)</f>
        <v>0</v>
      </c>
      <c r="G222" s="1180">
        <f t="shared" ref="G222:J222" si="72">SUM(G219:G221)</f>
        <v>0</v>
      </c>
      <c r="H222" s="1181">
        <f t="shared" si="72"/>
        <v>0</v>
      </c>
      <c r="I222" s="1182">
        <f t="shared" si="72"/>
        <v>0</v>
      </c>
      <c r="J222" s="1183">
        <f t="shared" si="72"/>
        <v>0</v>
      </c>
      <c r="K222" s="444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C222" s="2"/>
      <c r="CD222" s="59"/>
      <c r="CE222" s="59"/>
      <c r="CF222" s="61"/>
      <c r="CG222" s="61"/>
      <c r="CH222" s="61"/>
      <c r="CI222" s="61"/>
      <c r="CJ222" s="61"/>
      <c r="CK222" s="2"/>
      <c r="CL222" s="2"/>
    </row>
    <row r="223" spans="1:90" customFormat="1" x14ac:dyDescent="0.25">
      <c r="A223" s="3083" t="s">
        <v>252</v>
      </c>
      <c r="B223" s="3076" t="s">
        <v>253</v>
      </c>
      <c r="C223" s="3077"/>
      <c r="D223" s="3078"/>
      <c r="E223" s="1006"/>
      <c r="F223" s="1184"/>
      <c r="G223" s="268"/>
      <c r="H223" s="516"/>
      <c r="I223" s="1185"/>
      <c r="J223" s="1184"/>
      <c r="K223" s="444" t="str">
        <f>$CA223&amp;CB223</f>
        <v/>
      </c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60" t="str">
        <f>IF(AND($E223+F223&lt;&gt;0,I223=""),"* No olvide ingresar la variable "&amp;I$217&amp;""&amp;" (Digite CERO si no tiene). ",IF(I223&gt;$E223+$F223,"* La variable Pueblos Originarios no debe ser mayor a la suma de Hombres + Mujeres.",""))</f>
        <v/>
      </c>
      <c r="CB223" s="60" t="str">
        <f>IF(AND($E223+F223&lt;&gt;0,J223=""),"* No olvide ingresar la variable "&amp;J$217&amp;""&amp;" (Digite CERO si no tiene). ",IF(J223&gt;$E223+$F223,"* La variable Migrantes no debe ser mayor a la suma de Hombres + Mujeres. ",""))</f>
        <v/>
      </c>
      <c r="CC223" s="2"/>
      <c r="CD223" s="59"/>
      <c r="CE223" s="59"/>
      <c r="CF223" s="61"/>
      <c r="CG223" s="61"/>
      <c r="CH223" s="61"/>
      <c r="CI223" s="61"/>
      <c r="CJ223" s="61"/>
      <c r="CK223" s="62">
        <f t="shared" si="71"/>
        <v>0</v>
      </c>
      <c r="CL223" s="62">
        <f t="shared" si="71"/>
        <v>0</v>
      </c>
    </row>
    <row r="224" spans="1:90" customFormat="1" ht="15" customHeight="1" x14ac:dyDescent="0.25">
      <c r="A224" s="3083"/>
      <c r="B224" s="2708" t="s">
        <v>254</v>
      </c>
      <c r="C224" s="2686" t="s">
        <v>255</v>
      </c>
      <c r="D224" s="2688"/>
      <c r="E224" s="518"/>
      <c r="F224" s="519"/>
      <c r="G224" s="268"/>
      <c r="H224" s="516"/>
      <c r="I224" s="520"/>
      <c r="J224" s="521"/>
      <c r="K224" s="444" t="str">
        <f t="shared" si="68"/>
        <v/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60" t="str">
        <f t="shared" ref="CA224:CA226" si="73">IF(AND($E224+F224&lt;&gt;0,I224=""),"* No olvide ingresar la variable "&amp;I$217&amp;""&amp;" (Digite CERO si no tiene). ",IF(I224&gt;$E224+$F224,"* La variable Pueblos Originarios no debe ser mayor a la suma de Hombres + Mujeres.",""))</f>
        <v/>
      </c>
      <c r="CB224" s="60" t="str">
        <f t="shared" ref="CB224:CB226" si="74">IF(AND($E224+F224&lt;&gt;0,J224=""),"* No olvide ingresar la variable "&amp;J$217&amp;""&amp;" (Digite CERO si no tiene). ",IF(J224&gt;$E224+$F224,"* La variable Migrantes no debe ser mayor a la suma de Hombres + Mujeres. ",""))</f>
        <v/>
      </c>
      <c r="CC224" s="2"/>
      <c r="CD224" s="59"/>
      <c r="CE224" s="59"/>
      <c r="CF224" s="61"/>
      <c r="CG224" s="61"/>
      <c r="CH224" s="61"/>
      <c r="CI224" s="61"/>
      <c r="CJ224" s="61"/>
      <c r="CK224" s="62">
        <f t="shared" si="71"/>
        <v>0</v>
      </c>
      <c r="CL224" s="62">
        <f t="shared" si="71"/>
        <v>0</v>
      </c>
    </row>
    <row r="225" spans="1:90" customFormat="1" ht="15" customHeight="1" x14ac:dyDescent="0.25">
      <c r="A225" s="3083"/>
      <c r="B225" s="2708"/>
      <c r="C225" s="2709" t="s">
        <v>256</v>
      </c>
      <c r="D225" s="2710"/>
      <c r="E225" s="522"/>
      <c r="F225" s="519"/>
      <c r="G225" s="268"/>
      <c r="H225" s="516"/>
      <c r="I225" s="523"/>
      <c r="J225" s="524"/>
      <c r="K225" s="444" t="str">
        <f t="shared" si="68"/>
        <v/>
      </c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60" t="str">
        <f t="shared" si="73"/>
        <v/>
      </c>
      <c r="CB225" s="60" t="str">
        <f t="shared" si="74"/>
        <v/>
      </c>
      <c r="CC225" s="2"/>
      <c r="CD225" s="59"/>
      <c r="CE225" s="59"/>
      <c r="CF225" s="61"/>
      <c r="CG225" s="61"/>
      <c r="CH225" s="61"/>
      <c r="CI225" s="61"/>
      <c r="CJ225" s="61"/>
      <c r="CK225" s="62">
        <f t="shared" si="71"/>
        <v>0</v>
      </c>
      <c r="CL225" s="62">
        <f t="shared" si="71"/>
        <v>0</v>
      </c>
    </row>
    <row r="226" spans="1:90" customFormat="1" ht="15" customHeight="1" x14ac:dyDescent="0.25">
      <c r="A226" s="3083"/>
      <c r="B226" s="525" t="s">
        <v>257</v>
      </c>
      <c r="C226" s="2711" t="s">
        <v>256</v>
      </c>
      <c r="D226" s="2712"/>
      <c r="E226" s="526"/>
      <c r="F226" s="527"/>
      <c r="G226" s="528"/>
      <c r="H226" s="529"/>
      <c r="I226" s="530"/>
      <c r="J226" s="527"/>
      <c r="K226" s="444" t="str">
        <f t="shared" si="68"/>
        <v/>
      </c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60" t="str">
        <f t="shared" si="73"/>
        <v/>
      </c>
      <c r="CB226" s="60" t="str">
        <f t="shared" si="74"/>
        <v/>
      </c>
      <c r="CC226" s="2"/>
      <c r="CD226" s="59"/>
      <c r="CE226" s="59"/>
      <c r="CF226" s="61"/>
      <c r="CG226" s="61"/>
      <c r="CH226" s="61"/>
      <c r="CI226" s="61"/>
      <c r="CJ226" s="61"/>
      <c r="CK226" s="62">
        <f t="shared" si="71"/>
        <v>0</v>
      </c>
      <c r="CL226" s="62">
        <f t="shared" si="71"/>
        <v>0</v>
      </c>
    </row>
    <row r="227" spans="1:90" customFormat="1" x14ac:dyDescent="0.25">
      <c r="A227" s="3081" t="s">
        <v>65</v>
      </c>
      <c r="B227" s="2982"/>
      <c r="C227" s="2982"/>
      <c r="D227" s="3082"/>
      <c r="E227" s="1178">
        <f>SUM(E223:E226)</f>
        <v>0</v>
      </c>
      <c r="F227" s="1179">
        <f>SUM(F223:F226)</f>
        <v>0</v>
      </c>
      <c r="G227" s="531"/>
      <c r="H227" s="532"/>
      <c r="I227" s="1182">
        <f t="shared" ref="I227:J227" si="75">SUM(I223:I226)</f>
        <v>0</v>
      </c>
      <c r="J227" s="1183">
        <f t="shared" si="75"/>
        <v>0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2"/>
      <c r="CF227" s="2"/>
      <c r="CG227" s="2"/>
      <c r="CH227" s="2"/>
      <c r="CI227" s="2"/>
      <c r="CJ227" s="2"/>
      <c r="CK227" s="2"/>
      <c r="CL227" s="2"/>
    </row>
    <row r="228" spans="1:90" customFormat="1" x14ac:dyDescent="0.25">
      <c r="A228" s="533" t="s">
        <v>258</v>
      </c>
      <c r="B228" s="533"/>
      <c r="C228" s="533"/>
      <c r="D228" s="534"/>
      <c r="E228" s="534"/>
      <c r="F228" s="534"/>
      <c r="G228" s="535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2"/>
      <c r="CF228" s="2"/>
      <c r="CG228" s="2"/>
      <c r="CH228" s="2"/>
      <c r="CI228" s="2"/>
      <c r="CJ228" s="2"/>
      <c r="CK228" s="2"/>
      <c r="CL228" s="2"/>
    </row>
    <row r="229" spans="1:90" customFormat="1" ht="21" x14ac:dyDescent="0.25">
      <c r="A229" s="3081" t="s">
        <v>226</v>
      </c>
      <c r="B229" s="3082"/>
      <c r="C229" s="1186" t="s">
        <v>18</v>
      </c>
      <c r="D229" s="1187" t="s">
        <v>19</v>
      </c>
      <c r="E229" s="1011" t="s">
        <v>28</v>
      </c>
      <c r="F229" s="1012" t="s">
        <v>29</v>
      </c>
      <c r="G229" s="535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2"/>
      <c r="CF229" s="2"/>
      <c r="CG229" s="2"/>
      <c r="CH229" s="2"/>
      <c r="CI229" s="2"/>
      <c r="CJ229" s="2"/>
      <c r="CK229" s="2"/>
      <c r="CL229" s="2"/>
    </row>
    <row r="230" spans="1:90" customFormat="1" ht="21" x14ac:dyDescent="0.25">
      <c r="A230" s="2990" t="s">
        <v>259</v>
      </c>
      <c r="B230" s="1188" t="s">
        <v>255</v>
      </c>
      <c r="C230" s="1189"/>
      <c r="D230" s="832"/>
      <c r="E230" s="1190"/>
      <c r="F230" s="1191"/>
      <c r="G230" s="444" t="str">
        <f>$CB230&amp;CA230</f>
        <v/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60" t="str">
        <f>IF(AND($C230+D230&lt;&gt;0,E230=""),"* No olvide ingresar la variable "&amp;E$229&amp;""&amp;" (Digite CERO si no tiene). ",IF(E230&gt;$C230+$D230,"* La variable Pueblos Originarios no debe ser mayor a la suma de Hombres + Mujeres.",""))</f>
        <v/>
      </c>
      <c r="CB230" s="60" t="str">
        <f>IF(AND($C230+D230&lt;&gt;0,F230=""),"* No olvide ingresar la variable "&amp;F$229&amp;""&amp;" (Digite CERO si no tiene). ",IF(F230&gt;$C230+$D230,"* La variable Migrantes no debe ser mayor a la suma de Hombres + Mujeres.",""))</f>
        <v/>
      </c>
      <c r="CC230" s="2"/>
      <c r="CD230" s="59"/>
      <c r="CE230" s="59"/>
      <c r="CF230" s="61"/>
      <c r="CG230" s="61"/>
      <c r="CH230" s="61"/>
      <c r="CI230" s="61"/>
      <c r="CJ230" s="61"/>
      <c r="CK230" s="62">
        <f>IF(AND($C230+$D230&lt;&gt;0,E230=""),1,IF(E230&gt;$C230+$D230,1,0))</f>
        <v>0</v>
      </c>
      <c r="CL230" s="62">
        <f>IF(AND($C230+$D230&lt;&gt;0,F230=""),1,IF(F230&gt;$C230+$D230,1,0))</f>
        <v>0</v>
      </c>
    </row>
    <row r="231" spans="1:90" customFormat="1" ht="21" x14ac:dyDescent="0.25">
      <c r="A231" s="2725"/>
      <c r="B231" s="545" t="s">
        <v>256</v>
      </c>
      <c r="C231" s="546"/>
      <c r="D231" s="547"/>
      <c r="E231" s="548"/>
      <c r="F231" s="549"/>
      <c r="G231" s="444" t="str">
        <f>$CB231&amp;CA231</f>
        <v/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60" t="str">
        <f>IF(AND($C231+D231&lt;&gt;0,E231=""),"* No olvide ingresar la variable "&amp;E$229&amp;""&amp;" (Digite CERO si no tiene). ",IF(E231&gt;$C231+$D231,"* La variable Pueblos Originarios no debe ser mayor a la suma de Hombres + Mujeres.",""))</f>
        <v/>
      </c>
      <c r="CB231" s="60" t="str">
        <f>IF(AND($C231+D231&lt;&gt;0,F231=""),"* No olvide ingresar la variable "&amp;F$229&amp;""&amp;" (Digite CERO si no tiene). ",IF(F231&gt;$C231+$D231,"* La variable Migrantes no debe ser mayor a la suma de Hombres + Mujeres.",""))</f>
        <v/>
      </c>
      <c r="CC231" s="2"/>
      <c r="CD231" s="59"/>
      <c r="CE231" s="59"/>
      <c r="CF231" s="61"/>
      <c r="CG231" s="61"/>
      <c r="CH231" s="61"/>
      <c r="CI231" s="61"/>
      <c r="CJ231" s="61"/>
      <c r="CK231" s="62">
        <f>IF(AND($C231+$D231&lt;&gt;0,E231=""),1,IF(E231&gt;$C231+$D231,1,0))</f>
        <v>0</v>
      </c>
      <c r="CL231" s="62">
        <f>IF(AND($C231+$D231&lt;&gt;0,F231=""),1,IF(F231&gt;$C231+$D231,1,0))</f>
        <v>0</v>
      </c>
    </row>
    <row r="232" spans="1:90" customFormat="1" x14ac:dyDescent="0.25">
      <c r="A232" s="3081" t="s">
        <v>65</v>
      </c>
      <c r="B232" s="3082"/>
      <c r="C232" s="1192">
        <f>SUM(C230:C231)</f>
        <v>0</v>
      </c>
      <c r="D232" s="1193">
        <f t="shared" ref="D232:F232" si="76">SUM(D230:D231)</f>
        <v>0</v>
      </c>
      <c r="E232" s="1194">
        <f t="shared" si="76"/>
        <v>0</v>
      </c>
      <c r="F232" s="1195">
        <f t="shared" si="76"/>
        <v>0</v>
      </c>
      <c r="G232" s="535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2"/>
      <c r="CF232" s="2"/>
      <c r="CG232" s="2"/>
      <c r="CH232" s="2"/>
      <c r="CI232" s="2"/>
      <c r="CJ232" s="2"/>
      <c r="CK232" s="2"/>
      <c r="CL232" s="2"/>
    </row>
    <row r="233" spans="1:90" customFormat="1" x14ac:dyDescent="0.25">
      <c r="A233" s="411" t="s">
        <v>260</v>
      </c>
      <c r="B233" s="429"/>
      <c r="C233" s="429"/>
      <c r="D233" s="5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2"/>
      <c r="CF233" s="2"/>
      <c r="CG233" s="2"/>
      <c r="CH233" s="2"/>
      <c r="CI233" s="2"/>
      <c r="CJ233" s="2"/>
      <c r="CK233" s="2"/>
      <c r="CL233" s="2"/>
    </row>
    <row r="234" spans="1:90" customFormat="1" ht="15" customHeight="1" x14ac:dyDescent="0.25">
      <c r="A234" s="3006" t="s">
        <v>261</v>
      </c>
      <c r="B234" s="3007"/>
      <c r="C234" s="3022" t="s">
        <v>262</v>
      </c>
      <c r="D234" s="2888"/>
      <c r="E234" s="3023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2"/>
      <c r="CF234" s="2"/>
      <c r="CG234" s="2"/>
      <c r="CH234" s="2"/>
      <c r="CI234" s="2"/>
      <c r="CJ234" s="2"/>
      <c r="CK234" s="2"/>
      <c r="CL234" s="2"/>
    </row>
    <row r="235" spans="1:90" customFormat="1" x14ac:dyDescent="0.25">
      <c r="A235" s="2642"/>
      <c r="B235" s="2643"/>
      <c r="C235" s="3018" t="s">
        <v>263</v>
      </c>
      <c r="D235" s="3022" t="s">
        <v>264</v>
      </c>
      <c r="E235" s="3023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2"/>
      <c r="CF235" s="2"/>
      <c r="CG235" s="2"/>
      <c r="CH235" s="2"/>
      <c r="CI235" s="2"/>
      <c r="CJ235" s="2"/>
      <c r="CK235" s="2"/>
      <c r="CL235" s="2"/>
    </row>
    <row r="236" spans="1:90" customFormat="1" x14ac:dyDescent="0.25">
      <c r="A236" s="2644"/>
      <c r="B236" s="2645"/>
      <c r="C236" s="2727"/>
      <c r="D236" s="1196" t="s">
        <v>265</v>
      </c>
      <c r="E236" s="1147" t="s">
        <v>266</v>
      </c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59"/>
      <c r="AM236" s="59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</row>
    <row r="237" spans="1:90" customFormat="1" x14ac:dyDescent="0.25">
      <c r="A237" s="3086" t="s">
        <v>267</v>
      </c>
      <c r="B237" s="3087"/>
      <c r="C237" s="1197"/>
      <c r="D237" s="1153"/>
      <c r="E237" s="1155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59"/>
      <c r="AM237" s="59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</row>
    <row r="238" spans="1:90" customFormat="1" x14ac:dyDescent="0.25">
      <c r="A238" s="2719" t="s">
        <v>268</v>
      </c>
      <c r="B238" s="2720"/>
      <c r="C238" s="556"/>
      <c r="D238" s="557"/>
      <c r="E238" s="484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59"/>
      <c r="AM238" s="59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</row>
    <row r="239" spans="1:90" customFormat="1" x14ac:dyDescent="0.25">
      <c r="A239" s="2719" t="s">
        <v>269</v>
      </c>
      <c r="B239" s="2720"/>
      <c r="C239" s="557"/>
      <c r="D239" s="557"/>
      <c r="E239" s="484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</row>
    <row r="240" spans="1:90" customFormat="1" x14ac:dyDescent="0.25">
      <c r="A240" s="2719" t="s">
        <v>270</v>
      </c>
      <c r="B240" s="2720"/>
      <c r="C240" s="557"/>
      <c r="D240" s="557"/>
      <c r="E240" s="484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</row>
    <row r="241" spans="1:27" customFormat="1" x14ac:dyDescent="0.25">
      <c r="A241" s="2721" t="s">
        <v>271</v>
      </c>
      <c r="B241" s="2722"/>
      <c r="C241" s="558"/>
      <c r="D241" s="559"/>
      <c r="E241" s="490"/>
    </row>
    <row r="242" spans="1:27" customFormat="1" ht="15" customHeight="1" x14ac:dyDescent="0.25">
      <c r="A242" s="2723" t="s">
        <v>272</v>
      </c>
      <c r="B242" s="2723"/>
      <c r="C242" s="2723"/>
      <c r="D242" s="2723"/>
      <c r="E242" s="2723"/>
      <c r="F242" s="2723"/>
      <c r="G242" s="2723"/>
      <c r="H242" s="2723"/>
      <c r="I242" s="2723"/>
      <c r="J242" s="2723"/>
      <c r="K242" s="2723"/>
      <c r="L242" s="2723"/>
      <c r="M242" s="2723"/>
      <c r="N242" s="560"/>
      <c r="O242" s="560"/>
      <c r="P242" s="560"/>
      <c r="Q242" s="560"/>
      <c r="R242" s="560"/>
      <c r="S242" s="560"/>
      <c r="T242" s="560"/>
      <c r="U242" s="560"/>
      <c r="V242" s="560"/>
      <c r="W242" s="560"/>
      <c r="X242" s="560"/>
      <c r="Y242" s="560"/>
    </row>
    <row r="243" spans="1:27" customFormat="1" x14ac:dyDescent="0.25">
      <c r="A243" s="2734" t="s">
        <v>119</v>
      </c>
      <c r="B243" s="2735"/>
      <c r="C243" s="2740" t="s">
        <v>120</v>
      </c>
      <c r="D243" s="2741"/>
      <c r="E243" s="2741"/>
      <c r="F243" s="2744" t="s">
        <v>6</v>
      </c>
      <c r="G243" s="2745"/>
      <c r="H243" s="2745"/>
      <c r="I243" s="2745"/>
      <c r="J243" s="2745"/>
      <c r="K243" s="2745"/>
      <c r="L243" s="2745"/>
      <c r="M243" s="2745"/>
      <c r="N243" s="2745"/>
      <c r="O243" s="2745"/>
      <c r="P243" s="2745"/>
      <c r="Q243" s="2745"/>
      <c r="R243" s="2745"/>
      <c r="S243" s="2745"/>
      <c r="T243" s="2745"/>
      <c r="U243" s="2745"/>
      <c r="V243" s="2745"/>
      <c r="W243" s="2745"/>
      <c r="X243" s="2745"/>
      <c r="Y243" s="2745"/>
      <c r="Z243" s="2745"/>
      <c r="AA243" s="2746"/>
    </row>
    <row r="244" spans="1:27" customFormat="1" ht="15" customHeight="1" x14ac:dyDescent="0.25">
      <c r="A244" s="2736"/>
      <c r="B244" s="2737"/>
      <c r="C244" s="2742"/>
      <c r="D244" s="2743"/>
      <c r="E244" s="2729"/>
      <c r="F244" s="2728" t="s">
        <v>147</v>
      </c>
      <c r="G244" s="2729"/>
      <c r="H244" s="2728" t="s">
        <v>113</v>
      </c>
      <c r="I244" s="2729"/>
      <c r="J244" s="2728" t="s">
        <v>114</v>
      </c>
      <c r="K244" s="2729"/>
      <c r="L244" s="2728" t="s">
        <v>148</v>
      </c>
      <c r="M244" s="2729"/>
      <c r="N244" s="2728" t="s">
        <v>167</v>
      </c>
      <c r="O244" s="2729"/>
      <c r="P244" s="2728" t="s">
        <v>273</v>
      </c>
      <c r="Q244" s="2729"/>
      <c r="R244" s="2728" t="s">
        <v>274</v>
      </c>
      <c r="S244" s="2729"/>
      <c r="T244" s="2728" t="s">
        <v>174</v>
      </c>
      <c r="U244" s="2729"/>
      <c r="V244" s="2728" t="s">
        <v>150</v>
      </c>
      <c r="W244" s="2729"/>
      <c r="X244" s="2728" t="s">
        <v>151</v>
      </c>
      <c r="Y244" s="2729"/>
      <c r="Z244" s="2728" t="s">
        <v>130</v>
      </c>
      <c r="AA244" s="2729"/>
    </row>
    <row r="245" spans="1:27" customFormat="1" x14ac:dyDescent="0.25">
      <c r="A245" s="2738"/>
      <c r="B245" s="2739"/>
      <c r="C245" s="561" t="s">
        <v>17</v>
      </c>
      <c r="D245" s="562" t="s">
        <v>18</v>
      </c>
      <c r="E245" s="563" t="s">
        <v>19</v>
      </c>
      <c r="F245" s="564" t="s">
        <v>18</v>
      </c>
      <c r="G245" s="565" t="s">
        <v>19</v>
      </c>
      <c r="H245" s="564" t="s">
        <v>18</v>
      </c>
      <c r="I245" s="566" t="s">
        <v>19</v>
      </c>
      <c r="J245" s="564" t="s">
        <v>18</v>
      </c>
      <c r="K245" s="566" t="s">
        <v>19</v>
      </c>
      <c r="L245" s="564" t="s">
        <v>18</v>
      </c>
      <c r="M245" s="566" t="s">
        <v>19</v>
      </c>
      <c r="N245" s="564" t="s">
        <v>18</v>
      </c>
      <c r="O245" s="566" t="s">
        <v>19</v>
      </c>
      <c r="P245" s="564" t="s">
        <v>18</v>
      </c>
      <c r="Q245" s="566" t="s">
        <v>19</v>
      </c>
      <c r="R245" s="564" t="s">
        <v>18</v>
      </c>
      <c r="S245" s="566" t="s">
        <v>19</v>
      </c>
      <c r="T245" s="564" t="s">
        <v>18</v>
      </c>
      <c r="U245" s="566" t="s">
        <v>19</v>
      </c>
      <c r="V245" s="564" t="s">
        <v>18</v>
      </c>
      <c r="W245" s="566" t="s">
        <v>19</v>
      </c>
      <c r="X245" s="564" t="s">
        <v>18</v>
      </c>
      <c r="Y245" s="566" t="s">
        <v>19</v>
      </c>
      <c r="Z245" s="564" t="s">
        <v>18</v>
      </c>
      <c r="AA245" s="566" t="s">
        <v>19</v>
      </c>
    </row>
    <row r="246" spans="1:27" customFormat="1" x14ac:dyDescent="0.25">
      <c r="A246" s="2730" t="s">
        <v>275</v>
      </c>
      <c r="B246" s="2731"/>
      <c r="C246" s="567">
        <f t="shared" ref="C246:C255" si="77">SUM(D246+E246)</f>
        <v>0</v>
      </c>
      <c r="D246" s="568">
        <f>+F246</f>
        <v>0</v>
      </c>
      <c r="E246" s="569">
        <f>+G246</f>
        <v>0</v>
      </c>
      <c r="F246" s="570"/>
      <c r="G246" s="571"/>
      <c r="H246" s="572"/>
      <c r="I246" s="573"/>
      <c r="J246" s="572"/>
      <c r="K246" s="573"/>
      <c r="L246" s="572"/>
      <c r="M246" s="573"/>
      <c r="N246" s="572"/>
      <c r="O246" s="573"/>
      <c r="P246" s="572"/>
      <c r="Q246" s="573"/>
      <c r="R246" s="572"/>
      <c r="S246" s="573"/>
      <c r="T246" s="572"/>
      <c r="U246" s="573"/>
      <c r="V246" s="572"/>
      <c r="W246" s="573"/>
      <c r="X246" s="572"/>
      <c r="Y246" s="573"/>
      <c r="Z246" s="572"/>
      <c r="AA246" s="573"/>
    </row>
    <row r="247" spans="1:27" customFormat="1" x14ac:dyDescent="0.25">
      <c r="A247" s="2732" t="s">
        <v>276</v>
      </c>
      <c r="B247" s="2733"/>
      <c r="C247" s="574">
        <f t="shared" si="77"/>
        <v>0</v>
      </c>
      <c r="D247" s="575">
        <f>+H247</f>
        <v>0</v>
      </c>
      <c r="E247" s="576">
        <f>+I247</f>
        <v>0</v>
      </c>
      <c r="F247" s="577"/>
      <c r="G247" s="578"/>
      <c r="H247" s="579"/>
      <c r="I247" s="580"/>
      <c r="J247" s="581"/>
      <c r="K247" s="578"/>
      <c r="L247" s="581"/>
      <c r="M247" s="578"/>
      <c r="N247" s="581"/>
      <c r="O247" s="578"/>
      <c r="P247" s="581"/>
      <c r="Q247" s="578"/>
      <c r="R247" s="581"/>
      <c r="S247" s="578"/>
      <c r="T247" s="581"/>
      <c r="U247" s="578"/>
      <c r="V247" s="581"/>
      <c r="W247" s="578"/>
      <c r="X247" s="581"/>
      <c r="Y247" s="578"/>
      <c r="Z247" s="581"/>
      <c r="AA247" s="578"/>
    </row>
    <row r="248" spans="1:27" customFormat="1" x14ac:dyDescent="0.25">
      <c r="A248" s="2732" t="s">
        <v>277</v>
      </c>
      <c r="B248" s="2733"/>
      <c r="C248" s="574">
        <f t="shared" si="77"/>
        <v>0</v>
      </c>
      <c r="D248" s="575">
        <f>+J248</f>
        <v>0</v>
      </c>
      <c r="E248" s="576">
        <f>+K248</f>
        <v>0</v>
      </c>
      <c r="F248" s="577"/>
      <c r="G248" s="578"/>
      <c r="H248" s="581"/>
      <c r="I248" s="578"/>
      <c r="J248" s="579"/>
      <c r="K248" s="580"/>
      <c r="L248" s="581"/>
      <c r="M248" s="578"/>
      <c r="N248" s="581"/>
      <c r="O248" s="578"/>
      <c r="P248" s="581"/>
      <c r="Q248" s="578"/>
      <c r="R248" s="581"/>
      <c r="S248" s="578"/>
      <c r="T248" s="581"/>
      <c r="U248" s="578"/>
      <c r="V248" s="581"/>
      <c r="W248" s="578"/>
      <c r="X248" s="581"/>
      <c r="Y248" s="578"/>
      <c r="Z248" s="581"/>
      <c r="AA248" s="578"/>
    </row>
    <row r="249" spans="1:27" customFormat="1" x14ac:dyDescent="0.25">
      <c r="A249" s="2732" t="s">
        <v>278</v>
      </c>
      <c r="B249" s="2733"/>
      <c r="C249" s="574">
        <f t="shared" si="77"/>
        <v>0</v>
      </c>
      <c r="D249" s="575">
        <f>(L249+N249+P249+R249+T249)</f>
        <v>0</v>
      </c>
      <c r="E249" s="576">
        <f>(M249+O249+Q249+S249+U249)</f>
        <v>0</v>
      </c>
      <c r="F249" s="577"/>
      <c r="G249" s="578"/>
      <c r="H249" s="581"/>
      <c r="I249" s="578"/>
      <c r="J249" s="581"/>
      <c r="K249" s="578"/>
      <c r="L249" s="579"/>
      <c r="M249" s="580"/>
      <c r="N249" s="579"/>
      <c r="O249" s="580"/>
      <c r="P249" s="579"/>
      <c r="Q249" s="580"/>
      <c r="R249" s="579"/>
      <c r="S249" s="580"/>
      <c r="T249" s="579"/>
      <c r="U249" s="580"/>
      <c r="V249" s="581"/>
      <c r="W249" s="578"/>
      <c r="X249" s="581"/>
      <c r="Y249" s="578"/>
      <c r="Z249" s="581"/>
      <c r="AA249" s="578"/>
    </row>
    <row r="250" spans="1:27" customFormat="1" x14ac:dyDescent="0.25">
      <c r="A250" s="2732" t="s">
        <v>279</v>
      </c>
      <c r="B250" s="2733"/>
      <c r="C250" s="574">
        <f>SUM(D250+E250)</f>
        <v>0</v>
      </c>
      <c r="D250" s="575">
        <f>+H250+J250+L250+N250</f>
        <v>0</v>
      </c>
      <c r="E250" s="576">
        <f>+I250+K250+M250+O250</f>
        <v>0</v>
      </c>
      <c r="F250" s="577"/>
      <c r="G250" s="578"/>
      <c r="H250" s="579"/>
      <c r="I250" s="580"/>
      <c r="J250" s="579"/>
      <c r="K250" s="580"/>
      <c r="L250" s="579"/>
      <c r="M250" s="580"/>
      <c r="N250" s="579"/>
      <c r="O250" s="580"/>
      <c r="P250" s="581"/>
      <c r="Q250" s="578"/>
      <c r="R250" s="581"/>
      <c r="S250" s="578"/>
      <c r="T250" s="581"/>
      <c r="U250" s="578"/>
      <c r="V250" s="581"/>
      <c r="W250" s="578"/>
      <c r="X250" s="581"/>
      <c r="Y250" s="578"/>
      <c r="Z250" s="581"/>
      <c r="AA250" s="578"/>
    </row>
    <row r="251" spans="1:27" customFormat="1" x14ac:dyDescent="0.25">
      <c r="A251" s="2732" t="s">
        <v>280</v>
      </c>
      <c r="B251" s="2733"/>
      <c r="C251" s="574">
        <f>SUM(D251+E251)</f>
        <v>0</v>
      </c>
      <c r="D251" s="575">
        <f>+H251+J251+L251+N251+P251+R251+T251+V251+X251+Z251</f>
        <v>0</v>
      </c>
      <c r="E251" s="576">
        <f>+I251+K251+M251+O251+Q251+S251+U251+W251+Y251+AA251</f>
        <v>0</v>
      </c>
      <c r="F251" s="577"/>
      <c r="G251" s="578"/>
      <c r="H251" s="579"/>
      <c r="I251" s="570"/>
      <c r="J251" s="579"/>
      <c r="K251" s="580"/>
      <c r="L251" s="579"/>
      <c r="M251" s="580"/>
      <c r="N251" s="579"/>
      <c r="O251" s="580"/>
      <c r="P251" s="579"/>
      <c r="Q251" s="580"/>
      <c r="R251" s="579"/>
      <c r="S251" s="580"/>
      <c r="T251" s="579"/>
      <c r="U251" s="580"/>
      <c r="V251" s="579"/>
      <c r="W251" s="580"/>
      <c r="X251" s="579"/>
      <c r="Y251" s="580"/>
      <c r="Z251" s="579"/>
      <c r="AA251" s="580"/>
    </row>
    <row r="252" spans="1:27" customFormat="1" x14ac:dyDescent="0.25">
      <c r="A252" s="2747" t="s">
        <v>281</v>
      </c>
      <c r="B252" s="2748"/>
      <c r="C252" s="582">
        <f>SUM(D252+E252)</f>
        <v>0</v>
      </c>
      <c r="D252" s="583">
        <f>+V252+X252+Z252+T252</f>
        <v>0</v>
      </c>
      <c r="E252" s="584">
        <f>+W252+Y252+AA252+U252</f>
        <v>0</v>
      </c>
      <c r="F252" s="585"/>
      <c r="G252" s="586"/>
      <c r="H252" s="587"/>
      <c r="I252" s="585"/>
      <c r="J252" s="587"/>
      <c r="K252" s="586"/>
      <c r="L252" s="587"/>
      <c r="M252" s="586"/>
      <c r="N252" s="587"/>
      <c r="O252" s="586"/>
      <c r="P252" s="587"/>
      <c r="Q252" s="586"/>
      <c r="R252" s="587"/>
      <c r="S252" s="586"/>
      <c r="T252" s="588"/>
      <c r="U252" s="589"/>
      <c r="V252" s="590"/>
      <c r="W252" s="591"/>
      <c r="X252" s="590"/>
      <c r="Y252" s="591"/>
      <c r="Z252" s="590"/>
      <c r="AA252" s="591"/>
    </row>
    <row r="253" spans="1:27" customFormat="1" x14ac:dyDescent="0.25">
      <c r="A253" s="2749" t="s">
        <v>138</v>
      </c>
      <c r="B253" s="592" t="s">
        <v>139</v>
      </c>
      <c r="C253" s="593">
        <f t="shared" si="77"/>
        <v>0</v>
      </c>
      <c r="D253" s="594">
        <f>F253+H253+J253+L253+N253+P253+R253+T253+V253+X253+Z253</f>
        <v>0</v>
      </c>
      <c r="E253" s="595">
        <f>G253+I253+K253+M253+O253+Q253+S253+U253+W253+Y253+AA253</f>
        <v>0</v>
      </c>
      <c r="F253" s="596"/>
      <c r="G253" s="571"/>
      <c r="H253" s="597"/>
      <c r="I253" s="571"/>
      <c r="J253" s="597"/>
      <c r="K253" s="571"/>
      <c r="L253" s="597"/>
      <c r="M253" s="571"/>
      <c r="N253" s="597"/>
      <c r="O253" s="598"/>
      <c r="P253" s="597"/>
      <c r="Q253" s="598"/>
      <c r="R253" s="599"/>
      <c r="S253" s="600"/>
      <c r="T253" s="599"/>
      <c r="U253" s="600"/>
      <c r="V253" s="596"/>
      <c r="W253" s="571"/>
      <c r="X253" s="597"/>
      <c r="Y253" s="571"/>
      <c r="Z253" s="597"/>
      <c r="AA253" s="571"/>
    </row>
    <row r="254" spans="1:27" customFormat="1" x14ac:dyDescent="0.25">
      <c r="A254" s="2750"/>
      <c r="B254" s="601" t="s">
        <v>254</v>
      </c>
      <c r="C254" s="602">
        <f t="shared" si="77"/>
        <v>0</v>
      </c>
      <c r="D254" s="594">
        <f t="shared" ref="D254:E255" si="78">F254+H254+J254+L254+N254+P254+R254+T254+V254+X254+Z254</f>
        <v>0</v>
      </c>
      <c r="E254" s="595">
        <f t="shared" si="78"/>
        <v>0</v>
      </c>
      <c r="F254" s="570"/>
      <c r="G254" s="580"/>
      <c r="H254" s="579"/>
      <c r="I254" s="580"/>
      <c r="J254" s="579"/>
      <c r="K254" s="580"/>
      <c r="L254" s="579"/>
      <c r="M254" s="580"/>
      <c r="N254" s="579"/>
      <c r="O254" s="603"/>
      <c r="P254" s="579"/>
      <c r="Q254" s="603"/>
      <c r="R254" s="604"/>
      <c r="S254" s="605"/>
      <c r="T254" s="604"/>
      <c r="U254" s="605"/>
      <c r="V254" s="570"/>
      <c r="W254" s="580"/>
      <c r="X254" s="579"/>
      <c r="Y254" s="580"/>
      <c r="Z254" s="579"/>
      <c r="AA254" s="580"/>
    </row>
    <row r="255" spans="1:27" customFormat="1" x14ac:dyDescent="0.25">
      <c r="A255" s="2751"/>
      <c r="B255" s="606" t="s">
        <v>224</v>
      </c>
      <c r="C255" s="607">
        <f t="shared" si="77"/>
        <v>0</v>
      </c>
      <c r="D255" s="608">
        <f t="shared" si="78"/>
        <v>0</v>
      </c>
      <c r="E255" s="609">
        <f t="shared" si="78"/>
        <v>0</v>
      </c>
      <c r="F255" s="610"/>
      <c r="G255" s="591"/>
      <c r="H255" s="590"/>
      <c r="I255" s="591"/>
      <c r="J255" s="590"/>
      <c r="K255" s="591"/>
      <c r="L255" s="590"/>
      <c r="M255" s="591"/>
      <c r="N255" s="590"/>
      <c r="O255" s="611"/>
      <c r="P255" s="590"/>
      <c r="Q255" s="611"/>
      <c r="R255" s="612"/>
      <c r="S255" s="613"/>
      <c r="T255" s="612"/>
      <c r="U255" s="613"/>
      <c r="V255" s="610"/>
      <c r="W255" s="591"/>
      <c r="X255" s="590"/>
      <c r="Y255" s="591"/>
      <c r="Z255" s="590"/>
      <c r="AA255" s="591"/>
    </row>
    <row r="256" spans="1:27" customFormat="1" x14ac:dyDescent="0.25">
      <c r="A256" s="491" t="s">
        <v>282</v>
      </c>
      <c r="K256" s="614"/>
      <c r="L256" s="614"/>
      <c r="M256" s="614"/>
      <c r="N256" s="614"/>
      <c r="O256" s="614"/>
    </row>
    <row r="257" spans="1:96" ht="15" customHeight="1" x14ac:dyDescent="0.25">
      <c r="A257" s="3019" t="s">
        <v>59</v>
      </c>
      <c r="B257" s="3020"/>
      <c r="C257" s="2893" t="s">
        <v>65</v>
      </c>
      <c r="D257" s="2894"/>
      <c r="E257" s="2895"/>
      <c r="F257" s="3036" t="s">
        <v>6</v>
      </c>
      <c r="G257" s="3036"/>
      <c r="H257" s="3036"/>
      <c r="I257" s="3036"/>
      <c r="J257" s="3036"/>
      <c r="K257" s="3036"/>
      <c r="L257" s="3036"/>
      <c r="M257" s="3036"/>
      <c r="N257" s="3036"/>
      <c r="O257" s="3036"/>
      <c r="P257" s="2994" t="s">
        <v>283</v>
      </c>
      <c r="Q257" s="615"/>
      <c r="R257" s="615"/>
    </row>
    <row r="258" spans="1:96" ht="15" customHeight="1" x14ac:dyDescent="0.25">
      <c r="A258" s="2755"/>
      <c r="B258" s="2756"/>
      <c r="C258" s="2580"/>
      <c r="D258" s="2505"/>
      <c r="E258" s="2506"/>
      <c r="F258" s="3022" t="s">
        <v>166</v>
      </c>
      <c r="G258" s="3023"/>
      <c r="H258" s="3022" t="s">
        <v>147</v>
      </c>
      <c r="I258" s="3023"/>
      <c r="J258" s="3022" t="s">
        <v>113</v>
      </c>
      <c r="K258" s="3023"/>
      <c r="L258" s="3049" t="s">
        <v>114</v>
      </c>
      <c r="M258" s="3052"/>
      <c r="N258" s="3055" t="s">
        <v>148</v>
      </c>
      <c r="O258" s="3052"/>
      <c r="P258" s="2760"/>
      <c r="Q258" s="616"/>
      <c r="R258" s="2752"/>
    </row>
    <row r="259" spans="1:96" ht="15" customHeight="1" x14ac:dyDescent="0.25">
      <c r="A259" s="2757"/>
      <c r="B259" s="2758"/>
      <c r="C259" s="950" t="s">
        <v>17</v>
      </c>
      <c r="D259" s="951" t="s">
        <v>18</v>
      </c>
      <c r="E259" s="382" t="s">
        <v>19</v>
      </c>
      <c r="F259" s="952" t="s">
        <v>18</v>
      </c>
      <c r="G259" s="382" t="s">
        <v>19</v>
      </c>
      <c r="H259" s="952" t="s">
        <v>18</v>
      </c>
      <c r="I259" s="382" t="s">
        <v>19</v>
      </c>
      <c r="J259" s="952" t="s">
        <v>18</v>
      </c>
      <c r="K259" s="382" t="s">
        <v>19</v>
      </c>
      <c r="L259" s="1062" t="s">
        <v>18</v>
      </c>
      <c r="M259" s="617" t="s">
        <v>19</v>
      </c>
      <c r="N259" s="1081" t="s">
        <v>18</v>
      </c>
      <c r="O259" s="1116" t="s">
        <v>19</v>
      </c>
      <c r="P259" s="2761"/>
      <c r="Q259" s="616"/>
      <c r="R259" s="2752"/>
    </row>
    <row r="260" spans="1:96" ht="15" customHeight="1" x14ac:dyDescent="0.25">
      <c r="A260" s="2990" t="s">
        <v>177</v>
      </c>
      <c r="B260" s="1188" t="s">
        <v>284</v>
      </c>
      <c r="C260" s="1119">
        <f t="shared" ref="C260:C265" si="79">SUM(D260:E260)</f>
        <v>0</v>
      </c>
      <c r="D260" s="1109">
        <f>+F260+H260+J260+L260+N260</f>
        <v>0</v>
      </c>
      <c r="E260" s="1085">
        <f>+G260+I260+K260+M260+O260</f>
        <v>0</v>
      </c>
      <c r="F260" s="1097"/>
      <c r="G260" s="1076"/>
      <c r="H260" s="1075"/>
      <c r="I260" s="1076"/>
      <c r="J260" s="1075"/>
      <c r="K260" s="1076"/>
      <c r="L260" s="1075"/>
      <c r="M260" s="1076"/>
      <c r="N260" s="1097"/>
      <c r="O260" s="1076"/>
      <c r="P260" s="1198"/>
      <c r="Q260" s="444" t="str">
        <f>$CA260</f>
        <v/>
      </c>
      <c r="R260" s="619"/>
      <c r="CA260" s="60" t="str">
        <f>IF(AND($C260&lt;&gt;0,P260=""),"* No olvide ingresar la variable "&amp;P$257&amp;""&amp;" (Digite CERO si no tiene). ",IF(P260&gt;$C260,"* La variable Derivación efectiva no debe ser mayor al Total Ambos Sexos.",""))</f>
        <v/>
      </c>
      <c r="CB260" s="59"/>
      <c r="CD260" s="59"/>
      <c r="CE260" s="59"/>
      <c r="CF260" s="61"/>
      <c r="CG260" s="61"/>
      <c r="CH260" s="61"/>
      <c r="CI260" s="61"/>
      <c r="CJ260" s="61"/>
      <c r="CK260" s="327">
        <f>IF(AND($C260&lt;&gt;0,P260=""),0,IF(P260&gt;$C260,1,0))</f>
        <v>0</v>
      </c>
    </row>
    <row r="261" spans="1:96" ht="15" customHeight="1" x14ac:dyDescent="0.25">
      <c r="A261" s="2708"/>
      <c r="B261" s="620" t="s">
        <v>179</v>
      </c>
      <c r="C261" s="216">
        <f t="shared" si="79"/>
        <v>0</v>
      </c>
      <c r="D261" s="248">
        <f t="shared" ref="D261:E265" si="80">+F261+H261+J261+L261+N261</f>
        <v>0</v>
      </c>
      <c r="E261" s="133">
        <f t="shared" si="80"/>
        <v>0</v>
      </c>
      <c r="F261" s="174"/>
      <c r="G261" s="78"/>
      <c r="H261" s="77"/>
      <c r="I261" s="78"/>
      <c r="J261" s="77"/>
      <c r="K261" s="78"/>
      <c r="L261" s="77"/>
      <c r="M261" s="78"/>
      <c r="N261" s="174"/>
      <c r="O261" s="78"/>
      <c r="P261" s="621"/>
      <c r="Q261" s="444" t="str">
        <f t="shared" ref="Q261:Q262" si="81">$CA261</f>
        <v/>
      </c>
      <c r="R261" s="619"/>
      <c r="CA261" s="60" t="str">
        <f>IF(AND($C261&lt;&gt;0,P261=""),"* No olvide ingresar la variable "&amp;P$257&amp;""&amp;" (Digite CERO si no tiene). ",IF(P261&gt;$C261,"* La variable Derivación efectiva no debe ser mayor al Total Ambos Sexos.",""))</f>
        <v/>
      </c>
      <c r="CB261" s="59"/>
      <c r="CD261" s="59"/>
      <c r="CE261" s="59"/>
      <c r="CF261" s="61"/>
      <c r="CG261" s="61"/>
      <c r="CH261" s="61"/>
      <c r="CI261" s="61"/>
      <c r="CJ261" s="61"/>
      <c r="CK261" s="327">
        <f t="shared" ref="CK261:CK262" si="82">IF(AND($C261&lt;&gt;0,P261=""),0,IF(P261&gt;$C261,1,0))</f>
        <v>0</v>
      </c>
    </row>
    <row r="262" spans="1:96" ht="18" customHeight="1" x14ac:dyDescent="0.25">
      <c r="A262" s="2725"/>
      <c r="B262" s="545" t="s">
        <v>180</v>
      </c>
      <c r="C262" s="394">
        <f t="shared" si="79"/>
        <v>0</v>
      </c>
      <c r="D262" s="395">
        <f t="shared" si="80"/>
        <v>0</v>
      </c>
      <c r="E262" s="140">
        <f t="shared" si="80"/>
        <v>0</v>
      </c>
      <c r="F262" s="188"/>
      <c r="G262" s="88"/>
      <c r="H262" s="40"/>
      <c r="I262" s="88"/>
      <c r="J262" s="40"/>
      <c r="K262" s="88"/>
      <c r="L262" s="40"/>
      <c r="M262" s="88"/>
      <c r="N262" s="188"/>
      <c r="O262" s="88"/>
      <c r="P262" s="622"/>
      <c r="Q262" s="444" t="str">
        <f t="shared" si="81"/>
        <v/>
      </c>
      <c r="R262" s="619"/>
      <c r="CA262" s="60" t="str">
        <f>IF(AND($C262&lt;&gt;0,P262=""),"* No olvide ingresar la variable "&amp;P$257&amp;""&amp;" (Digite CERO si no tiene). ",IF(P262&gt;$C262,"* La variable Derivación efectiva no debe ser mayor al Total Ambos Sexos.",""))</f>
        <v/>
      </c>
      <c r="CB262" s="59"/>
      <c r="CD262" s="59"/>
      <c r="CE262" s="59"/>
      <c r="CF262" s="61"/>
      <c r="CG262" s="61"/>
      <c r="CH262" s="61"/>
      <c r="CI262" s="61"/>
      <c r="CJ262" s="61"/>
      <c r="CK262" s="327">
        <f t="shared" si="82"/>
        <v>0</v>
      </c>
    </row>
    <row r="263" spans="1:96" ht="15" customHeight="1" x14ac:dyDescent="0.25">
      <c r="A263" s="2990" t="s">
        <v>181</v>
      </c>
      <c r="B263" s="1188" t="s">
        <v>284</v>
      </c>
      <c r="C263" s="1119">
        <f t="shared" si="79"/>
        <v>0</v>
      </c>
      <c r="D263" s="1109">
        <f t="shared" si="80"/>
        <v>0</v>
      </c>
      <c r="E263" s="1085">
        <f t="shared" si="80"/>
        <v>0</v>
      </c>
      <c r="F263" s="1097"/>
      <c r="G263" s="1076"/>
      <c r="H263" s="1075"/>
      <c r="I263" s="1076"/>
      <c r="J263" s="1075"/>
      <c r="K263" s="1076"/>
      <c r="L263" s="1075"/>
      <c r="M263" s="1076"/>
      <c r="N263" s="1097"/>
      <c r="O263" s="759"/>
      <c r="P263" s="1199"/>
    </row>
    <row r="264" spans="1:96" ht="15" customHeight="1" x14ac:dyDescent="0.25">
      <c r="A264" s="2708"/>
      <c r="B264" s="620" t="s">
        <v>179</v>
      </c>
      <c r="C264" s="216">
        <f t="shared" si="79"/>
        <v>0</v>
      </c>
      <c r="D264" s="248">
        <f t="shared" si="80"/>
        <v>0</v>
      </c>
      <c r="E264" s="133">
        <f t="shared" si="80"/>
        <v>0</v>
      </c>
      <c r="F264" s="174"/>
      <c r="G264" s="78"/>
      <c r="H264" s="77"/>
      <c r="I264" s="78"/>
      <c r="J264" s="77"/>
      <c r="K264" s="78"/>
      <c r="L264" s="77"/>
      <c r="M264" s="78"/>
      <c r="N264" s="174"/>
      <c r="O264" s="181"/>
      <c r="P264" s="281"/>
    </row>
    <row r="265" spans="1:96" ht="15" customHeight="1" x14ac:dyDescent="0.25">
      <c r="A265" s="2725"/>
      <c r="B265" s="545" t="s">
        <v>180</v>
      </c>
      <c r="C265" s="394">
        <f t="shared" si="79"/>
        <v>0</v>
      </c>
      <c r="D265" s="395">
        <f t="shared" si="80"/>
        <v>0</v>
      </c>
      <c r="E265" s="140">
        <f t="shared" si="80"/>
        <v>0</v>
      </c>
      <c r="F265" s="188"/>
      <c r="G265" s="88"/>
      <c r="H265" s="40"/>
      <c r="I265" s="88"/>
      <c r="J265" s="40"/>
      <c r="K265" s="88"/>
      <c r="L265" s="40"/>
      <c r="M265" s="88"/>
      <c r="N265" s="188"/>
      <c r="O265" s="187"/>
      <c r="P265" s="624"/>
    </row>
    <row r="266" spans="1:96" ht="18" customHeight="1" x14ac:dyDescent="0.25">
      <c r="A266" s="411" t="s">
        <v>285</v>
      </c>
      <c r="B266" s="625"/>
      <c r="C266" s="625"/>
      <c r="D266" s="625"/>
      <c r="E266" s="625"/>
      <c r="F266" s="625"/>
      <c r="G266" s="625"/>
      <c r="H266" s="625"/>
      <c r="I266" s="625"/>
      <c r="J266" s="625"/>
      <c r="K266" s="625"/>
      <c r="L266" s="625"/>
      <c r="M266" s="625"/>
      <c r="N266" s="625"/>
      <c r="O266" s="625"/>
      <c r="P266" s="625"/>
      <c r="Q266" s="625"/>
      <c r="R266" s="625"/>
      <c r="S266" s="625"/>
      <c r="T266" s="625"/>
      <c r="U266" s="625"/>
    </row>
    <row r="267" spans="1:96" x14ac:dyDescent="0.25">
      <c r="A267" s="2892" t="s">
        <v>25</v>
      </c>
      <c r="B267" s="2892" t="s">
        <v>286</v>
      </c>
      <c r="C267" s="3036" t="s">
        <v>287</v>
      </c>
      <c r="D267" s="3036"/>
      <c r="E267" s="3036"/>
      <c r="F267" s="3022" t="s">
        <v>6</v>
      </c>
      <c r="G267" s="2888"/>
      <c r="H267" s="2888"/>
      <c r="I267" s="2888"/>
      <c r="J267" s="2888"/>
      <c r="K267" s="2888"/>
      <c r="L267" s="2888"/>
      <c r="M267" s="2888"/>
      <c r="N267" s="2888"/>
      <c r="O267" s="2888"/>
      <c r="P267" s="2888"/>
      <c r="Q267" s="2888"/>
      <c r="R267" s="2888"/>
      <c r="S267" s="2888"/>
      <c r="T267" s="2888"/>
      <c r="U267" s="3035"/>
      <c r="V267" s="2899" t="s">
        <v>288</v>
      </c>
      <c r="W267" s="2895" t="s">
        <v>289</v>
      </c>
      <c r="X267" s="2904" t="s">
        <v>290</v>
      </c>
      <c r="Y267" s="2895" t="s">
        <v>291</v>
      </c>
      <c r="Z267" s="3001" t="s">
        <v>292</v>
      </c>
      <c r="AA267" s="3021"/>
      <c r="AB267" s="2996" t="s">
        <v>28</v>
      </c>
      <c r="AC267" s="2900" t="s">
        <v>29</v>
      </c>
    </row>
    <row r="268" spans="1:96" x14ac:dyDescent="0.25">
      <c r="A268" s="2509"/>
      <c r="B268" s="2509"/>
      <c r="C268" s="3036"/>
      <c r="D268" s="3036"/>
      <c r="E268" s="3036"/>
      <c r="F268" s="3022" t="s">
        <v>293</v>
      </c>
      <c r="G268" s="3023"/>
      <c r="H268" s="3022" t="s">
        <v>294</v>
      </c>
      <c r="I268" s="3023"/>
      <c r="J268" s="3022" t="s">
        <v>148</v>
      </c>
      <c r="K268" s="3023"/>
      <c r="L268" s="3022" t="s">
        <v>199</v>
      </c>
      <c r="M268" s="3023"/>
      <c r="N268" s="3022" t="s">
        <v>274</v>
      </c>
      <c r="O268" s="3023"/>
      <c r="P268" s="3022" t="s">
        <v>174</v>
      </c>
      <c r="Q268" s="3023"/>
      <c r="R268" s="3022" t="s">
        <v>295</v>
      </c>
      <c r="S268" s="3023"/>
      <c r="T268" s="3022" t="s">
        <v>130</v>
      </c>
      <c r="U268" s="3035"/>
      <c r="V268" s="2520"/>
      <c r="W268" s="2522"/>
      <c r="X268" s="2531"/>
      <c r="Y268" s="2522"/>
      <c r="Z268" s="2763"/>
      <c r="AA268" s="2555"/>
      <c r="AB268" s="2765"/>
      <c r="AC268" s="2524"/>
    </row>
    <row r="269" spans="1:96" x14ac:dyDescent="0.25">
      <c r="A269" s="2510"/>
      <c r="B269" s="2510"/>
      <c r="C269" s="1200" t="s">
        <v>17</v>
      </c>
      <c r="D269" s="1201" t="s">
        <v>18</v>
      </c>
      <c r="E269" s="1061" t="s">
        <v>19</v>
      </c>
      <c r="F269" s="1062" t="s">
        <v>18</v>
      </c>
      <c r="G269" s="1061" t="s">
        <v>19</v>
      </c>
      <c r="H269" s="1062" t="s">
        <v>18</v>
      </c>
      <c r="I269" s="1061" t="s">
        <v>19</v>
      </c>
      <c r="J269" s="1062" t="s">
        <v>18</v>
      </c>
      <c r="K269" s="1061" t="s">
        <v>19</v>
      </c>
      <c r="L269" s="1062" t="s">
        <v>296</v>
      </c>
      <c r="M269" s="1061" t="s">
        <v>19</v>
      </c>
      <c r="N269" s="1062" t="s">
        <v>296</v>
      </c>
      <c r="O269" s="1061" t="s">
        <v>19</v>
      </c>
      <c r="P269" s="1062" t="s">
        <v>296</v>
      </c>
      <c r="Q269" s="1061" t="s">
        <v>19</v>
      </c>
      <c r="R269" s="1062" t="s">
        <v>296</v>
      </c>
      <c r="S269" s="1061" t="s">
        <v>19</v>
      </c>
      <c r="T269" s="1062" t="s">
        <v>296</v>
      </c>
      <c r="U269" s="1099" t="s">
        <v>19</v>
      </c>
      <c r="V269" s="2521"/>
      <c r="W269" s="2506"/>
      <c r="X269" s="2633"/>
      <c r="Y269" s="2506"/>
      <c r="Z269" s="1062" t="s">
        <v>297</v>
      </c>
      <c r="AA269" s="123" t="s">
        <v>298</v>
      </c>
      <c r="AB269" s="2766"/>
      <c r="AC269" s="2525"/>
    </row>
    <row r="270" spans="1:96" ht="21" x14ac:dyDescent="0.25">
      <c r="A270" s="2898" t="s">
        <v>299</v>
      </c>
      <c r="B270" s="1202" t="s">
        <v>300</v>
      </c>
      <c r="C270" s="1096">
        <f>SUM(D270+E270)</f>
        <v>0</v>
      </c>
      <c r="D270" s="1203">
        <f t="shared" ref="D270:E274" si="83">SUM(F270+H270+J270+L270+N270+P270+R270+T270)</f>
        <v>0</v>
      </c>
      <c r="E270" s="1204">
        <f t="shared" si="83"/>
        <v>0</v>
      </c>
      <c r="F270" s="1075"/>
      <c r="G270" s="1080"/>
      <c r="H270" s="1075"/>
      <c r="I270" s="1080"/>
      <c r="J270" s="1075"/>
      <c r="K270" s="1080"/>
      <c r="L270" s="1075"/>
      <c r="M270" s="1080"/>
      <c r="N270" s="1075"/>
      <c r="O270" s="1080"/>
      <c r="P270" s="1075"/>
      <c r="Q270" s="1080"/>
      <c r="R270" s="1075"/>
      <c r="S270" s="1080"/>
      <c r="T270" s="1075"/>
      <c r="U270" s="1205"/>
      <c r="V270" s="1206"/>
      <c r="W270" s="1207"/>
      <c r="X270" s="1208"/>
      <c r="Y270" s="1207"/>
      <c r="Z270" s="1209"/>
      <c r="AA270" s="1207"/>
      <c r="AB270" s="1209"/>
      <c r="AC270" s="1210"/>
    </row>
    <row r="271" spans="1:96" x14ac:dyDescent="0.25">
      <c r="A271" s="2517"/>
      <c r="B271" s="216" t="s">
        <v>301</v>
      </c>
      <c r="C271" s="413">
        <f>SUM(D271+E271)</f>
        <v>0</v>
      </c>
      <c r="D271" s="414">
        <f t="shared" si="83"/>
        <v>0</v>
      </c>
      <c r="E271" s="415">
        <f t="shared" si="83"/>
        <v>0</v>
      </c>
      <c r="F271" s="67"/>
      <c r="G271" s="72"/>
      <c r="H271" s="67"/>
      <c r="I271" s="72"/>
      <c r="J271" s="67"/>
      <c r="K271" s="72"/>
      <c r="L271" s="67"/>
      <c r="M271" s="72"/>
      <c r="N271" s="67"/>
      <c r="O271" s="72"/>
      <c r="P271" s="67"/>
      <c r="Q271" s="72"/>
      <c r="R271" s="67"/>
      <c r="S271" s="72"/>
      <c r="T271" s="67"/>
      <c r="U271" s="203"/>
      <c r="V271" s="71"/>
      <c r="W271" s="72"/>
      <c r="X271" s="204"/>
      <c r="Y271" s="72"/>
      <c r="Z271" s="67"/>
      <c r="AA271" s="72"/>
      <c r="AB271" s="67"/>
      <c r="AC271" s="68"/>
      <c r="AD271" s="242" t="str">
        <f>CA271&amp;CB271&amp;CC271&amp;CD271&amp;CE271&amp;CF271&amp;CG271&amp;CH271</f>
        <v/>
      </c>
      <c r="CA271" s="60" t="str">
        <f>IF(AND($C271&lt;&gt;0,V271=""),"* No olvide ingresar la variable "&amp;V$267&amp;""&amp;". Digite CERO si no tiene. ",IF(V271&gt;$C271,"* La variable Gestantes no debe ser mayor al Total Ambos Sexos. ",""))</f>
        <v/>
      </c>
      <c r="CB271" s="60" t="str">
        <f>IF(AND($C271&lt;&gt;0,W271=""),"* No olvide ingresar la variable "&amp;W$267&amp;""&amp;". Digite CERO si no tiene. ",IF(W271&gt;$C271,"* La variable Madre de hijo menor de 5 años no debe ser mayor al Total Ambos Sexos. ",""))</f>
        <v/>
      </c>
      <c r="CC271" s="60" t="str">
        <f>IF(AND($C271&lt;&gt;0,X271=""),"* No olvide ingresar la variable "&amp;X$267&amp;""&amp;". Digite CERO si no tiene. ",IF(X271&gt;$C271,"* La variable Niños, Niñas, Adolescentes y Jóvenes  SENAME no debe ser mayor al Total Ambos Sexos. ",""))</f>
        <v/>
      </c>
      <c r="CD271" s="60" t="str">
        <f>IF(AND($C271&lt;&gt;0,Y271=""),"* No olvide ingresar la variable "&amp;Y$267&amp;""&amp;". Digite CERO si no tiene. ",IF(Y271&gt;$C271,"* La variable Niños, Niñas, Adolescentes y Jóvenes  Mejor Niñez no debe ser mayor al Total Ambos Sexos. ",""))</f>
        <v/>
      </c>
      <c r="CE271" s="60" t="str">
        <f>IF(AND($E271&lt;&gt;0,Z271=""),"* No olvide ingresar la variable "&amp;Z$267&amp;""&amp;" Masculino. Digite CERO si no tiene. ",IF(Z271&gt;$E271,"* La variable TRANS Masculino no debe ser mayor al Total Mujeres. ",""))</f>
        <v/>
      </c>
      <c r="CF271" s="60" t="str">
        <f>IF(AND($D271&lt;&gt;0,AA271=""),"* No olvide ingresar la variable "&amp;Z$267&amp;""&amp;" Femenino. Digite CERO si no tiene. ",IF(AA271&gt;$D271,"* La variable TRANS Femenino no debe ser mayor al Total Hombres. ",""))</f>
        <v/>
      </c>
      <c r="CG271" s="60" t="str">
        <f>IF(AND($C271&lt;&gt;0,AB271=""),"* No olvide ingresar la variable "&amp;AB$267&amp;""&amp;". Digite CERO si no tiene. ",IF(AB271&gt;$C271,"* La variable Pueblos Originarios no debe ser mayor al Total Ambos Sexos. ",""))</f>
        <v/>
      </c>
      <c r="CH271" s="60" t="str">
        <f>IF(AND($C271&lt;&gt;0,AC271=""),"* No olvide ingresar la variable "&amp;AC$267&amp;""&amp;". Digite CERO si no tiene. ",IF(AC271&gt;$C271,"* La variable Migrantes no debe ser mayor al Total Ambos Sexos. ",""))</f>
        <v/>
      </c>
      <c r="CI271" s="61"/>
      <c r="CK271" s="62">
        <f>IF(AND($C271&lt;&gt;0,V271=""),1,IF(V271&gt;$C271,1,0))</f>
        <v>0</v>
      </c>
      <c r="CL271" s="62">
        <f>IF(AND($C271&lt;&gt;0,W271=""),1,IF(W271&gt;$C271,1,0))</f>
        <v>0</v>
      </c>
      <c r="CM271" s="62">
        <f>IF(AND($C271&lt;&gt;0,X271=""),1,IF(X271&gt;$C271,1,0))</f>
        <v>0</v>
      </c>
      <c r="CN271" s="62">
        <f>IF(AND($C271&lt;&gt;0,Y271=""),1,IF(Y271&gt;$C271,1,0))</f>
        <v>0</v>
      </c>
      <c r="CO271" s="62">
        <f>IF(AND($E271&lt;&gt;0,Z271=""),1,IF(Z271&gt;$E271,1,0))</f>
        <v>0</v>
      </c>
      <c r="CP271" s="62">
        <f>IF(AND($D271&lt;&gt;0,AA271=""),1,IF(AA271&gt;$D271,1,0))</f>
        <v>0</v>
      </c>
      <c r="CQ271" s="62">
        <f>IF(AND($C271&lt;&gt;0,AB271=""),1,IF(AB271&gt;$C271,1,0))</f>
        <v>0</v>
      </c>
      <c r="CR271" s="62">
        <f>IF(AND($C271&lt;&gt;0,AC271=""),1,IF(AC271&gt;$C271,1,0))</f>
        <v>0</v>
      </c>
    </row>
    <row r="272" spans="1:96" x14ac:dyDescent="0.25">
      <c r="A272" s="2517"/>
      <c r="B272" s="218" t="s">
        <v>302</v>
      </c>
      <c r="C272" s="170">
        <f>SUM(D272+E272)</f>
        <v>0</v>
      </c>
      <c r="D272" s="160">
        <f t="shared" si="83"/>
        <v>0</v>
      </c>
      <c r="E272" s="637">
        <f t="shared" si="83"/>
        <v>0</v>
      </c>
      <c r="F272" s="67"/>
      <c r="G272" s="72"/>
      <c r="H272" s="67"/>
      <c r="I272" s="72"/>
      <c r="J272" s="67"/>
      <c r="K272" s="72"/>
      <c r="L272" s="67"/>
      <c r="M272" s="72"/>
      <c r="N272" s="67"/>
      <c r="O272" s="72"/>
      <c r="P272" s="67"/>
      <c r="Q272" s="72"/>
      <c r="R272" s="67"/>
      <c r="S272" s="72"/>
      <c r="T272" s="67"/>
      <c r="U272" s="203"/>
      <c r="V272" s="71"/>
      <c r="W272" s="72"/>
      <c r="X272" s="204"/>
      <c r="Y272" s="72"/>
      <c r="Z272" s="67"/>
      <c r="AA272" s="72"/>
      <c r="AB272" s="67"/>
      <c r="AC272" s="68"/>
      <c r="AD272" s="242" t="str">
        <f t="shared" ref="AD272:AD274" si="84">CA272&amp;CB272&amp;CC272&amp;CD272&amp;CE272&amp;CF272&amp;CG272&amp;CH272</f>
        <v/>
      </c>
      <c r="CA272" s="60" t="str">
        <f t="shared" ref="CA272:CA274" si="85">IF(AND($C272&lt;&gt;0,V272=""),"* No olvide ingresar la variable "&amp;V$267&amp;""&amp;". Digite CERO si no tiene. ",IF(V272&gt;$C272,"* La variable Gestantes no debe ser mayor al Total Ambos Sexos. ",""))</f>
        <v/>
      </c>
      <c r="CB272" s="60" t="str">
        <f t="shared" ref="CB272:CB274" si="86">IF(AND($C272&lt;&gt;0,W272=""),"* No olvide ingresar la variable "&amp;W$267&amp;""&amp;". Digite CERO si no tiene. ",IF(W272&gt;$C272,"* La variable Madre de hijo menor de 5 años no debe ser mayor al Total Ambos Sexos. ",""))</f>
        <v/>
      </c>
      <c r="CC272" s="60" t="str">
        <f t="shared" ref="CC272:CC274" si="87">IF(AND($C272&lt;&gt;0,X272=""),"* No olvide ingresar la variable "&amp;X$267&amp;""&amp;". Digite CERO si no tiene. ",IF(X272&gt;$C272,"* La variable Niños, Niñas, Adolescentes y Jóvenes  SENAME no debe ser mayor al Total Ambos Sexos. ",""))</f>
        <v/>
      </c>
      <c r="CD272" s="60" t="str">
        <f t="shared" ref="CD272:CD274" si="88">IF(AND($C272&lt;&gt;0,Y272=""),"* No olvide ingresar la variable "&amp;Y$267&amp;""&amp;". Digite CERO si no tiene. ",IF(Y272&gt;$C272,"* La variable Niños, Niñas, Adolescentes y Jóvenes  Mejor Niñez no debe ser mayor al Total Ambos Sexos. ",""))</f>
        <v/>
      </c>
      <c r="CE272" s="60" t="str">
        <f t="shared" ref="CE272:CE274" si="89">IF(AND($E272&lt;&gt;0,Z272=""),"* No olvide ingresar la variable "&amp;Z$267&amp;""&amp;" Masculino. Digite CERO si no tiene. ",IF(Z272&gt;$E272,"* La variable TRANS Masculino no debe ser mayor al Total Mujeres. ",""))</f>
        <v/>
      </c>
      <c r="CF272" s="60" t="str">
        <f t="shared" ref="CF272:CF274" si="90">IF(AND($D272&lt;&gt;0,AA272=""),"* No olvide ingresar la variable "&amp;Z$267&amp;""&amp;" Femenino. Digite CERO si no tiene. ",IF(AA272&gt;$D272,"* La variable TRANS Femenino no debe ser mayor al Total Hombres. ",""))</f>
        <v/>
      </c>
      <c r="CG272" s="60" t="str">
        <f t="shared" ref="CG272:CG274" si="91">IF(AND($C272&lt;&gt;0,AB272=""),"* No olvide ingresar la variable "&amp;AB$267&amp;""&amp;". Digite CERO si no tiene. ",IF(AB272&gt;$C272,"* La variable Pueblos Originarios no debe ser mayor al Total Ambos Sexos. ",""))</f>
        <v/>
      </c>
      <c r="CH272" s="60" t="str">
        <f t="shared" ref="CH272:CH274" si="92">IF(AND($C272&lt;&gt;0,AC272=""),"* No olvide ingresar la variable "&amp;AC$267&amp;""&amp;". Digite CERO si no tiene. ",IF(AC272&gt;$C272,"* La variable Migrantes no debe ser mayor al Total Ambos Sexos. ",""))</f>
        <v/>
      </c>
      <c r="CI272" s="61"/>
      <c r="CK272" s="62">
        <f t="shared" ref="CK272:CN274" si="93">IF(AND($C272&lt;&gt;0,V272=""),1,IF(V272&gt;$C272,1,0))</f>
        <v>0</v>
      </c>
      <c r="CL272" s="62">
        <f t="shared" si="93"/>
        <v>0</v>
      </c>
      <c r="CM272" s="62">
        <f t="shared" si="93"/>
        <v>0</v>
      </c>
      <c r="CN272" s="62">
        <f t="shared" si="93"/>
        <v>0</v>
      </c>
      <c r="CO272" s="62">
        <f t="shared" ref="CO272:CO274" si="94">IF(AND($E272&lt;&gt;0,Z272=""),1,IF(Z272&gt;$E272,1,0))</f>
        <v>0</v>
      </c>
      <c r="CP272" s="62">
        <f t="shared" ref="CP272:CP274" si="95">IF(AND($D272&lt;&gt;0,AA272=""),1,IF(AA272&gt;$D272,1,0))</f>
        <v>0</v>
      </c>
      <c r="CQ272" s="62">
        <f t="shared" ref="CQ272:CR274" si="96">IF(AND($C272&lt;&gt;0,AB272=""),1,IF(AB272&gt;$C272,1,0))</f>
        <v>0</v>
      </c>
      <c r="CR272" s="62">
        <f t="shared" si="96"/>
        <v>0</v>
      </c>
    </row>
    <row r="273" spans="1:96" x14ac:dyDescent="0.25">
      <c r="A273" s="2517"/>
      <c r="B273" s="410" t="s">
        <v>303</v>
      </c>
      <c r="C273" s="170">
        <f>SUM(D273+E273)</f>
        <v>0</v>
      </c>
      <c r="D273" s="160">
        <f t="shared" si="83"/>
        <v>0</v>
      </c>
      <c r="E273" s="637">
        <f t="shared" si="83"/>
        <v>0</v>
      </c>
      <c r="F273" s="77"/>
      <c r="G273" s="82"/>
      <c r="H273" s="77"/>
      <c r="I273" s="82"/>
      <c r="J273" s="77"/>
      <c r="K273" s="82"/>
      <c r="L273" s="77"/>
      <c r="M273" s="82"/>
      <c r="N273" s="77"/>
      <c r="O273" s="82"/>
      <c r="P273" s="77"/>
      <c r="Q273" s="82"/>
      <c r="R273" s="77"/>
      <c r="S273" s="82"/>
      <c r="T273" s="77"/>
      <c r="U273" s="208"/>
      <c r="V273" s="81"/>
      <c r="W273" s="82"/>
      <c r="X273" s="174"/>
      <c r="Y273" s="82"/>
      <c r="Z273" s="77"/>
      <c r="AA273" s="82"/>
      <c r="AB273" s="77"/>
      <c r="AC273" s="78"/>
      <c r="AD273" s="242" t="str">
        <f t="shared" si="84"/>
        <v/>
      </c>
      <c r="CA273" s="60" t="str">
        <f t="shared" si="85"/>
        <v/>
      </c>
      <c r="CB273" s="60" t="str">
        <f t="shared" si="86"/>
        <v/>
      </c>
      <c r="CC273" s="60" t="str">
        <f t="shared" si="87"/>
        <v/>
      </c>
      <c r="CD273" s="60" t="str">
        <f t="shared" si="88"/>
        <v/>
      </c>
      <c r="CE273" s="60" t="str">
        <f t="shared" si="89"/>
        <v/>
      </c>
      <c r="CF273" s="60" t="str">
        <f t="shared" si="90"/>
        <v/>
      </c>
      <c r="CG273" s="60" t="str">
        <f t="shared" si="91"/>
        <v/>
      </c>
      <c r="CH273" s="60" t="str">
        <f t="shared" si="92"/>
        <v/>
      </c>
      <c r="CI273" s="61"/>
      <c r="CK273" s="62">
        <f t="shared" si="93"/>
        <v>0</v>
      </c>
      <c r="CL273" s="62">
        <f t="shared" si="93"/>
        <v>0</v>
      </c>
      <c r="CM273" s="62">
        <f t="shared" si="93"/>
        <v>0</v>
      </c>
      <c r="CN273" s="62">
        <f t="shared" si="93"/>
        <v>0</v>
      </c>
      <c r="CO273" s="62">
        <f t="shared" si="94"/>
        <v>0</v>
      </c>
      <c r="CP273" s="62">
        <f t="shared" si="95"/>
        <v>0</v>
      </c>
      <c r="CQ273" s="62">
        <f t="shared" si="96"/>
        <v>0</v>
      </c>
      <c r="CR273" s="62">
        <f t="shared" si="96"/>
        <v>0</v>
      </c>
    </row>
    <row r="274" spans="1:96" x14ac:dyDescent="0.25">
      <c r="A274" s="2518"/>
      <c r="B274" s="220" t="s">
        <v>304</v>
      </c>
      <c r="C274" s="182">
        <f>SUM(D274+E274)</f>
        <v>0</v>
      </c>
      <c r="D274" s="163">
        <f t="shared" si="83"/>
        <v>0</v>
      </c>
      <c r="E274" s="638">
        <f t="shared" si="83"/>
        <v>0</v>
      </c>
      <c r="F274" s="141"/>
      <c r="G274" s="142"/>
      <c r="H274" s="141"/>
      <c r="I274" s="142"/>
      <c r="J274" s="141"/>
      <c r="K274" s="142"/>
      <c r="L274" s="141"/>
      <c r="M274" s="142"/>
      <c r="N274" s="141"/>
      <c r="O274" s="142"/>
      <c r="P274" s="141"/>
      <c r="Q274" s="142"/>
      <c r="R274" s="141"/>
      <c r="S274" s="142"/>
      <c r="T274" s="141"/>
      <c r="U274" s="639"/>
      <c r="V274" s="146"/>
      <c r="W274" s="142"/>
      <c r="X274" s="195"/>
      <c r="Y274" s="142"/>
      <c r="Z274" s="141"/>
      <c r="AA274" s="142"/>
      <c r="AB274" s="141"/>
      <c r="AC274" s="143"/>
      <c r="AD274" s="242" t="str">
        <f t="shared" si="84"/>
        <v/>
      </c>
      <c r="CA274" s="60" t="str">
        <f t="shared" si="85"/>
        <v/>
      </c>
      <c r="CB274" s="60" t="str">
        <f t="shared" si="86"/>
        <v/>
      </c>
      <c r="CC274" s="60" t="str">
        <f t="shared" si="87"/>
        <v/>
      </c>
      <c r="CD274" s="60" t="str">
        <f t="shared" si="88"/>
        <v/>
      </c>
      <c r="CE274" s="60" t="str">
        <f t="shared" si="89"/>
        <v/>
      </c>
      <c r="CF274" s="60" t="str">
        <f t="shared" si="90"/>
        <v/>
      </c>
      <c r="CG274" s="60" t="str">
        <f t="shared" si="91"/>
        <v/>
      </c>
      <c r="CH274" s="60" t="str">
        <f t="shared" si="92"/>
        <v/>
      </c>
      <c r="CI274" s="61"/>
      <c r="CK274" s="62">
        <f t="shared" si="93"/>
        <v>0</v>
      </c>
      <c r="CL274" s="62">
        <f t="shared" si="93"/>
        <v>0</v>
      </c>
      <c r="CM274" s="62">
        <f t="shared" si="93"/>
        <v>0</v>
      </c>
      <c r="CN274" s="62">
        <f t="shared" si="93"/>
        <v>0</v>
      </c>
      <c r="CO274" s="62">
        <f t="shared" si="94"/>
        <v>0</v>
      </c>
      <c r="CP274" s="62">
        <f t="shared" si="95"/>
        <v>0</v>
      </c>
      <c r="CQ274" s="62">
        <f t="shared" si="96"/>
        <v>0</v>
      </c>
      <c r="CR274" s="62">
        <f>IF(AND($C274&lt;&gt;0,AC274=""),1,IF(AC274&gt;$C274,1,0))</f>
        <v>0</v>
      </c>
    </row>
    <row r="277" spans="1:96" ht="12" customHeight="1" x14ac:dyDescent="0.25"/>
    <row r="278" spans="1:96" ht="18" hidden="1" customHeight="1" x14ac:dyDescent="0.25">
      <c r="A278" s="640">
        <f>SUM(C13:C15,C20:C41,B46:B49,B54:B57,C61:C67,B72:B74,B80:B83,B86:F87,C90:G93,C97:C102,C108:C117,C122:C158,C163:C168,C173:C178,C183:C186,C192:C194,C199:C201,C206:C208,C213:C215,E219:H221,E223:F226,C230:D231,C237:E241,C246:C255,C260:C265,C270:C274)</f>
        <v>392</v>
      </c>
      <c r="B278" s="640">
        <f>SUM(CK20:CR274)</f>
        <v>0</v>
      </c>
    </row>
  </sheetData>
  <mergeCells count="335">
    <mergeCell ref="A270:A274"/>
    <mergeCell ref="AC267:AC269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V267:V269"/>
    <mergeCell ref="W267:W269"/>
    <mergeCell ref="X267:X269"/>
    <mergeCell ref="Y267:Y269"/>
    <mergeCell ref="Z267:AA268"/>
    <mergeCell ref="AB267:AB269"/>
    <mergeCell ref="R258:R259"/>
    <mergeCell ref="A260:A262"/>
    <mergeCell ref="A263:A265"/>
    <mergeCell ref="A267:A269"/>
    <mergeCell ref="B267:B269"/>
    <mergeCell ref="C267:E268"/>
    <mergeCell ref="F267:U267"/>
    <mergeCell ref="A257:B259"/>
    <mergeCell ref="C257:E258"/>
    <mergeCell ref="F257:O257"/>
    <mergeCell ref="P257:P259"/>
    <mergeCell ref="F258:G258"/>
    <mergeCell ref="H258:I258"/>
    <mergeCell ref="J258:K258"/>
    <mergeCell ref="L258:M258"/>
    <mergeCell ref="N258:O258"/>
    <mergeCell ref="A248:B248"/>
    <mergeCell ref="A249:B249"/>
    <mergeCell ref="A250:B250"/>
    <mergeCell ref="A251:B251"/>
    <mergeCell ref="A252:B252"/>
    <mergeCell ref="A253:A255"/>
    <mergeCell ref="T244:U244"/>
    <mergeCell ref="V244:W244"/>
    <mergeCell ref="X244:Y244"/>
    <mergeCell ref="Z244:AA244"/>
    <mergeCell ref="A246:B246"/>
    <mergeCell ref="A247:B247"/>
    <mergeCell ref="A243:B245"/>
    <mergeCell ref="C243:E244"/>
    <mergeCell ref="F243:AA243"/>
    <mergeCell ref="F244:G244"/>
    <mergeCell ref="H244:I244"/>
    <mergeCell ref="J244:K244"/>
    <mergeCell ref="L244:M244"/>
    <mergeCell ref="N244:O244"/>
    <mergeCell ref="P244:Q244"/>
    <mergeCell ref="R244:S244"/>
    <mergeCell ref="A237:B237"/>
    <mergeCell ref="A238:B238"/>
    <mergeCell ref="A239:B239"/>
    <mergeCell ref="A240:B240"/>
    <mergeCell ref="A241:B241"/>
    <mergeCell ref="A242:M242"/>
    <mergeCell ref="A227:D227"/>
    <mergeCell ref="A229:B229"/>
    <mergeCell ref="A230:A231"/>
    <mergeCell ref="A232:B232"/>
    <mergeCell ref="A234:B236"/>
    <mergeCell ref="C234:E234"/>
    <mergeCell ref="C235:C236"/>
    <mergeCell ref="D235:E235"/>
    <mergeCell ref="A222:D222"/>
    <mergeCell ref="A223:A226"/>
    <mergeCell ref="B223:D223"/>
    <mergeCell ref="B224:B225"/>
    <mergeCell ref="C224:D224"/>
    <mergeCell ref="C225:D225"/>
    <mergeCell ref="C226:D226"/>
    <mergeCell ref="G217:H217"/>
    <mergeCell ref="I217:I218"/>
    <mergeCell ref="J217:J218"/>
    <mergeCell ref="A219:D219"/>
    <mergeCell ref="A220:D220"/>
    <mergeCell ref="A221:D221"/>
    <mergeCell ref="A213:B213"/>
    <mergeCell ref="A214:B214"/>
    <mergeCell ref="A215:B215"/>
    <mergeCell ref="A217:D218"/>
    <mergeCell ref="E217:E218"/>
    <mergeCell ref="F217:F218"/>
    <mergeCell ref="S210:S212"/>
    <mergeCell ref="T210:T212"/>
    <mergeCell ref="U210:Z211"/>
    <mergeCell ref="AA210:AF211"/>
    <mergeCell ref="F211:G211"/>
    <mergeCell ref="H211:I211"/>
    <mergeCell ref="J211:K211"/>
    <mergeCell ref="L211:M211"/>
    <mergeCell ref="N211:O211"/>
    <mergeCell ref="P211:P212"/>
    <mergeCell ref="A206:A207"/>
    <mergeCell ref="A208:B208"/>
    <mergeCell ref="A210:B212"/>
    <mergeCell ref="C210:E211"/>
    <mergeCell ref="F210:O210"/>
    <mergeCell ref="P210:R210"/>
    <mergeCell ref="Q211:Q212"/>
    <mergeCell ref="R211:R212"/>
    <mergeCell ref="AI203:AI205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V204:W204"/>
    <mergeCell ref="A203:B205"/>
    <mergeCell ref="C203:E204"/>
    <mergeCell ref="F203:AC203"/>
    <mergeCell ref="AD203:AE204"/>
    <mergeCell ref="AF203:AG204"/>
    <mergeCell ref="AH203:AH205"/>
    <mergeCell ref="X204:Y204"/>
    <mergeCell ref="Z204:AA204"/>
    <mergeCell ref="AB204:AC204"/>
    <mergeCell ref="Q197:Q198"/>
    <mergeCell ref="R197:R198"/>
    <mergeCell ref="S197:S198"/>
    <mergeCell ref="A199:B199"/>
    <mergeCell ref="A200:B200"/>
    <mergeCell ref="A201:B201"/>
    <mergeCell ref="A196:B198"/>
    <mergeCell ref="C196:E197"/>
    <mergeCell ref="F196:O196"/>
    <mergeCell ref="P196:S196"/>
    <mergeCell ref="F197:G197"/>
    <mergeCell ref="H197:I197"/>
    <mergeCell ref="J197:K197"/>
    <mergeCell ref="L197:M197"/>
    <mergeCell ref="N197:O197"/>
    <mergeCell ref="P197:P198"/>
    <mergeCell ref="P190:Q190"/>
    <mergeCell ref="R190:S190"/>
    <mergeCell ref="T190:U190"/>
    <mergeCell ref="A192:B192"/>
    <mergeCell ref="A193:B193"/>
    <mergeCell ref="A194:B194"/>
    <mergeCell ref="A185:B185"/>
    <mergeCell ref="A186:B186"/>
    <mergeCell ref="A189:B191"/>
    <mergeCell ref="C189:E190"/>
    <mergeCell ref="F189:U189"/>
    <mergeCell ref="F190:G190"/>
    <mergeCell ref="H190:I190"/>
    <mergeCell ref="J190:K190"/>
    <mergeCell ref="L190:M190"/>
    <mergeCell ref="N190:O190"/>
    <mergeCell ref="J181:K181"/>
    <mergeCell ref="L181:M181"/>
    <mergeCell ref="N181:O181"/>
    <mergeCell ref="P181:Q181"/>
    <mergeCell ref="A183:B183"/>
    <mergeCell ref="A184:B184"/>
    <mergeCell ref="L171:M171"/>
    <mergeCell ref="N171:O171"/>
    <mergeCell ref="A173:A175"/>
    <mergeCell ref="A176:A178"/>
    <mergeCell ref="A179:O179"/>
    <mergeCell ref="A180:B182"/>
    <mergeCell ref="C180:E181"/>
    <mergeCell ref="F180:Q180"/>
    <mergeCell ref="F181:G181"/>
    <mergeCell ref="H181:I181"/>
    <mergeCell ref="A163:A165"/>
    <mergeCell ref="A166:A168"/>
    <mergeCell ref="A170:A172"/>
    <mergeCell ref="B170:B172"/>
    <mergeCell ref="C170:E171"/>
    <mergeCell ref="F170:O170"/>
    <mergeCell ref="F171:G171"/>
    <mergeCell ref="H171:I171"/>
    <mergeCell ref="J171:K171"/>
    <mergeCell ref="A152:B152"/>
    <mergeCell ref="A153:A157"/>
    <mergeCell ref="A158:B158"/>
    <mergeCell ref="A160:B162"/>
    <mergeCell ref="C160:E161"/>
    <mergeCell ref="F160:AM160"/>
    <mergeCell ref="F161:G161"/>
    <mergeCell ref="H161:I161"/>
    <mergeCell ref="J161:K161"/>
    <mergeCell ref="L161:M161"/>
    <mergeCell ref="AL161:AM161"/>
    <mergeCell ref="Z161:AA161"/>
    <mergeCell ref="AB161:AC161"/>
    <mergeCell ref="AD161:AE161"/>
    <mergeCell ref="AF161:AG161"/>
    <mergeCell ref="AH161:AI161"/>
    <mergeCell ref="AJ161:AK161"/>
    <mergeCell ref="N161:O161"/>
    <mergeCell ref="P161:Q161"/>
    <mergeCell ref="R161:S161"/>
    <mergeCell ref="T161:U161"/>
    <mergeCell ref="V161:W161"/>
    <mergeCell ref="X161:Y161"/>
    <mergeCell ref="A122:A126"/>
    <mergeCell ref="A127:A131"/>
    <mergeCell ref="A132:A136"/>
    <mergeCell ref="A137:A141"/>
    <mergeCell ref="A142:A146"/>
    <mergeCell ref="A147:A151"/>
    <mergeCell ref="AB119:AB121"/>
    <mergeCell ref="AC119:AC121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A114:B114"/>
    <mergeCell ref="A115:A117"/>
    <mergeCell ref="A119:A121"/>
    <mergeCell ref="B119:B121"/>
    <mergeCell ref="C119:E120"/>
    <mergeCell ref="F119:AA119"/>
    <mergeCell ref="V120:W120"/>
    <mergeCell ref="X120:Y120"/>
    <mergeCell ref="Z120:AA120"/>
    <mergeCell ref="A108:B108"/>
    <mergeCell ref="A109:B109"/>
    <mergeCell ref="A110:B110"/>
    <mergeCell ref="A111:B111"/>
    <mergeCell ref="A112:B112"/>
    <mergeCell ref="A113:B113"/>
    <mergeCell ref="V105:V107"/>
    <mergeCell ref="W105:W107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A100:B100"/>
    <mergeCell ref="A101:B101"/>
    <mergeCell ref="A102:B102"/>
    <mergeCell ref="A103:P103"/>
    <mergeCell ref="A104:Q104"/>
    <mergeCell ref="A105:B107"/>
    <mergeCell ref="C105:E106"/>
    <mergeCell ref="F105:U105"/>
    <mergeCell ref="C95:E95"/>
    <mergeCell ref="F95:G95"/>
    <mergeCell ref="H95:I95"/>
    <mergeCell ref="A97:B97"/>
    <mergeCell ref="A98:B98"/>
    <mergeCell ref="A99:B99"/>
    <mergeCell ref="A77:A79"/>
    <mergeCell ref="B77:B78"/>
    <mergeCell ref="A89:B89"/>
    <mergeCell ref="A90:A91"/>
    <mergeCell ref="A92:A93"/>
    <mergeCell ref="A95:B96"/>
    <mergeCell ref="A69:A71"/>
    <mergeCell ref="B69:D70"/>
    <mergeCell ref="E69:H69"/>
    <mergeCell ref="I69:I71"/>
    <mergeCell ref="J69:J71"/>
    <mergeCell ref="E70:F70"/>
    <mergeCell ref="G70:H70"/>
    <mergeCell ref="A62:B62"/>
    <mergeCell ref="A63:B63"/>
    <mergeCell ref="A64:B64"/>
    <mergeCell ref="A65:B65"/>
    <mergeCell ref="A66:B66"/>
    <mergeCell ref="A67:B67"/>
    <mergeCell ref="A59:B60"/>
    <mergeCell ref="C59:C60"/>
    <mergeCell ref="D59:J59"/>
    <mergeCell ref="K59:K60"/>
    <mergeCell ref="L59:L60"/>
    <mergeCell ref="A61:B61"/>
    <mergeCell ref="M44:N44"/>
    <mergeCell ref="O44:P44"/>
    <mergeCell ref="A51:A53"/>
    <mergeCell ref="B51:D52"/>
    <mergeCell ref="E51:H51"/>
    <mergeCell ref="I51:I53"/>
    <mergeCell ref="J51:J53"/>
    <mergeCell ref="E52:F52"/>
    <mergeCell ref="G52:H52"/>
    <mergeCell ref="A43:A45"/>
    <mergeCell ref="B43:D44"/>
    <mergeCell ref="E43:P43"/>
    <mergeCell ref="A39:A41"/>
    <mergeCell ref="R17:R19"/>
    <mergeCell ref="S17:S19"/>
    <mergeCell ref="F18:G18"/>
    <mergeCell ref="H18:I18"/>
    <mergeCell ref="J18:K18"/>
    <mergeCell ref="L18:M18"/>
    <mergeCell ref="Q43:Q45"/>
    <mergeCell ref="R43:R45"/>
    <mergeCell ref="E44:F44"/>
    <mergeCell ref="G44:H44"/>
    <mergeCell ref="I44:J44"/>
    <mergeCell ref="K44:L44"/>
    <mergeCell ref="A20:B20"/>
    <mergeCell ref="A21:A24"/>
    <mergeCell ref="A25:A36"/>
    <mergeCell ref="A37:A38"/>
    <mergeCell ref="R11:S11"/>
    <mergeCell ref="T11:U11"/>
    <mergeCell ref="V11:W11"/>
    <mergeCell ref="N18:O18"/>
    <mergeCell ref="P18:Q18"/>
    <mergeCell ref="X11:Y11"/>
    <mergeCell ref="A13:B13"/>
    <mergeCell ref="A14:A15"/>
    <mergeCell ref="A6:Y6"/>
    <mergeCell ref="A10:B12"/>
    <mergeCell ref="C10:E11"/>
    <mergeCell ref="F10:Y10"/>
    <mergeCell ref="F11:G11"/>
    <mergeCell ref="H11:I11"/>
    <mergeCell ref="J11:K11"/>
    <mergeCell ref="L11:M11"/>
    <mergeCell ref="N11:O11"/>
    <mergeCell ref="P11:Q11"/>
    <mergeCell ref="A17:A19"/>
    <mergeCell ref="B17:B19"/>
    <mergeCell ref="C17:E18"/>
    <mergeCell ref="F17:Q17"/>
  </mergeCells>
  <dataValidations count="9">
    <dataValidation type="whole" allowBlank="1" showInputMessage="1" showErrorMessage="1" sqref="F270:AC274" xr:uid="{00000000-0002-0000-0400-000000000000}">
      <formula1>0</formula1>
      <formula2>9.99999999999999E+34</formula2>
    </dataValidation>
    <dataValidation type="whole" allowBlank="1" showInputMessage="1" showErrorMessage="1" sqref="E219:J226 G227:H227" xr:uid="{00000000-0002-0000-0400-000001000000}">
      <formula1>0</formula1>
      <formula2>9.99999999999999E+39</formula2>
    </dataValidation>
    <dataValidation type="whole" allowBlank="1" showInputMessage="1" showErrorMessage="1" sqref="F108:W117" xr:uid="{00000000-0002-0000-0400-000002000000}">
      <formula1>0</formula1>
      <formula2>9.99999999999999E+30</formula2>
    </dataValidation>
    <dataValidation type="whole" allowBlank="1" showInputMessage="1" showErrorMessage="1" sqref="C90:H93 F260:P265" xr:uid="{00000000-0002-0000-0400-000003000000}">
      <formula1>0</formula1>
      <formula2>9.99999999999999E+32</formula2>
    </dataValidation>
    <dataValidation type="whole" allowBlank="1" showInputMessage="1" showErrorMessage="1" sqref="D61:L67 F246:AA255" xr:uid="{00000000-0002-0000-0400-000004000000}">
      <formula1>0</formula1>
      <formula2>9.99999999999999E+31</formula2>
    </dataValidation>
    <dataValidation operator="greaterThanOrEqual" allowBlank="1" showInputMessage="1" showErrorMessage="1" errorTitle="Error" error="Favor ingresar Números." sqref="G218:H218 C224:C226" xr:uid="{00000000-0002-0000-0400-000005000000}"/>
    <dataValidation type="whole" allowBlank="1" showInputMessage="1" showErrorMessage="1" errorTitle="Error" error="Favor ingresar Números." sqref="C72:D74 C256:E265 F152:AC152" xr:uid="{00000000-0002-0000-0400-000006000000}">
      <formula1>0</formula1>
      <formula2>1E+29</formula2>
    </dataValidation>
    <dataValidation type="whole" allowBlank="1" showInputMessage="1" showErrorMessage="1" sqref="F204:AC205 AD205:AG205 AI205 F208:AI208 C203:E208 T212" xr:uid="{00000000-0002-0000-0400-000007000000}">
      <formula1>0</formula1>
      <formula2>1E+29</formula2>
    </dataValidation>
    <dataValidation type="whole" operator="greaterThanOrEqual" allowBlank="1" showInputMessage="1" showErrorMessage="1" errorTitle="Error" error="Favor ingresar Números." sqref="F192:U193 C216:F216 F213:AF215 F206:AI207 E46:R49 E227:F227 I227:J227 F183:Q185 R260:R262 B86:F87 E217:F217 C237:E241 E72:J74 E55:J57 B80:B83 F122:AC151 F153:AC157 F163:AM168 F199:S200 C228:F232 F173:O178 F20:S41 F13:Y15 F98:I102" xr:uid="{00000000-0002-0000-0400-000008000000}">
      <formula1>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R278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31" customWidth="1"/>
    <col min="2" max="2" width="28.7109375" customWidth="1"/>
    <col min="3" max="3" width="16.42578125" customWidth="1"/>
    <col min="4" max="7" width="15.7109375" customWidth="1"/>
    <col min="8" max="8" width="16.5703125" customWidth="1"/>
    <col min="9" max="12" width="15.7109375" customWidth="1"/>
    <col min="23" max="23" width="13.140625" customWidth="1"/>
    <col min="53" max="61" width="11.42578125" customWidth="1"/>
    <col min="72" max="78" width="16" customWidth="1"/>
    <col min="79" max="94" width="11.42578125" style="2" hidden="1" customWidth="1"/>
    <col min="95" max="96" width="11.42578125" hidden="1" customWidth="1"/>
    <col min="97" max="130" width="11.42578125" customWidth="1"/>
  </cols>
  <sheetData>
    <row r="1" spans="1:94" x14ac:dyDescent="0.25">
      <c r="A1" s="1" t="s">
        <v>0</v>
      </c>
    </row>
    <row r="2" spans="1:94" x14ac:dyDescent="0.25">
      <c r="A2" s="1" t="str">
        <f>CONCATENATE("COMUNA: ",[6]NOMBRE!B2, " (",[6]NOMBRE!C2,[6]NOMBRE!D2,[6]NOMBRE!E2,[6]NOMBRE!F2,[6]NOMBRE!G2,")")</f>
        <v>COMUNA: LINARES (07401)</v>
      </c>
    </row>
    <row r="3" spans="1:94" x14ac:dyDescent="0.25">
      <c r="A3" s="1" t="str">
        <f>CONCATENATE("ESTABLECIMIENTO/ESTRATEGIA: ", [6]NOMBRE!B3, " (",[6]NOMBRE!C3,[6]NOMBRE!D3,[6]NOMBRE!E3,[6]NOMBRE!F3,[6]NOMBRE!G3,[6]NOMBRE!H3,")")</f>
        <v>ESTABLECIMIENTO/ESTRATEGIA: HOSPITAL PRESIDENTE CARLOS IBAÑEZ DEL CAMPO (116108)</v>
      </c>
    </row>
    <row r="4" spans="1:94" x14ac:dyDescent="0.25">
      <c r="A4" s="1" t="str">
        <f>CONCATENATE("MES: ",[6]NOMBRE!B6, " (",[6]NOMBRE!C6,[6]NOMBRE!D6,")")</f>
        <v>MES: MAYO (05)</v>
      </c>
    </row>
    <row r="5" spans="1:94" x14ac:dyDescent="0.25">
      <c r="A5" s="1" t="str">
        <f>CONCATENATE("AÑO: ",[6]NOMBRE!B7)</f>
        <v>AÑO: 2025</v>
      </c>
    </row>
    <row r="6" spans="1:94" s="5" customFormat="1" ht="15" customHeight="1" x14ac:dyDescent="0.25">
      <c r="A6" s="2498" t="s">
        <v>1</v>
      </c>
      <c r="B6" s="2498"/>
      <c r="C6" s="2498"/>
      <c r="D6" s="2498"/>
      <c r="E6" s="2498"/>
      <c r="F6" s="2498"/>
      <c r="G6" s="2498"/>
      <c r="H6" s="2498"/>
      <c r="I6" s="2498"/>
      <c r="J6" s="2498"/>
      <c r="K6" s="2498"/>
      <c r="L6" s="2498"/>
      <c r="M6" s="2498"/>
      <c r="N6" s="2498"/>
      <c r="O6" s="2498"/>
      <c r="P6" s="2498"/>
      <c r="Q6" s="2498"/>
      <c r="R6" s="2498"/>
      <c r="S6" s="2498"/>
      <c r="T6" s="2498"/>
      <c r="U6" s="2498"/>
      <c r="V6" s="2498"/>
      <c r="W6" s="2498"/>
      <c r="X6" s="2498"/>
      <c r="Y6" s="2499"/>
      <c r="Z6" s="3"/>
      <c r="AA6" s="3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</row>
    <row r="8" spans="1:94" ht="15.75" x14ac:dyDescent="0.25">
      <c r="A8" s="7" t="s">
        <v>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9"/>
      <c r="Q8" s="10"/>
      <c r="R8" s="3"/>
      <c r="S8" s="3"/>
      <c r="T8" s="3"/>
      <c r="U8" s="3"/>
      <c r="V8" s="3"/>
      <c r="W8" s="3"/>
      <c r="X8" s="3"/>
      <c r="Y8" s="3"/>
    </row>
    <row r="9" spans="1:94" x14ac:dyDescent="0.25">
      <c r="A9" s="11" t="s">
        <v>3</v>
      </c>
      <c r="B9" s="12"/>
      <c r="C9" s="12"/>
      <c r="D9" s="12"/>
      <c r="E9" s="12"/>
      <c r="F9" s="13"/>
      <c r="G9" s="14"/>
      <c r="H9" s="15"/>
      <c r="I9" s="16"/>
      <c r="J9" s="14"/>
      <c r="K9" s="1222"/>
      <c r="L9" s="14"/>
      <c r="M9" s="15"/>
      <c r="N9" s="16"/>
      <c r="O9" s="16"/>
      <c r="P9" s="18"/>
      <c r="Q9" s="14"/>
      <c r="R9" s="15"/>
      <c r="S9" s="15"/>
      <c r="T9" s="15"/>
      <c r="U9" s="15"/>
      <c r="V9" s="15"/>
      <c r="W9" s="15"/>
      <c r="X9" s="15"/>
      <c r="Y9" s="16"/>
    </row>
    <row r="10" spans="1:94" ht="15" customHeight="1" x14ac:dyDescent="0.25">
      <c r="A10" s="3095" t="s">
        <v>4</v>
      </c>
      <c r="B10" s="3095"/>
      <c r="C10" s="3096" t="s">
        <v>5</v>
      </c>
      <c r="D10" s="3097"/>
      <c r="E10" s="3098"/>
      <c r="F10" s="3088" t="s">
        <v>6</v>
      </c>
      <c r="G10" s="3099"/>
      <c r="H10" s="3099"/>
      <c r="I10" s="3099"/>
      <c r="J10" s="3099"/>
      <c r="K10" s="3099"/>
      <c r="L10" s="3099"/>
      <c r="M10" s="3099"/>
      <c r="N10" s="3099"/>
      <c r="O10" s="3099"/>
      <c r="P10" s="3099"/>
      <c r="Q10" s="3099"/>
      <c r="R10" s="3099"/>
      <c r="S10" s="3099"/>
      <c r="T10" s="3099"/>
      <c r="U10" s="3099"/>
      <c r="V10" s="3099"/>
      <c r="W10" s="3099"/>
      <c r="X10" s="3099"/>
      <c r="Y10" s="3089"/>
    </row>
    <row r="11" spans="1:94" ht="15" customHeight="1" x14ac:dyDescent="0.25">
      <c r="A11" s="3095"/>
      <c r="B11" s="3095"/>
      <c r="C11" s="2504"/>
      <c r="D11" s="2505"/>
      <c r="E11" s="2506"/>
      <c r="F11" s="3088" t="s">
        <v>7</v>
      </c>
      <c r="G11" s="3089"/>
      <c r="H11" s="3088" t="s">
        <v>8</v>
      </c>
      <c r="I11" s="3089"/>
      <c r="J11" s="3088" t="s">
        <v>9</v>
      </c>
      <c r="K11" s="3089"/>
      <c r="L11" s="3088" t="s">
        <v>10</v>
      </c>
      <c r="M11" s="3089"/>
      <c r="N11" s="3088" t="s">
        <v>11</v>
      </c>
      <c r="O11" s="3089"/>
      <c r="P11" s="3088" t="s">
        <v>12</v>
      </c>
      <c r="Q11" s="3089"/>
      <c r="R11" s="3088" t="s">
        <v>13</v>
      </c>
      <c r="S11" s="3089"/>
      <c r="T11" s="3088" t="s">
        <v>14</v>
      </c>
      <c r="U11" s="3089"/>
      <c r="V11" s="3088" t="s">
        <v>15</v>
      </c>
      <c r="W11" s="3089"/>
      <c r="X11" s="3088" t="s">
        <v>16</v>
      </c>
      <c r="Y11" s="3089"/>
    </row>
    <row r="12" spans="1:94" x14ac:dyDescent="0.25">
      <c r="A12" s="3095"/>
      <c r="B12" s="3095"/>
      <c r="C12" s="1219" t="s">
        <v>17</v>
      </c>
      <c r="D12" s="1221" t="s">
        <v>18</v>
      </c>
      <c r="E12" s="1215" t="s">
        <v>19</v>
      </c>
      <c r="F12" s="1220" t="s">
        <v>18</v>
      </c>
      <c r="G12" s="1215" t="s">
        <v>19</v>
      </c>
      <c r="H12" s="1220" t="s">
        <v>18</v>
      </c>
      <c r="I12" s="1215" t="s">
        <v>19</v>
      </c>
      <c r="J12" s="1220" t="s">
        <v>18</v>
      </c>
      <c r="K12" s="1215" t="s">
        <v>19</v>
      </c>
      <c r="L12" s="1220" t="s">
        <v>18</v>
      </c>
      <c r="M12" s="1215" t="s">
        <v>19</v>
      </c>
      <c r="N12" s="1220" t="s">
        <v>18</v>
      </c>
      <c r="O12" s="1215" t="s">
        <v>19</v>
      </c>
      <c r="P12" s="1220" t="s">
        <v>18</v>
      </c>
      <c r="Q12" s="1215" t="s">
        <v>19</v>
      </c>
      <c r="R12" s="1220" t="s">
        <v>18</v>
      </c>
      <c r="S12" s="1215" t="s">
        <v>19</v>
      </c>
      <c r="T12" s="1220" t="s">
        <v>18</v>
      </c>
      <c r="U12" s="1215" t="s">
        <v>19</v>
      </c>
      <c r="V12" s="1220" t="s">
        <v>18</v>
      </c>
      <c r="W12" s="1215" t="s">
        <v>19</v>
      </c>
      <c r="X12" s="1220" t="s">
        <v>18</v>
      </c>
      <c r="Y12" s="1215" t="s">
        <v>19</v>
      </c>
    </row>
    <row r="13" spans="1:94" x14ac:dyDescent="0.25">
      <c r="A13" s="3093" t="s">
        <v>20</v>
      </c>
      <c r="B13" s="3093"/>
      <c r="C13" s="1223">
        <f>SUM(D13+E13)</f>
        <v>0</v>
      </c>
      <c r="D13" s="1224">
        <f t="shared" ref="D13:E15" si="0">SUM(F13+H13+J13+L13+N13+P13+R13+T13+V13+X13)</f>
        <v>0</v>
      </c>
      <c r="E13" s="1225">
        <f t="shared" si="0"/>
        <v>0</v>
      </c>
      <c r="F13" s="1216"/>
      <c r="G13" s="1217"/>
      <c r="H13" s="1216"/>
      <c r="I13" s="1217"/>
      <c r="J13" s="1216"/>
      <c r="K13" s="1217"/>
      <c r="L13" s="1216"/>
      <c r="M13" s="1217"/>
      <c r="N13" s="1216"/>
      <c r="O13" s="1217"/>
      <c r="P13" s="1216"/>
      <c r="Q13" s="1217"/>
      <c r="R13" s="1216"/>
      <c r="S13" s="1217"/>
      <c r="T13" s="1216"/>
      <c r="U13" s="1217"/>
      <c r="V13" s="1216"/>
      <c r="W13" s="1217"/>
      <c r="X13" s="1216"/>
      <c r="Y13" s="1217"/>
    </row>
    <row r="14" spans="1:94" x14ac:dyDescent="0.25">
      <c r="A14" s="3094" t="s">
        <v>21</v>
      </c>
      <c r="B14" s="1218" t="s">
        <v>22</v>
      </c>
      <c r="C14" s="1211">
        <f>SUM(D14+E14)</f>
        <v>0</v>
      </c>
      <c r="D14" s="1226">
        <f t="shared" si="0"/>
        <v>0</v>
      </c>
      <c r="E14" s="1212">
        <f t="shared" si="0"/>
        <v>0</v>
      </c>
      <c r="F14" s="1213"/>
      <c r="G14" s="1214"/>
      <c r="H14" s="1213"/>
      <c r="I14" s="1214"/>
      <c r="J14" s="1213"/>
      <c r="K14" s="1214"/>
      <c r="L14" s="1213"/>
      <c r="M14" s="1214"/>
      <c r="N14" s="1213"/>
      <c r="O14" s="1214"/>
      <c r="P14" s="1213"/>
      <c r="Q14" s="1214"/>
      <c r="R14" s="1213"/>
      <c r="S14" s="1214"/>
      <c r="T14" s="1213"/>
      <c r="U14" s="1214"/>
      <c r="V14" s="1213"/>
      <c r="W14" s="1214"/>
      <c r="X14" s="1213"/>
      <c r="Y14" s="1214"/>
    </row>
    <row r="15" spans="1:94" x14ac:dyDescent="0.25">
      <c r="A15" s="2497"/>
      <c r="B15" s="34" t="s">
        <v>23</v>
      </c>
      <c r="C15" s="35">
        <f>SUM(D15+E15)</f>
        <v>0</v>
      </c>
      <c r="D15" s="36">
        <f t="shared" si="0"/>
        <v>0</v>
      </c>
      <c r="E15" s="37">
        <f t="shared" si="0"/>
        <v>0</v>
      </c>
      <c r="F15" s="1227"/>
      <c r="G15" s="1228"/>
      <c r="H15" s="40"/>
      <c r="I15" s="41"/>
      <c r="J15" s="40"/>
      <c r="K15" s="41"/>
      <c r="L15" s="1227"/>
      <c r="M15" s="1228"/>
      <c r="N15" s="1227"/>
      <c r="O15" s="1228"/>
      <c r="P15" s="1227"/>
      <c r="Q15" s="1228"/>
      <c r="R15" s="1227"/>
      <c r="S15" s="1228"/>
      <c r="T15" s="1227"/>
      <c r="U15" s="1229"/>
      <c r="V15" s="1227"/>
      <c r="W15" s="1229"/>
      <c r="X15" s="1227"/>
      <c r="Y15" s="1228"/>
    </row>
    <row r="16" spans="1:94" ht="15.75" x14ac:dyDescent="0.25">
      <c r="A16" s="11" t="s">
        <v>24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3"/>
      <c r="Q16" s="43"/>
      <c r="R16" s="44"/>
      <c r="S16" s="44"/>
    </row>
    <row r="17" spans="1:90" customFormat="1" ht="15" customHeight="1" x14ac:dyDescent="0.25">
      <c r="A17" s="3100" t="s">
        <v>25</v>
      </c>
      <c r="B17" s="3100" t="s">
        <v>26</v>
      </c>
      <c r="C17" s="3101" t="s">
        <v>27</v>
      </c>
      <c r="D17" s="3102"/>
      <c r="E17" s="3103"/>
      <c r="F17" s="3104" t="s">
        <v>6</v>
      </c>
      <c r="G17" s="3105"/>
      <c r="H17" s="3105"/>
      <c r="I17" s="3105"/>
      <c r="J17" s="3105"/>
      <c r="K17" s="3105"/>
      <c r="L17" s="3105"/>
      <c r="M17" s="3105"/>
      <c r="N17" s="3105"/>
      <c r="O17" s="3105"/>
      <c r="P17" s="3105"/>
      <c r="Q17" s="3105"/>
      <c r="R17" s="3107" t="s">
        <v>28</v>
      </c>
      <c r="S17" s="3103" t="s">
        <v>29</v>
      </c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</row>
    <row r="18" spans="1:90" customFormat="1" ht="15" customHeight="1" x14ac:dyDescent="0.25">
      <c r="A18" s="2509"/>
      <c r="B18" s="2509"/>
      <c r="C18" s="2504"/>
      <c r="D18" s="2505"/>
      <c r="E18" s="2506"/>
      <c r="F18" s="3090" t="s">
        <v>30</v>
      </c>
      <c r="G18" s="3091"/>
      <c r="H18" s="3090" t="s">
        <v>31</v>
      </c>
      <c r="I18" s="3091"/>
      <c r="J18" s="3090" t="s">
        <v>15</v>
      </c>
      <c r="K18" s="3091"/>
      <c r="L18" s="3090" t="s">
        <v>32</v>
      </c>
      <c r="M18" s="3091"/>
      <c r="N18" s="3090" t="s">
        <v>33</v>
      </c>
      <c r="O18" s="3091"/>
      <c r="P18" s="3090" t="s">
        <v>34</v>
      </c>
      <c r="Q18" s="3092"/>
      <c r="R18" s="2520"/>
      <c r="S18" s="252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</row>
    <row r="19" spans="1:90" customFormat="1" x14ac:dyDescent="0.25">
      <c r="A19" s="2510"/>
      <c r="B19" s="2510"/>
      <c r="C19" s="1230" t="s">
        <v>17</v>
      </c>
      <c r="D19" s="1231" t="s">
        <v>18</v>
      </c>
      <c r="E19" s="1232" t="s">
        <v>19</v>
      </c>
      <c r="F19" s="1233" t="s">
        <v>18</v>
      </c>
      <c r="G19" s="1232" t="s">
        <v>19</v>
      </c>
      <c r="H19" s="1233" t="s">
        <v>18</v>
      </c>
      <c r="I19" s="1232" t="s">
        <v>19</v>
      </c>
      <c r="J19" s="1233" t="s">
        <v>18</v>
      </c>
      <c r="K19" s="1232" t="s">
        <v>19</v>
      </c>
      <c r="L19" s="1233" t="s">
        <v>18</v>
      </c>
      <c r="M19" s="1232" t="s">
        <v>19</v>
      </c>
      <c r="N19" s="1233" t="s">
        <v>18</v>
      </c>
      <c r="O19" s="1232" t="s">
        <v>19</v>
      </c>
      <c r="P19" s="1233" t="s">
        <v>18</v>
      </c>
      <c r="Q19" s="1234" t="s">
        <v>19</v>
      </c>
      <c r="R19" s="2521"/>
      <c r="S19" s="2506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90" customFormat="1" ht="15" customHeight="1" x14ac:dyDescent="0.25">
      <c r="A20" s="3109" t="s">
        <v>35</v>
      </c>
      <c r="B20" s="3110"/>
      <c r="C20" s="1235">
        <f t="shared" ref="C20:C29" si="1">SUM(D20+E20)</f>
        <v>0</v>
      </c>
      <c r="D20" s="1236">
        <f t="shared" ref="D20:E41" si="2">SUM(F20+H20+J20+L20+N20+P20)</f>
        <v>0</v>
      </c>
      <c r="E20" s="1237">
        <f t="shared" si="2"/>
        <v>0</v>
      </c>
      <c r="F20" s="1238"/>
      <c r="G20" s="1239"/>
      <c r="H20" s="1238"/>
      <c r="I20" s="1239"/>
      <c r="J20" s="1238"/>
      <c r="K20" s="1239"/>
      <c r="L20" s="1238"/>
      <c r="M20" s="1239"/>
      <c r="N20" s="1238"/>
      <c r="O20" s="1239"/>
      <c r="P20" s="1238"/>
      <c r="Q20" s="1240"/>
      <c r="R20" s="1241"/>
      <c r="S20" s="1242"/>
      <c r="T20" s="58" t="str">
        <f>$CA20&amp;CB20</f>
        <v/>
      </c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60" t="str">
        <f>IF(AND($C20&lt;&gt;0,R20=""),"* No olvide ingresar la variable "&amp;R$17&amp;""&amp;". Digite CERO si no tiene. ",IF(R20&gt;$C20,"* La variable Pueblos Originarios no debe ser mayor al Total Ambos Sexos. ",""))</f>
        <v/>
      </c>
      <c r="CB20" s="60" t="str">
        <f>IF(AND($C20&lt;&gt;0,S20=""),"* No olvide ingresar la variable "&amp;S$17&amp;""&amp;". Digite CERO si no tiene. ",IF(S20&gt;$C20,"* La variable Migrantes no debe ser mayor al Total Ambos Sexos. ",""))</f>
        <v/>
      </c>
      <c r="CC20" s="59"/>
      <c r="CD20" s="59"/>
      <c r="CE20" s="61"/>
      <c r="CF20" s="61"/>
      <c r="CG20" s="61"/>
      <c r="CH20" s="61"/>
      <c r="CI20" s="61"/>
      <c r="CJ20" s="2"/>
      <c r="CK20" s="62">
        <f>IF(AND($C20&lt;&gt;0,R20=""),1,IF(R20&gt;$C20,1,0))</f>
        <v>0</v>
      </c>
      <c r="CL20" s="62">
        <f>IF(AND($C20&lt;&gt;0,S20=""),1,IF(S20&gt;$C20,1,0))</f>
        <v>0</v>
      </c>
    </row>
    <row r="21" spans="1:90" customFormat="1" x14ac:dyDescent="0.25">
      <c r="A21" s="3106" t="s">
        <v>36</v>
      </c>
      <c r="B21" s="1243" t="s">
        <v>22</v>
      </c>
      <c r="C21" s="1244">
        <f t="shared" si="1"/>
        <v>0</v>
      </c>
      <c r="D21" s="1041">
        <f t="shared" si="2"/>
        <v>0</v>
      </c>
      <c r="E21" s="1245">
        <f t="shared" si="2"/>
        <v>0</v>
      </c>
      <c r="F21" s="67"/>
      <c r="G21" s="68"/>
      <c r="H21" s="67"/>
      <c r="I21" s="68"/>
      <c r="J21" s="67"/>
      <c r="K21" s="68"/>
      <c r="L21" s="67"/>
      <c r="M21" s="68"/>
      <c r="N21" s="69"/>
      <c r="O21" s="68"/>
      <c r="P21" s="69"/>
      <c r="Q21" s="70"/>
      <c r="R21" s="71"/>
      <c r="S21" s="72"/>
      <c r="T21" s="58" t="str">
        <f t="shared" ref="T21:T41" si="3">$CA21&amp;CB21</f>
        <v/>
      </c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60" t="str">
        <f t="shared" ref="CA21:CA41" si="4">IF(AND($C21&lt;&gt;0,R21=""),"* No olvide ingresar la variable "&amp;R$17&amp;""&amp;". Digite CERO si no tiene. ",IF(R21&gt;$C21,"* La variable Pueblos Originarios no debe ser mayor al Total Ambos Sexos. ",""))</f>
        <v/>
      </c>
      <c r="CB21" s="60" t="str">
        <f t="shared" ref="CB21:CB41" si="5">IF(AND($C21&lt;&gt;0,S21=""),"* No olvide ingresar la variable "&amp;S$17&amp;""&amp;". Digite CERO si no tiene. ",IF(S21&gt;$C21,"* La variable Migrantes no debe ser mayor al Total Ambos Sexos. ",""))</f>
        <v/>
      </c>
      <c r="CC21" s="59"/>
      <c r="CD21" s="59"/>
      <c r="CE21" s="61"/>
      <c r="CF21" s="61"/>
      <c r="CG21" s="61"/>
      <c r="CH21" s="61"/>
      <c r="CI21" s="61"/>
      <c r="CJ21" s="2"/>
      <c r="CK21" s="62">
        <f t="shared" ref="CK21:CL41" si="6">IF(AND($C21&lt;&gt;0,R21=""),1,IF(R21&gt;$C21,1,0))</f>
        <v>0</v>
      </c>
      <c r="CL21" s="62">
        <f t="shared" si="6"/>
        <v>0</v>
      </c>
    </row>
    <row r="22" spans="1:90" customFormat="1" x14ac:dyDescent="0.25">
      <c r="A22" s="2517"/>
      <c r="B22" s="73" t="s">
        <v>37</v>
      </c>
      <c r="C22" s="74">
        <f t="shared" si="1"/>
        <v>0</v>
      </c>
      <c r="D22" s="75">
        <f t="shared" si="2"/>
        <v>0</v>
      </c>
      <c r="E22" s="76">
        <f t="shared" si="2"/>
        <v>0</v>
      </c>
      <c r="F22" s="77"/>
      <c r="G22" s="78"/>
      <c r="H22" s="67"/>
      <c r="I22" s="68"/>
      <c r="J22" s="77"/>
      <c r="K22" s="78"/>
      <c r="L22" s="77"/>
      <c r="M22" s="78"/>
      <c r="N22" s="79"/>
      <c r="O22" s="78"/>
      <c r="P22" s="79"/>
      <c r="Q22" s="80"/>
      <c r="R22" s="81"/>
      <c r="S22" s="82"/>
      <c r="T22" s="58" t="str">
        <f t="shared" si="3"/>
        <v/>
      </c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60" t="str">
        <f t="shared" si="4"/>
        <v/>
      </c>
      <c r="CB22" s="60" t="str">
        <f t="shared" si="5"/>
        <v/>
      </c>
      <c r="CC22" s="59"/>
      <c r="CD22" s="59"/>
      <c r="CE22" s="61"/>
      <c r="CF22" s="61"/>
      <c r="CG22" s="61"/>
      <c r="CH22" s="61"/>
      <c r="CI22" s="61"/>
      <c r="CJ22" s="2"/>
      <c r="CK22" s="62">
        <f t="shared" si="6"/>
        <v>0</v>
      </c>
      <c r="CL22" s="62">
        <f t="shared" si="6"/>
        <v>0</v>
      </c>
    </row>
    <row r="23" spans="1:90" customFormat="1" x14ac:dyDescent="0.25">
      <c r="A23" s="2517"/>
      <c r="B23" s="83" t="s">
        <v>38</v>
      </c>
      <c r="C23" s="84">
        <f t="shared" si="1"/>
        <v>0</v>
      </c>
      <c r="D23" s="85">
        <f t="shared" si="2"/>
        <v>0</v>
      </c>
      <c r="E23" s="86">
        <f t="shared" si="2"/>
        <v>0</v>
      </c>
      <c r="F23" s="77"/>
      <c r="G23" s="78"/>
      <c r="H23" s="67"/>
      <c r="I23" s="68"/>
      <c r="J23" s="77"/>
      <c r="K23" s="78"/>
      <c r="L23" s="77"/>
      <c r="M23" s="78"/>
      <c r="N23" s="79"/>
      <c r="O23" s="78"/>
      <c r="P23" s="79"/>
      <c r="Q23" s="80"/>
      <c r="R23" s="81"/>
      <c r="S23" s="82"/>
      <c r="T23" s="58" t="str">
        <f t="shared" si="3"/>
        <v/>
      </c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60" t="str">
        <f t="shared" si="4"/>
        <v/>
      </c>
      <c r="CB23" s="60" t="str">
        <f t="shared" si="5"/>
        <v/>
      </c>
      <c r="CC23" s="59"/>
      <c r="CD23" s="59"/>
      <c r="CE23" s="61"/>
      <c r="CF23" s="61"/>
      <c r="CG23" s="61"/>
      <c r="CH23" s="61"/>
      <c r="CI23" s="61"/>
      <c r="CJ23" s="2"/>
      <c r="CK23" s="62">
        <f t="shared" si="6"/>
        <v>0</v>
      </c>
      <c r="CL23" s="62">
        <f t="shared" si="6"/>
        <v>0</v>
      </c>
    </row>
    <row r="24" spans="1:90" customFormat="1" x14ac:dyDescent="0.25">
      <c r="A24" s="2518"/>
      <c r="B24" s="34" t="s">
        <v>39</v>
      </c>
      <c r="C24" s="35">
        <f t="shared" si="1"/>
        <v>0</v>
      </c>
      <c r="D24" s="87">
        <f t="shared" si="2"/>
        <v>0</v>
      </c>
      <c r="E24" s="37">
        <f t="shared" si="2"/>
        <v>0</v>
      </c>
      <c r="F24" s="40"/>
      <c r="G24" s="88"/>
      <c r="H24" s="40"/>
      <c r="I24" s="88"/>
      <c r="J24" s="40"/>
      <c r="K24" s="88"/>
      <c r="L24" s="40"/>
      <c r="M24" s="88"/>
      <c r="N24" s="89"/>
      <c r="O24" s="88"/>
      <c r="P24" s="89"/>
      <c r="Q24" s="90"/>
      <c r="R24" s="91"/>
      <c r="S24" s="41"/>
      <c r="T24" s="58" t="str">
        <f t="shared" si="3"/>
        <v/>
      </c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60" t="str">
        <f t="shared" si="4"/>
        <v/>
      </c>
      <c r="CB24" s="60" t="str">
        <f t="shared" si="5"/>
        <v/>
      </c>
      <c r="CC24" s="59"/>
      <c r="CD24" s="59"/>
      <c r="CE24" s="61"/>
      <c r="CF24" s="61"/>
      <c r="CG24" s="61"/>
      <c r="CH24" s="61"/>
      <c r="CI24" s="61"/>
      <c r="CJ24" s="2"/>
      <c r="CK24" s="62">
        <f t="shared" si="6"/>
        <v>0</v>
      </c>
      <c r="CL24" s="62">
        <f t="shared" si="6"/>
        <v>0</v>
      </c>
    </row>
    <row r="25" spans="1:90" customFormat="1" ht="21" x14ac:dyDescent="0.25">
      <c r="A25" s="3106" t="s">
        <v>40</v>
      </c>
      <c r="B25" s="1243" t="s">
        <v>41</v>
      </c>
      <c r="C25" s="1244">
        <f t="shared" si="1"/>
        <v>0</v>
      </c>
      <c r="D25" s="1041">
        <f t="shared" si="2"/>
        <v>0</v>
      </c>
      <c r="E25" s="1245">
        <f t="shared" si="2"/>
        <v>0</v>
      </c>
      <c r="F25" s="1246"/>
      <c r="G25" s="1247"/>
      <c r="H25" s="1246"/>
      <c r="I25" s="1247"/>
      <c r="J25" s="1246"/>
      <c r="K25" s="1247"/>
      <c r="L25" s="1246"/>
      <c r="M25" s="1247"/>
      <c r="N25" s="1248"/>
      <c r="O25" s="1247"/>
      <c r="P25" s="1248"/>
      <c r="Q25" s="1249"/>
      <c r="R25" s="1250"/>
      <c r="S25" s="1251"/>
      <c r="T25" s="58" t="str">
        <f t="shared" si="3"/>
        <v/>
      </c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60" t="str">
        <f t="shared" si="4"/>
        <v/>
      </c>
      <c r="CB25" s="60" t="str">
        <f t="shared" si="5"/>
        <v/>
      </c>
      <c r="CC25" s="59"/>
      <c r="CD25" s="59"/>
      <c r="CE25" s="61"/>
      <c r="CF25" s="61"/>
      <c r="CG25" s="61"/>
      <c r="CH25" s="61"/>
      <c r="CI25" s="61"/>
      <c r="CJ25" s="2"/>
      <c r="CK25" s="62">
        <f t="shared" si="6"/>
        <v>0</v>
      </c>
      <c r="CL25" s="62">
        <f t="shared" si="6"/>
        <v>0</v>
      </c>
    </row>
    <row r="26" spans="1:90" customFormat="1" x14ac:dyDescent="0.25">
      <c r="A26" s="2517"/>
      <c r="B26" s="98" t="s">
        <v>42</v>
      </c>
      <c r="C26" s="74">
        <f t="shared" si="1"/>
        <v>0</v>
      </c>
      <c r="D26" s="75">
        <f t="shared" si="2"/>
        <v>0</v>
      </c>
      <c r="E26" s="76">
        <f t="shared" si="2"/>
        <v>0</v>
      </c>
      <c r="F26" s="67"/>
      <c r="G26" s="68"/>
      <c r="H26" s="67"/>
      <c r="I26" s="68"/>
      <c r="J26" s="67"/>
      <c r="K26" s="68"/>
      <c r="L26" s="67"/>
      <c r="M26" s="68"/>
      <c r="N26" s="69"/>
      <c r="O26" s="68"/>
      <c r="P26" s="69"/>
      <c r="Q26" s="70"/>
      <c r="R26" s="71"/>
      <c r="S26" s="72"/>
      <c r="T26" s="58" t="str">
        <f t="shared" si="3"/>
        <v/>
      </c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60" t="str">
        <f t="shared" si="4"/>
        <v/>
      </c>
      <c r="CB26" s="60" t="str">
        <f t="shared" si="5"/>
        <v/>
      </c>
      <c r="CC26" s="59"/>
      <c r="CD26" s="59"/>
      <c r="CE26" s="61"/>
      <c r="CF26" s="61"/>
      <c r="CG26" s="61"/>
      <c r="CH26" s="61"/>
      <c r="CI26" s="61"/>
      <c r="CJ26" s="2"/>
      <c r="CK26" s="62">
        <f t="shared" si="6"/>
        <v>0</v>
      </c>
      <c r="CL26" s="62">
        <f t="shared" si="6"/>
        <v>0</v>
      </c>
    </row>
    <row r="27" spans="1:90" customFormat="1" x14ac:dyDescent="0.25">
      <c r="A27" s="2517"/>
      <c r="B27" s="98" t="s">
        <v>43</v>
      </c>
      <c r="C27" s="74">
        <f t="shared" si="1"/>
        <v>0</v>
      </c>
      <c r="D27" s="75">
        <f t="shared" si="2"/>
        <v>0</v>
      </c>
      <c r="E27" s="76">
        <f t="shared" si="2"/>
        <v>0</v>
      </c>
      <c r="F27" s="67"/>
      <c r="G27" s="68"/>
      <c r="H27" s="67"/>
      <c r="I27" s="68"/>
      <c r="J27" s="67"/>
      <c r="K27" s="68"/>
      <c r="L27" s="67"/>
      <c r="M27" s="68"/>
      <c r="N27" s="69"/>
      <c r="O27" s="68"/>
      <c r="P27" s="69"/>
      <c r="Q27" s="70"/>
      <c r="R27" s="71"/>
      <c r="S27" s="72"/>
      <c r="T27" s="58" t="str">
        <f t="shared" si="3"/>
        <v/>
      </c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60" t="str">
        <f t="shared" si="4"/>
        <v/>
      </c>
      <c r="CB27" s="60" t="str">
        <f t="shared" si="5"/>
        <v/>
      </c>
      <c r="CC27" s="59"/>
      <c r="CD27" s="59"/>
      <c r="CE27" s="61"/>
      <c r="CF27" s="61"/>
      <c r="CG27" s="61"/>
      <c r="CH27" s="61"/>
      <c r="CI27" s="61"/>
      <c r="CJ27" s="2"/>
      <c r="CK27" s="62">
        <f t="shared" si="6"/>
        <v>0</v>
      </c>
      <c r="CL27" s="62">
        <f t="shared" si="6"/>
        <v>0</v>
      </c>
    </row>
    <row r="28" spans="1:90" customFormat="1" x14ac:dyDescent="0.25">
      <c r="A28" s="2517"/>
      <c r="B28" s="99" t="s">
        <v>44</v>
      </c>
      <c r="C28" s="100">
        <f t="shared" si="1"/>
        <v>0</v>
      </c>
      <c r="D28" s="101">
        <f t="shared" si="2"/>
        <v>0</v>
      </c>
      <c r="E28" s="102">
        <f t="shared" si="2"/>
        <v>0</v>
      </c>
      <c r="F28" s="67"/>
      <c r="G28" s="68"/>
      <c r="H28" s="67"/>
      <c r="I28" s="68"/>
      <c r="J28" s="67"/>
      <c r="K28" s="68"/>
      <c r="L28" s="67"/>
      <c r="M28" s="68"/>
      <c r="N28" s="69"/>
      <c r="O28" s="68"/>
      <c r="P28" s="69"/>
      <c r="Q28" s="70"/>
      <c r="R28" s="71"/>
      <c r="S28" s="72"/>
      <c r="T28" s="58" t="str">
        <f t="shared" si="3"/>
        <v/>
      </c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60" t="str">
        <f t="shared" si="4"/>
        <v/>
      </c>
      <c r="CB28" s="60" t="str">
        <f t="shared" si="5"/>
        <v/>
      </c>
      <c r="CC28" s="59"/>
      <c r="CD28" s="59"/>
      <c r="CE28" s="61"/>
      <c r="CF28" s="61"/>
      <c r="CG28" s="61"/>
      <c r="CH28" s="61"/>
      <c r="CI28" s="61"/>
      <c r="CJ28" s="2"/>
      <c r="CK28" s="62">
        <f t="shared" si="6"/>
        <v>0</v>
      </c>
      <c r="CL28" s="62">
        <f t="shared" si="6"/>
        <v>0</v>
      </c>
    </row>
    <row r="29" spans="1:90" customFormat="1" ht="21" x14ac:dyDescent="0.25">
      <c r="A29" s="2517"/>
      <c r="B29" s="99" t="s">
        <v>45</v>
      </c>
      <c r="C29" s="100">
        <f t="shared" si="1"/>
        <v>0</v>
      </c>
      <c r="D29" s="101">
        <f t="shared" si="2"/>
        <v>0</v>
      </c>
      <c r="E29" s="102">
        <f t="shared" si="2"/>
        <v>0</v>
      </c>
      <c r="F29" s="67"/>
      <c r="G29" s="68"/>
      <c r="H29" s="67"/>
      <c r="I29" s="68"/>
      <c r="J29" s="67"/>
      <c r="K29" s="68"/>
      <c r="L29" s="67"/>
      <c r="M29" s="68"/>
      <c r="N29" s="69"/>
      <c r="O29" s="68"/>
      <c r="P29" s="69"/>
      <c r="Q29" s="70"/>
      <c r="R29" s="71"/>
      <c r="S29" s="72"/>
      <c r="T29" s="58" t="str">
        <f t="shared" si="3"/>
        <v/>
      </c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60" t="str">
        <f t="shared" si="4"/>
        <v/>
      </c>
      <c r="CB29" s="60" t="str">
        <f t="shared" si="5"/>
        <v/>
      </c>
      <c r="CC29" s="59"/>
      <c r="CD29" s="59"/>
      <c r="CE29" s="61"/>
      <c r="CF29" s="61"/>
      <c r="CG29" s="61"/>
      <c r="CH29" s="61"/>
      <c r="CI29" s="61"/>
      <c r="CJ29" s="2"/>
      <c r="CK29" s="62">
        <f t="shared" si="6"/>
        <v>0</v>
      </c>
      <c r="CL29" s="62">
        <f t="shared" si="6"/>
        <v>0</v>
      </c>
    </row>
    <row r="30" spans="1:90" customFormat="1" x14ac:dyDescent="0.25">
      <c r="A30" s="2517"/>
      <c r="B30" s="99" t="s">
        <v>46</v>
      </c>
      <c r="C30" s="100">
        <f>SUM(D30:E30)</f>
        <v>0</v>
      </c>
      <c r="D30" s="101">
        <f t="shared" si="2"/>
        <v>0</v>
      </c>
      <c r="E30" s="102">
        <f t="shared" si="2"/>
        <v>0</v>
      </c>
      <c r="F30" s="67"/>
      <c r="G30" s="68"/>
      <c r="H30" s="67"/>
      <c r="I30" s="68"/>
      <c r="J30" s="67"/>
      <c r="K30" s="68"/>
      <c r="L30" s="67"/>
      <c r="M30" s="68"/>
      <c r="N30" s="69"/>
      <c r="O30" s="68"/>
      <c r="P30" s="69"/>
      <c r="Q30" s="70"/>
      <c r="R30" s="71"/>
      <c r="S30" s="72"/>
      <c r="T30" s="58" t="str">
        <f t="shared" si="3"/>
        <v/>
      </c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60" t="str">
        <f t="shared" si="4"/>
        <v/>
      </c>
      <c r="CB30" s="60" t="str">
        <f t="shared" si="5"/>
        <v/>
      </c>
      <c r="CC30" s="59"/>
      <c r="CD30" s="59"/>
      <c r="CE30" s="61"/>
      <c r="CF30" s="61"/>
      <c r="CG30" s="61"/>
      <c r="CH30" s="61"/>
      <c r="CI30" s="61"/>
      <c r="CJ30" s="2"/>
      <c r="CK30" s="62">
        <f t="shared" si="6"/>
        <v>0</v>
      </c>
      <c r="CL30" s="62">
        <f t="shared" si="6"/>
        <v>0</v>
      </c>
    </row>
    <row r="31" spans="1:90" customFormat="1" ht="21" x14ac:dyDescent="0.25">
      <c r="A31" s="2517"/>
      <c r="B31" s="99" t="s">
        <v>47</v>
      </c>
      <c r="C31" s="100">
        <f>SUM(D31:E31)</f>
        <v>0</v>
      </c>
      <c r="D31" s="75">
        <f t="shared" si="2"/>
        <v>0</v>
      </c>
      <c r="E31" s="76">
        <f t="shared" si="2"/>
        <v>0</v>
      </c>
      <c r="F31" s="67"/>
      <c r="G31" s="68"/>
      <c r="H31" s="67"/>
      <c r="I31" s="68"/>
      <c r="J31" s="67"/>
      <c r="K31" s="68"/>
      <c r="L31" s="67"/>
      <c r="M31" s="68"/>
      <c r="N31" s="69"/>
      <c r="O31" s="68"/>
      <c r="P31" s="69"/>
      <c r="Q31" s="70"/>
      <c r="R31" s="71"/>
      <c r="S31" s="72"/>
      <c r="T31" s="58" t="str">
        <f t="shared" si="3"/>
        <v/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60" t="str">
        <f t="shared" si="4"/>
        <v/>
      </c>
      <c r="CB31" s="60" t="str">
        <f t="shared" si="5"/>
        <v/>
      </c>
      <c r="CC31" s="59"/>
      <c r="CD31" s="59"/>
      <c r="CE31" s="61"/>
      <c r="CF31" s="61"/>
      <c r="CG31" s="61"/>
      <c r="CH31" s="61"/>
      <c r="CI31" s="61"/>
      <c r="CJ31" s="2"/>
      <c r="CK31" s="62">
        <f t="shared" si="6"/>
        <v>0</v>
      </c>
      <c r="CL31" s="62">
        <f t="shared" si="6"/>
        <v>0</v>
      </c>
    </row>
    <row r="32" spans="1:90" customFormat="1" x14ac:dyDescent="0.25">
      <c r="A32" s="2517"/>
      <c r="B32" s="99" t="s">
        <v>48</v>
      </c>
      <c r="C32" s="74">
        <f t="shared" ref="C32:C41" si="7">SUM(D32+E32)</f>
        <v>0</v>
      </c>
      <c r="D32" s="75">
        <f t="shared" si="2"/>
        <v>0</v>
      </c>
      <c r="E32" s="76">
        <f t="shared" si="2"/>
        <v>0</v>
      </c>
      <c r="F32" s="77"/>
      <c r="G32" s="78"/>
      <c r="H32" s="77"/>
      <c r="I32" s="78"/>
      <c r="J32" s="77"/>
      <c r="K32" s="78"/>
      <c r="L32" s="77"/>
      <c r="M32" s="78"/>
      <c r="N32" s="79"/>
      <c r="O32" s="78"/>
      <c r="P32" s="79"/>
      <c r="Q32" s="80"/>
      <c r="R32" s="81"/>
      <c r="S32" s="82"/>
      <c r="T32" s="58" t="str">
        <f t="shared" si="3"/>
        <v/>
      </c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60" t="str">
        <f t="shared" si="4"/>
        <v/>
      </c>
      <c r="CB32" s="60" t="str">
        <f t="shared" si="5"/>
        <v/>
      </c>
      <c r="CC32" s="59"/>
      <c r="CD32" s="59"/>
      <c r="CE32" s="61"/>
      <c r="CF32" s="61"/>
      <c r="CG32" s="61"/>
      <c r="CH32" s="61"/>
      <c r="CI32" s="61"/>
      <c r="CJ32" s="2"/>
      <c r="CK32" s="62">
        <f t="shared" si="6"/>
        <v>0</v>
      </c>
      <c r="CL32" s="62">
        <f t="shared" si="6"/>
        <v>0</v>
      </c>
    </row>
    <row r="33" spans="1:90" customFormat="1" x14ac:dyDescent="0.25">
      <c r="A33" s="2517"/>
      <c r="B33" s="103" t="s">
        <v>49</v>
      </c>
      <c r="C33" s="84">
        <f t="shared" si="7"/>
        <v>0</v>
      </c>
      <c r="D33" s="85">
        <f t="shared" si="2"/>
        <v>0</v>
      </c>
      <c r="E33" s="86">
        <f t="shared" si="2"/>
        <v>0</v>
      </c>
      <c r="F33" s="104"/>
      <c r="G33" s="105"/>
      <c r="H33" s="104"/>
      <c r="I33" s="105"/>
      <c r="J33" s="104"/>
      <c r="K33" s="105"/>
      <c r="L33" s="104"/>
      <c r="M33" s="105"/>
      <c r="N33" s="106"/>
      <c r="O33" s="105"/>
      <c r="P33" s="106"/>
      <c r="Q33" s="107"/>
      <c r="R33" s="108"/>
      <c r="S33" s="109"/>
      <c r="T33" s="58" t="str">
        <f t="shared" si="3"/>
        <v/>
      </c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60" t="str">
        <f t="shared" si="4"/>
        <v/>
      </c>
      <c r="CB33" s="60" t="str">
        <f t="shared" si="5"/>
        <v/>
      </c>
      <c r="CC33" s="59"/>
      <c r="CD33" s="59"/>
      <c r="CE33" s="61"/>
      <c r="CF33" s="61"/>
      <c r="CG33" s="61"/>
      <c r="CH33" s="61"/>
      <c r="CI33" s="61"/>
      <c r="CJ33" s="2"/>
      <c r="CK33" s="62">
        <f t="shared" si="6"/>
        <v>0</v>
      </c>
      <c r="CL33" s="62">
        <f t="shared" si="6"/>
        <v>0</v>
      </c>
    </row>
    <row r="34" spans="1:90" customFormat="1" x14ac:dyDescent="0.25">
      <c r="A34" s="2517"/>
      <c r="B34" s="73" t="s">
        <v>50</v>
      </c>
      <c r="C34" s="84">
        <f t="shared" si="7"/>
        <v>0</v>
      </c>
      <c r="D34" s="85">
        <f t="shared" si="2"/>
        <v>0</v>
      </c>
      <c r="E34" s="86">
        <f t="shared" si="2"/>
        <v>0</v>
      </c>
      <c r="F34" s="104"/>
      <c r="G34" s="105"/>
      <c r="H34" s="104"/>
      <c r="I34" s="105"/>
      <c r="J34" s="104"/>
      <c r="K34" s="105"/>
      <c r="L34" s="104"/>
      <c r="M34" s="105"/>
      <c r="N34" s="106"/>
      <c r="O34" s="105"/>
      <c r="P34" s="106"/>
      <c r="Q34" s="107"/>
      <c r="R34" s="108"/>
      <c r="S34" s="109"/>
      <c r="T34" s="58" t="str">
        <f t="shared" si="3"/>
        <v/>
      </c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60" t="str">
        <f t="shared" si="4"/>
        <v/>
      </c>
      <c r="CB34" s="60" t="str">
        <f t="shared" si="5"/>
        <v/>
      </c>
      <c r="CC34" s="59"/>
      <c r="CD34" s="59"/>
      <c r="CE34" s="61"/>
      <c r="CF34" s="61"/>
      <c r="CG34" s="61"/>
      <c r="CH34" s="61"/>
      <c r="CI34" s="61"/>
      <c r="CJ34" s="2"/>
      <c r="CK34" s="62">
        <f t="shared" si="6"/>
        <v>0</v>
      </c>
      <c r="CL34" s="62">
        <f t="shared" si="6"/>
        <v>0</v>
      </c>
    </row>
    <row r="35" spans="1:90" customFormat="1" x14ac:dyDescent="0.25">
      <c r="A35" s="2517"/>
      <c r="B35" s="110" t="s">
        <v>51</v>
      </c>
      <c r="C35" s="111">
        <f t="shared" si="7"/>
        <v>0</v>
      </c>
      <c r="D35" s="112">
        <f t="shared" si="2"/>
        <v>0</v>
      </c>
      <c r="E35" s="113">
        <f t="shared" si="2"/>
        <v>0</v>
      </c>
      <c r="F35" s="104"/>
      <c r="G35" s="105"/>
      <c r="H35" s="104"/>
      <c r="I35" s="105"/>
      <c r="J35" s="104"/>
      <c r="K35" s="105"/>
      <c r="L35" s="104"/>
      <c r="M35" s="105"/>
      <c r="N35" s="106"/>
      <c r="O35" s="105"/>
      <c r="P35" s="106"/>
      <c r="Q35" s="107"/>
      <c r="R35" s="108"/>
      <c r="S35" s="109"/>
      <c r="T35" s="58" t="str">
        <f t="shared" si="3"/>
        <v/>
      </c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60" t="str">
        <f t="shared" si="4"/>
        <v/>
      </c>
      <c r="CB35" s="60" t="str">
        <f t="shared" si="5"/>
        <v/>
      </c>
      <c r="CC35" s="59"/>
      <c r="CD35" s="59"/>
      <c r="CE35" s="61"/>
      <c r="CF35" s="61"/>
      <c r="CG35" s="61"/>
      <c r="CH35" s="61"/>
      <c r="CI35" s="61"/>
      <c r="CJ35" s="2"/>
      <c r="CK35" s="62">
        <f t="shared" si="6"/>
        <v>0</v>
      </c>
      <c r="CL35" s="62">
        <f t="shared" si="6"/>
        <v>0</v>
      </c>
    </row>
    <row r="36" spans="1:90" customFormat="1" x14ac:dyDescent="0.25">
      <c r="A36" s="2518"/>
      <c r="B36" s="114" t="s">
        <v>52</v>
      </c>
      <c r="C36" s="35">
        <f t="shared" si="7"/>
        <v>0</v>
      </c>
      <c r="D36" s="87">
        <f t="shared" si="2"/>
        <v>0</v>
      </c>
      <c r="E36" s="37">
        <f t="shared" si="2"/>
        <v>0</v>
      </c>
      <c r="F36" s="40"/>
      <c r="G36" s="88"/>
      <c r="H36" s="40"/>
      <c r="I36" s="88"/>
      <c r="J36" s="40"/>
      <c r="K36" s="88"/>
      <c r="L36" s="40"/>
      <c r="M36" s="88"/>
      <c r="N36" s="89"/>
      <c r="O36" s="88"/>
      <c r="P36" s="89"/>
      <c r="Q36" s="90"/>
      <c r="R36" s="91"/>
      <c r="S36" s="41"/>
      <c r="T36" s="58" t="str">
        <f t="shared" si="3"/>
        <v/>
      </c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60" t="str">
        <f t="shared" si="4"/>
        <v/>
      </c>
      <c r="CB36" s="60" t="str">
        <f t="shared" si="5"/>
        <v/>
      </c>
      <c r="CC36" s="59"/>
      <c r="CD36" s="59"/>
      <c r="CE36" s="61"/>
      <c r="CF36" s="61"/>
      <c r="CG36" s="61"/>
      <c r="CH36" s="61"/>
      <c r="CI36" s="61"/>
      <c r="CJ36" s="2"/>
      <c r="CK36" s="62">
        <f t="shared" si="6"/>
        <v>0</v>
      </c>
      <c r="CL36" s="62">
        <f t="shared" si="6"/>
        <v>0</v>
      </c>
    </row>
    <row r="37" spans="1:90" customFormat="1" x14ac:dyDescent="0.25">
      <c r="A37" s="2528" t="s">
        <v>53</v>
      </c>
      <c r="B37" s="83" t="s">
        <v>38</v>
      </c>
      <c r="C37" s="74">
        <f t="shared" si="7"/>
        <v>0</v>
      </c>
      <c r="D37" s="75">
        <f t="shared" si="2"/>
        <v>0</v>
      </c>
      <c r="E37" s="76">
        <f t="shared" si="2"/>
        <v>0</v>
      </c>
      <c r="F37" s="67"/>
      <c r="G37" s="68"/>
      <c r="H37" s="67"/>
      <c r="I37" s="68"/>
      <c r="J37" s="67"/>
      <c r="K37" s="68"/>
      <c r="L37" s="67"/>
      <c r="M37" s="68"/>
      <c r="N37" s="67"/>
      <c r="O37" s="68"/>
      <c r="P37" s="69"/>
      <c r="Q37" s="70"/>
      <c r="R37" s="71"/>
      <c r="S37" s="72"/>
      <c r="T37" s="58" t="str">
        <f t="shared" si="3"/>
        <v/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60" t="str">
        <f t="shared" si="4"/>
        <v/>
      </c>
      <c r="CB37" s="60" t="str">
        <f t="shared" si="5"/>
        <v/>
      </c>
      <c r="CC37" s="59"/>
      <c r="CD37" s="59"/>
      <c r="CE37" s="61"/>
      <c r="CF37" s="61"/>
      <c r="CG37" s="61"/>
      <c r="CH37" s="61"/>
      <c r="CI37" s="61"/>
      <c r="CJ37" s="2"/>
      <c r="CK37" s="62">
        <f t="shared" si="6"/>
        <v>0</v>
      </c>
      <c r="CL37" s="62">
        <f t="shared" si="6"/>
        <v>0</v>
      </c>
    </row>
    <row r="38" spans="1:90" customFormat="1" x14ac:dyDescent="0.25">
      <c r="A38" s="2528"/>
      <c r="B38" s="34" t="s">
        <v>39</v>
      </c>
      <c r="C38" s="115">
        <f t="shared" si="7"/>
        <v>0</v>
      </c>
      <c r="D38" s="116">
        <f t="shared" si="2"/>
        <v>0</v>
      </c>
      <c r="E38" s="117">
        <f t="shared" si="2"/>
        <v>0</v>
      </c>
      <c r="F38" s="104"/>
      <c r="G38" s="105"/>
      <c r="H38" s="104"/>
      <c r="I38" s="105"/>
      <c r="J38" s="104"/>
      <c r="K38" s="105"/>
      <c r="L38" s="104"/>
      <c r="M38" s="105"/>
      <c r="N38" s="104"/>
      <c r="O38" s="105"/>
      <c r="P38" s="106"/>
      <c r="Q38" s="107"/>
      <c r="R38" s="108"/>
      <c r="S38" s="109"/>
      <c r="T38" s="58" t="str">
        <f t="shared" si="3"/>
        <v/>
      </c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60" t="str">
        <f t="shared" si="4"/>
        <v/>
      </c>
      <c r="CB38" s="60" t="str">
        <f t="shared" si="5"/>
        <v/>
      </c>
      <c r="CC38" s="59"/>
      <c r="CD38" s="59"/>
      <c r="CE38" s="61"/>
      <c r="CF38" s="61"/>
      <c r="CG38" s="61"/>
      <c r="CH38" s="61"/>
      <c r="CI38" s="61"/>
      <c r="CJ38" s="2"/>
      <c r="CK38" s="62">
        <f t="shared" si="6"/>
        <v>0</v>
      </c>
      <c r="CL38" s="62">
        <f t="shared" si="6"/>
        <v>0</v>
      </c>
    </row>
    <row r="39" spans="1:90" customFormat="1" x14ac:dyDescent="0.25">
      <c r="A39" s="3106" t="s">
        <v>54</v>
      </c>
      <c r="B39" s="1252" t="s">
        <v>37</v>
      </c>
      <c r="C39" s="1235">
        <f t="shared" si="7"/>
        <v>0</v>
      </c>
      <c r="D39" s="1236">
        <f t="shared" si="2"/>
        <v>0</v>
      </c>
      <c r="E39" s="1245">
        <f t="shared" si="2"/>
        <v>0</v>
      </c>
      <c r="F39" s="1246"/>
      <c r="G39" s="1247"/>
      <c r="H39" s="1246"/>
      <c r="I39" s="1247"/>
      <c r="J39" s="1246"/>
      <c r="K39" s="1247"/>
      <c r="L39" s="1246"/>
      <c r="M39" s="1247"/>
      <c r="N39" s="1246"/>
      <c r="O39" s="1247"/>
      <c r="P39" s="1248"/>
      <c r="Q39" s="1249"/>
      <c r="R39" s="1250"/>
      <c r="S39" s="1251"/>
      <c r="T39" s="58" t="str">
        <f t="shared" si="3"/>
        <v/>
      </c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60" t="str">
        <f t="shared" si="4"/>
        <v/>
      </c>
      <c r="CB39" s="60" t="str">
        <f t="shared" si="5"/>
        <v/>
      </c>
      <c r="CC39" s="59"/>
      <c r="CD39" s="59"/>
      <c r="CE39" s="61"/>
      <c r="CF39" s="61"/>
      <c r="CG39" s="61"/>
      <c r="CH39" s="61"/>
      <c r="CI39" s="61"/>
      <c r="CJ39" s="2"/>
      <c r="CK39" s="62">
        <f t="shared" si="6"/>
        <v>0</v>
      </c>
      <c r="CL39" s="62">
        <f t="shared" si="6"/>
        <v>0</v>
      </c>
    </row>
    <row r="40" spans="1:90" customFormat="1" x14ac:dyDescent="0.25">
      <c r="A40" s="2517"/>
      <c r="B40" s="73" t="s">
        <v>38</v>
      </c>
      <c r="C40" s="84">
        <f t="shared" si="7"/>
        <v>0</v>
      </c>
      <c r="D40" s="85">
        <f t="shared" si="2"/>
        <v>0</v>
      </c>
      <c r="E40" s="86">
        <f t="shared" si="2"/>
        <v>0</v>
      </c>
      <c r="F40" s="77"/>
      <c r="G40" s="78"/>
      <c r="H40" s="77"/>
      <c r="I40" s="78"/>
      <c r="J40" s="77"/>
      <c r="K40" s="78"/>
      <c r="L40" s="77"/>
      <c r="M40" s="78"/>
      <c r="N40" s="77"/>
      <c r="O40" s="78"/>
      <c r="P40" s="79"/>
      <c r="Q40" s="80"/>
      <c r="R40" s="81"/>
      <c r="S40" s="82"/>
      <c r="T40" s="58" t="str">
        <f t="shared" si="3"/>
        <v/>
      </c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60" t="str">
        <f t="shared" si="4"/>
        <v/>
      </c>
      <c r="CB40" s="60" t="str">
        <f t="shared" si="5"/>
        <v/>
      </c>
      <c r="CC40" s="59"/>
      <c r="CD40" s="59"/>
      <c r="CE40" s="61"/>
      <c r="CF40" s="61"/>
      <c r="CG40" s="61"/>
      <c r="CH40" s="61"/>
      <c r="CI40" s="61"/>
      <c r="CJ40" s="2"/>
      <c r="CK40" s="62">
        <f t="shared" si="6"/>
        <v>0</v>
      </c>
      <c r="CL40" s="62">
        <f t="shared" si="6"/>
        <v>0</v>
      </c>
    </row>
    <row r="41" spans="1:90" customFormat="1" x14ac:dyDescent="0.25">
      <c r="A41" s="2518"/>
      <c r="B41" s="34" t="s">
        <v>39</v>
      </c>
      <c r="C41" s="35">
        <f t="shared" si="7"/>
        <v>0</v>
      </c>
      <c r="D41" s="87">
        <f t="shared" si="2"/>
        <v>0</v>
      </c>
      <c r="E41" s="37">
        <f t="shared" si="2"/>
        <v>0</v>
      </c>
      <c r="F41" s="40"/>
      <c r="G41" s="88"/>
      <c r="H41" s="40"/>
      <c r="I41" s="88"/>
      <c r="J41" s="40"/>
      <c r="K41" s="88"/>
      <c r="L41" s="40"/>
      <c r="M41" s="88"/>
      <c r="N41" s="40"/>
      <c r="O41" s="88"/>
      <c r="P41" s="89"/>
      <c r="Q41" s="90"/>
      <c r="R41" s="91"/>
      <c r="S41" s="41"/>
      <c r="T41" s="58" t="str">
        <f t="shared" si="3"/>
        <v/>
      </c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60" t="str">
        <f t="shared" si="4"/>
        <v/>
      </c>
      <c r="CB41" s="60" t="str">
        <f t="shared" si="5"/>
        <v/>
      </c>
      <c r="CC41" s="59"/>
      <c r="CD41" s="59"/>
      <c r="CE41" s="61"/>
      <c r="CF41" s="61"/>
      <c r="CG41" s="61"/>
      <c r="CH41" s="61"/>
      <c r="CI41" s="61"/>
      <c r="CJ41" s="2"/>
      <c r="CK41" s="62">
        <f t="shared" si="6"/>
        <v>0</v>
      </c>
      <c r="CL41" s="62">
        <f t="shared" si="6"/>
        <v>0</v>
      </c>
    </row>
    <row r="42" spans="1:90" customFormat="1" x14ac:dyDescent="0.25">
      <c r="A42" s="1253" t="s">
        <v>55</v>
      </c>
      <c r="B42" s="1254"/>
      <c r="C42" s="1254"/>
      <c r="D42" s="1254"/>
      <c r="E42" s="1254"/>
      <c r="F42" s="1254"/>
      <c r="G42" s="1254"/>
      <c r="H42" s="1254"/>
      <c r="I42" s="1254"/>
      <c r="J42" s="1254"/>
      <c r="K42" s="1254"/>
      <c r="L42" s="1254"/>
      <c r="M42" s="1254"/>
      <c r="N42" s="1254"/>
      <c r="O42" s="1254"/>
      <c r="P42" s="1254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</row>
    <row r="43" spans="1:90" customFormat="1" ht="15" customHeight="1" x14ac:dyDescent="0.25">
      <c r="A43" s="3100" t="s">
        <v>56</v>
      </c>
      <c r="B43" s="3101" t="s">
        <v>27</v>
      </c>
      <c r="C43" s="3102"/>
      <c r="D43" s="3103"/>
      <c r="E43" s="3104" t="s">
        <v>6</v>
      </c>
      <c r="F43" s="3105"/>
      <c r="G43" s="3105"/>
      <c r="H43" s="3105"/>
      <c r="I43" s="3105"/>
      <c r="J43" s="3105"/>
      <c r="K43" s="3105"/>
      <c r="L43" s="3105"/>
      <c r="M43" s="3105"/>
      <c r="N43" s="3105"/>
      <c r="O43" s="3105"/>
      <c r="P43" s="3105"/>
      <c r="Q43" s="3107" t="s">
        <v>28</v>
      </c>
      <c r="R43" s="3108" t="s">
        <v>29</v>
      </c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</row>
    <row r="44" spans="1:90" customFormat="1" ht="15" customHeight="1" x14ac:dyDescent="0.25">
      <c r="A44" s="2509"/>
      <c r="B44" s="2504"/>
      <c r="C44" s="2505"/>
      <c r="D44" s="2506"/>
      <c r="E44" s="3090" t="s">
        <v>30</v>
      </c>
      <c r="F44" s="3091"/>
      <c r="G44" s="3090" t="s">
        <v>31</v>
      </c>
      <c r="H44" s="3091"/>
      <c r="I44" s="3090" t="s">
        <v>15</v>
      </c>
      <c r="J44" s="3091"/>
      <c r="K44" s="3090" t="s">
        <v>32</v>
      </c>
      <c r="L44" s="3091"/>
      <c r="M44" s="3090" t="s">
        <v>33</v>
      </c>
      <c r="N44" s="3091"/>
      <c r="O44" s="3090" t="s">
        <v>34</v>
      </c>
      <c r="P44" s="3092"/>
      <c r="Q44" s="2520"/>
      <c r="R44" s="2524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</row>
    <row r="45" spans="1:90" customFormat="1" x14ac:dyDescent="0.25">
      <c r="A45" s="2510"/>
      <c r="B45" s="1255" t="s">
        <v>17</v>
      </c>
      <c r="C45" s="1256" t="s">
        <v>18</v>
      </c>
      <c r="D45" s="123" t="s">
        <v>19</v>
      </c>
      <c r="E45" s="1233" t="s">
        <v>18</v>
      </c>
      <c r="F45" s="1257" t="s">
        <v>19</v>
      </c>
      <c r="G45" s="1233" t="s">
        <v>18</v>
      </c>
      <c r="H45" s="1257" t="s">
        <v>19</v>
      </c>
      <c r="I45" s="1233" t="s">
        <v>18</v>
      </c>
      <c r="J45" s="1257" t="s">
        <v>19</v>
      </c>
      <c r="K45" s="1233" t="s">
        <v>18</v>
      </c>
      <c r="L45" s="1257" t="s">
        <v>19</v>
      </c>
      <c r="M45" s="1233" t="s">
        <v>18</v>
      </c>
      <c r="N45" s="1257" t="s">
        <v>19</v>
      </c>
      <c r="O45" s="1233" t="s">
        <v>18</v>
      </c>
      <c r="P45" s="1258" t="s">
        <v>19</v>
      </c>
      <c r="Q45" s="2521"/>
      <c r="R45" s="2525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</row>
    <row r="46" spans="1:90" customFormat="1" x14ac:dyDescent="0.25">
      <c r="A46" s="1259" t="s">
        <v>37</v>
      </c>
      <c r="B46" s="1260">
        <f>SUM(C46+D46)</f>
        <v>0</v>
      </c>
      <c r="C46" s="1261">
        <f>SUM(E46+G46+I46+K46+M46+O46)</f>
        <v>0</v>
      </c>
      <c r="D46" s="1262">
        <f>SUM(F46+H46+J46+L46+N46+P46)</f>
        <v>0</v>
      </c>
      <c r="E46" s="1246"/>
      <c r="F46" s="1251"/>
      <c r="G46" s="1246"/>
      <c r="H46" s="1251"/>
      <c r="I46" s="1246"/>
      <c r="J46" s="1247"/>
      <c r="K46" s="1246"/>
      <c r="L46" s="1247"/>
      <c r="M46" s="1248"/>
      <c r="N46" s="1247"/>
      <c r="O46" s="1248"/>
      <c r="P46" s="1249"/>
      <c r="Q46" s="1250"/>
      <c r="R46" s="1247"/>
      <c r="S46" s="58" t="str">
        <f>$CA46&amp;CB46</f>
        <v/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60" t="str">
        <f>IF(AND($B46&lt;&gt;0,Q46=""),"* No olvide ingresar la variable "&amp;Q$43&amp;""&amp;". Digite CERO si no tiene. ",IF(Q46&gt;$B46,"* La variable Pueblos Originarios no debe ser mayor al Total Ambos Sexos. ",""))</f>
        <v/>
      </c>
      <c r="CB46" s="60" t="str">
        <f>IF(AND($B46&lt;&gt;0,R46=""),"* No olvide ingresar la variable "&amp;R$43&amp;""&amp;" (Digite CERO si no tiene). ",IF(R46&gt;$B46,"* La variable Migrantes no debe ser mayor al Total Ambos Sexos. ",""))</f>
        <v/>
      </c>
      <c r="CC46" s="59"/>
      <c r="CD46" s="59"/>
      <c r="CE46" s="61"/>
      <c r="CF46" s="61"/>
      <c r="CG46" s="61"/>
      <c r="CH46" s="61"/>
      <c r="CI46" s="61"/>
      <c r="CJ46" s="2"/>
      <c r="CK46" s="62">
        <f>IF(AND($B46&lt;&gt;0,Q46=""),1,IF(Q46&gt;$B46,1,0))</f>
        <v>0</v>
      </c>
      <c r="CL46" s="62">
        <f>IF(AND($B46&lt;&gt;0,R46=""),1,IF(R46&gt;$B46,1,0))</f>
        <v>0</v>
      </c>
    </row>
    <row r="47" spans="1:90" customFormat="1" x14ac:dyDescent="0.25">
      <c r="A47" s="130" t="s">
        <v>38</v>
      </c>
      <c r="B47" s="131">
        <f>SUM(C47+D47)</f>
        <v>0</v>
      </c>
      <c r="C47" s="132">
        <f t="shared" ref="C47:D49" si="8">SUM(E47+G47+I47+K47+M47+O47)</f>
        <v>0</v>
      </c>
      <c r="D47" s="133">
        <f t="shared" si="8"/>
        <v>0</v>
      </c>
      <c r="E47" s="77"/>
      <c r="F47" s="72"/>
      <c r="G47" s="67"/>
      <c r="H47" s="72"/>
      <c r="I47" s="67"/>
      <c r="J47" s="68"/>
      <c r="K47" s="67"/>
      <c r="L47" s="68"/>
      <c r="M47" s="69"/>
      <c r="N47" s="68"/>
      <c r="O47" s="69"/>
      <c r="P47" s="70"/>
      <c r="Q47" s="81"/>
      <c r="R47" s="78"/>
      <c r="S47" s="58" t="str">
        <f>$CA47&amp;CB47</f>
        <v/>
      </c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60" t="str">
        <f t="shared" ref="CA47:CA49" si="9">IF(AND($B47&lt;&gt;0,Q47=""),"* No olvide ingresar la variable "&amp;Q$43&amp;""&amp;". Digite CERO si no tiene. ",IF(Q47&gt;$B47,"* La variable Pueblos Originarios no debe ser mayor al Total Ambos Sexos. ",""))</f>
        <v/>
      </c>
      <c r="CB47" s="60" t="str">
        <f t="shared" ref="CB47:CB49" si="10">IF(AND($B47&lt;&gt;0,R47=""),"* No olvide ingresar la variable "&amp;R$43&amp;""&amp;" (Digite CERO si no tiene). ",IF(R47&gt;$B47,"* La variable Migrantes no debe ser mayor al Total Ambos Sexos. ",""))</f>
        <v/>
      </c>
      <c r="CC47" s="59"/>
      <c r="CD47" s="59"/>
      <c r="CE47" s="61"/>
      <c r="CF47" s="61"/>
      <c r="CG47" s="61"/>
      <c r="CH47" s="61"/>
      <c r="CI47" s="61"/>
      <c r="CJ47" s="2"/>
      <c r="CK47" s="62">
        <f t="shared" ref="CK47:CL49" si="11">IF(AND($B47&lt;&gt;0,Q47=""),1,IF(Q47&gt;$B47,1,0))</f>
        <v>0</v>
      </c>
      <c r="CL47" s="62">
        <f t="shared" si="11"/>
        <v>0</v>
      </c>
    </row>
    <row r="48" spans="1:90" customFormat="1" x14ac:dyDescent="0.25">
      <c r="A48" s="130" t="s">
        <v>39</v>
      </c>
      <c r="B48" s="134">
        <f>SUM(C48+D48)</f>
        <v>0</v>
      </c>
      <c r="C48" s="135">
        <f t="shared" si="8"/>
        <v>0</v>
      </c>
      <c r="D48" s="136">
        <f t="shared" si="8"/>
        <v>0</v>
      </c>
      <c r="E48" s="77"/>
      <c r="F48" s="82"/>
      <c r="G48" s="77"/>
      <c r="H48" s="82"/>
      <c r="I48" s="77"/>
      <c r="J48" s="78"/>
      <c r="K48" s="77"/>
      <c r="L48" s="78"/>
      <c r="M48" s="79"/>
      <c r="N48" s="78"/>
      <c r="O48" s="79"/>
      <c r="P48" s="80"/>
      <c r="Q48" s="81"/>
      <c r="R48" s="78"/>
      <c r="S48" s="58" t="str">
        <f>$CA48&amp;CB48</f>
        <v/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60" t="str">
        <f t="shared" si="9"/>
        <v/>
      </c>
      <c r="CB48" s="60" t="str">
        <f t="shared" si="10"/>
        <v/>
      </c>
      <c r="CC48" s="59"/>
      <c r="CD48" s="59"/>
      <c r="CE48" s="61"/>
      <c r="CF48" s="61"/>
      <c r="CG48" s="61"/>
      <c r="CH48" s="61"/>
      <c r="CI48" s="61"/>
      <c r="CJ48" s="2"/>
      <c r="CK48" s="62">
        <f t="shared" si="11"/>
        <v>0</v>
      </c>
      <c r="CL48" s="62">
        <f t="shared" si="11"/>
        <v>0</v>
      </c>
    </row>
    <row r="49" spans="1:90" customFormat="1" x14ac:dyDescent="0.25">
      <c r="A49" s="137" t="s">
        <v>57</v>
      </c>
      <c r="B49" s="138">
        <f>SUM(C49:D49)</f>
        <v>0</v>
      </c>
      <c r="C49" s="139">
        <f t="shared" si="8"/>
        <v>0</v>
      </c>
      <c r="D49" s="140">
        <f t="shared" si="8"/>
        <v>0</v>
      </c>
      <c r="E49" s="141"/>
      <c r="F49" s="142"/>
      <c r="G49" s="141"/>
      <c r="H49" s="142"/>
      <c r="I49" s="141"/>
      <c r="J49" s="143"/>
      <c r="K49" s="141"/>
      <c r="L49" s="143"/>
      <c r="M49" s="144"/>
      <c r="N49" s="143"/>
      <c r="O49" s="144"/>
      <c r="P49" s="145"/>
      <c r="Q49" s="146"/>
      <c r="R49" s="143"/>
      <c r="S49" s="58" t="str">
        <f t="shared" ref="S49" si="12">$CA49&amp;CB49</f>
        <v/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60" t="str">
        <f t="shared" si="9"/>
        <v/>
      </c>
      <c r="CB49" s="60" t="str">
        <f t="shared" si="10"/>
        <v/>
      </c>
      <c r="CC49" s="59"/>
      <c r="CD49" s="59"/>
      <c r="CE49" s="61"/>
      <c r="CF49" s="61"/>
      <c r="CG49" s="61"/>
      <c r="CH49" s="61"/>
      <c r="CI49" s="61"/>
      <c r="CJ49" s="2"/>
      <c r="CK49" s="62">
        <f t="shared" si="11"/>
        <v>0</v>
      </c>
      <c r="CL49" s="62">
        <f t="shared" si="11"/>
        <v>0</v>
      </c>
    </row>
    <row r="50" spans="1:90" customFormat="1" x14ac:dyDescent="0.25">
      <c r="A50" s="11" t="s">
        <v>58</v>
      </c>
      <c r="B50" s="12"/>
      <c r="C50" s="12"/>
      <c r="D50" s="12"/>
      <c r="E50" s="12"/>
      <c r="F50" s="12"/>
      <c r="G50" s="12"/>
      <c r="H50" s="1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</row>
    <row r="51" spans="1:90" customFormat="1" ht="15" customHeight="1" x14ac:dyDescent="0.25">
      <c r="A51" s="3115" t="s">
        <v>59</v>
      </c>
      <c r="B51" s="3101" t="s">
        <v>5</v>
      </c>
      <c r="C51" s="3102"/>
      <c r="D51" s="3103"/>
      <c r="E51" s="3116" t="s">
        <v>6</v>
      </c>
      <c r="F51" s="3116"/>
      <c r="G51" s="3116"/>
      <c r="H51" s="3090"/>
      <c r="I51" s="3107" t="s">
        <v>28</v>
      </c>
      <c r="J51" s="3108" t="s">
        <v>29</v>
      </c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</row>
    <row r="52" spans="1:90" customFormat="1" x14ac:dyDescent="0.25">
      <c r="A52" s="2535"/>
      <c r="B52" s="2504"/>
      <c r="C52" s="2505"/>
      <c r="D52" s="2506"/>
      <c r="E52" s="3090" t="s">
        <v>8</v>
      </c>
      <c r="F52" s="3091"/>
      <c r="G52" s="3090" t="s">
        <v>9</v>
      </c>
      <c r="H52" s="3092"/>
      <c r="I52" s="2520"/>
      <c r="J52" s="2524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</row>
    <row r="53" spans="1:90" customFormat="1" x14ac:dyDescent="0.25">
      <c r="A53" s="2536"/>
      <c r="B53" s="1255" t="s">
        <v>17</v>
      </c>
      <c r="C53" s="1256" t="s">
        <v>18</v>
      </c>
      <c r="D53" s="123" t="s">
        <v>19</v>
      </c>
      <c r="E53" s="1233" t="s">
        <v>18</v>
      </c>
      <c r="F53" s="1232" t="s">
        <v>19</v>
      </c>
      <c r="G53" s="1233" t="s">
        <v>18</v>
      </c>
      <c r="H53" s="1234" t="s">
        <v>19</v>
      </c>
      <c r="I53" s="2521"/>
      <c r="J53" s="2525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</row>
    <row r="54" spans="1:90" customFormat="1" ht="21" x14ac:dyDescent="0.25">
      <c r="A54" s="1263" t="s">
        <v>60</v>
      </c>
      <c r="B54" s="1264">
        <f>SUM(C54+D54)</f>
        <v>0</v>
      </c>
      <c r="C54" s="1265">
        <f t="shared" ref="C54:D57" si="13">SUM(E54+G54)</f>
        <v>0</v>
      </c>
      <c r="D54" s="1237">
        <f>SUM(F54+H54)</f>
        <v>0</v>
      </c>
      <c r="E54" s="1266">
        <f>SUM(E55:E57)</f>
        <v>0</v>
      </c>
      <c r="F54" s="1267">
        <f t="shared" ref="F54:J54" si="14">SUM(F55:F57)</f>
        <v>0</v>
      </c>
      <c r="G54" s="1268">
        <f t="shared" si="14"/>
        <v>0</v>
      </c>
      <c r="H54" s="1269">
        <f t="shared" si="14"/>
        <v>0</v>
      </c>
      <c r="I54" s="1270">
        <f>SUM(I55:I57)</f>
        <v>0</v>
      </c>
      <c r="J54" s="1271">
        <f t="shared" si="14"/>
        <v>0</v>
      </c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</row>
    <row r="55" spans="1:90" customFormat="1" x14ac:dyDescent="0.25">
      <c r="A55" s="156" t="s">
        <v>22</v>
      </c>
      <c r="B55" s="157">
        <f>SUM(C55+D55)</f>
        <v>0</v>
      </c>
      <c r="C55" s="158">
        <f>SUM(E55+G55)</f>
        <v>0</v>
      </c>
      <c r="D55" s="76">
        <f>SUM(F55+H55)</f>
        <v>0</v>
      </c>
      <c r="E55" s="67"/>
      <c r="F55" s="72"/>
      <c r="G55" s="69"/>
      <c r="H55" s="70"/>
      <c r="I55" s="81"/>
      <c r="J55" s="78"/>
      <c r="K55" s="58" t="str">
        <f>$CA55&amp;CB55</f>
        <v/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60" t="str">
        <f>IF(AND($B55&lt;&gt;0,I55=""),"* No olvide ingresar la variable "&amp;I$51&amp;""&amp;". Digite CERO si no tiene. ",IF(I55&gt;$B55,"* La variable Pueblos Originarios no debe ser mayor al Total Ambos Sexos. ",""))</f>
        <v/>
      </c>
      <c r="CB55" s="60" t="str">
        <f>IF(AND($B55&lt;&gt;0,J55=""),"* No olvide ingresar la variable "&amp;J$51&amp;""&amp;" (Digite CERO si no tiene). ",IF(J55&gt;$B55,"* La variable Migrantes no debe ser mayor al Total Ambos Sexos. ",""))</f>
        <v/>
      </c>
      <c r="CC55" s="59"/>
      <c r="CD55" s="59"/>
      <c r="CE55" s="61"/>
      <c r="CF55" s="61"/>
      <c r="CG55" s="61"/>
      <c r="CH55" s="61"/>
      <c r="CI55" s="61"/>
      <c r="CJ55" s="2"/>
      <c r="CK55" s="62">
        <f>IF(AND($B55&lt;&gt;0,I55=""),1,IF(I55&gt;$B55,1,0))</f>
        <v>0</v>
      </c>
      <c r="CL55" s="62">
        <f>IF(AND($B55&lt;&gt;0,J55=""),1,IF(J55&gt;$B55,1,0))</f>
        <v>0</v>
      </c>
    </row>
    <row r="56" spans="1:90" customFormat="1" x14ac:dyDescent="0.25">
      <c r="A56" s="130" t="s">
        <v>61</v>
      </c>
      <c r="B56" s="159">
        <f>SUM(C56+D56)</f>
        <v>0</v>
      </c>
      <c r="C56" s="160">
        <f t="shared" si="13"/>
        <v>0</v>
      </c>
      <c r="D56" s="86">
        <f t="shared" si="13"/>
        <v>0</v>
      </c>
      <c r="E56" s="77"/>
      <c r="F56" s="82"/>
      <c r="G56" s="79"/>
      <c r="H56" s="80"/>
      <c r="I56" s="81"/>
      <c r="J56" s="78"/>
      <c r="K56" s="58" t="str">
        <f t="shared" ref="K56:K57" si="15">$CA56&amp;CB56</f>
        <v/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60" t="str">
        <f t="shared" ref="CA56:CA57" si="16">IF(AND($B56&lt;&gt;0,I56=""),"* No olvide ingresar la variable "&amp;I$51&amp;""&amp;". Digite CERO si no tiene. ",IF(I56&gt;$B56,"* La variable Pueblos Originarios no debe ser mayor al Total Ambos Sexos. ",""))</f>
        <v/>
      </c>
      <c r="CB56" s="60" t="str">
        <f t="shared" ref="CB56:CB57" si="17">IF(AND($B56&lt;&gt;0,J56=""),"* No olvide ingresar la variable "&amp;J$51&amp;""&amp;" (Digite CERO si no tiene). ",IF(J56&gt;$B56,"* La variable Migrantes no debe ser mayor al Total Ambos Sexos. ",""))</f>
        <v/>
      </c>
      <c r="CC56" s="59"/>
      <c r="CD56" s="59"/>
      <c r="CE56" s="61"/>
      <c r="CF56" s="61"/>
      <c r="CG56" s="61"/>
      <c r="CH56" s="61"/>
      <c r="CI56" s="61"/>
      <c r="CJ56" s="2"/>
      <c r="CK56" s="62">
        <f t="shared" ref="CK56:CL57" si="18">IF(AND($B56&lt;&gt;0,I56=""),1,IF(I56&gt;$B56,1,0))</f>
        <v>0</v>
      </c>
      <c r="CL56" s="62">
        <f t="shared" si="18"/>
        <v>0</v>
      </c>
    </row>
    <row r="57" spans="1:90" customFormat="1" x14ac:dyDescent="0.25">
      <c r="A57" s="161" t="s">
        <v>62</v>
      </c>
      <c r="B57" s="162">
        <f>SUM(C57+D57)</f>
        <v>0</v>
      </c>
      <c r="C57" s="163">
        <f t="shared" si="13"/>
        <v>0</v>
      </c>
      <c r="D57" s="37">
        <f t="shared" si="13"/>
        <v>0</v>
      </c>
      <c r="E57" s="40"/>
      <c r="F57" s="41"/>
      <c r="G57" s="89"/>
      <c r="H57" s="90"/>
      <c r="I57" s="91"/>
      <c r="J57" s="88"/>
      <c r="K57" s="58" t="str">
        <f t="shared" si="15"/>
        <v/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59"/>
      <c r="BL57" s="59"/>
      <c r="BM57" s="59"/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  <c r="BZ57" s="59"/>
      <c r="CA57" s="60" t="str">
        <f t="shared" si="16"/>
        <v/>
      </c>
      <c r="CB57" s="60" t="str">
        <f t="shared" si="17"/>
        <v/>
      </c>
      <c r="CC57" s="59"/>
      <c r="CD57" s="59"/>
      <c r="CE57" s="61"/>
      <c r="CF57" s="61"/>
      <c r="CG57" s="61"/>
      <c r="CH57" s="61"/>
      <c r="CI57" s="61"/>
      <c r="CJ57" s="2"/>
      <c r="CK57" s="62">
        <f>IF(AND($B57&lt;&gt;0,I57=""),1,IF(I57&gt;$B57,1,0))</f>
        <v>0</v>
      </c>
      <c r="CL57" s="62">
        <f t="shared" si="18"/>
        <v>0</v>
      </c>
    </row>
    <row r="58" spans="1:90" customFormat="1" x14ac:dyDescent="0.25">
      <c r="A58" s="11" t="s">
        <v>63</v>
      </c>
      <c r="B58" s="12"/>
      <c r="C58" s="12"/>
      <c r="D58" s="12"/>
      <c r="E58" s="12"/>
      <c r="F58" s="12"/>
      <c r="G58" s="12"/>
      <c r="H58" s="12"/>
      <c r="I58" s="12"/>
      <c r="J58" s="13"/>
      <c r="K58" s="13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</row>
    <row r="59" spans="1:90" customFormat="1" ht="15" customHeight="1" x14ac:dyDescent="0.25">
      <c r="A59" s="3101" t="s">
        <v>64</v>
      </c>
      <c r="B59" s="3103"/>
      <c r="C59" s="3100" t="s">
        <v>65</v>
      </c>
      <c r="D59" s="3090" t="s">
        <v>66</v>
      </c>
      <c r="E59" s="3092"/>
      <c r="F59" s="3092"/>
      <c r="G59" s="3092"/>
      <c r="H59" s="3092"/>
      <c r="I59" s="3092"/>
      <c r="J59" s="3111"/>
      <c r="K59" s="3112" t="s">
        <v>28</v>
      </c>
      <c r="L59" s="3103" t="s">
        <v>29</v>
      </c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</row>
    <row r="60" spans="1:90" customFormat="1" ht="21" x14ac:dyDescent="0.25">
      <c r="A60" s="2504"/>
      <c r="B60" s="2506"/>
      <c r="C60" s="2510"/>
      <c r="D60" s="1233" t="s">
        <v>67</v>
      </c>
      <c r="E60" s="1231" t="s">
        <v>68</v>
      </c>
      <c r="F60" s="1231" t="s">
        <v>69</v>
      </c>
      <c r="G60" s="1231" t="s">
        <v>70</v>
      </c>
      <c r="H60" s="1231" t="s">
        <v>71</v>
      </c>
      <c r="I60" s="1231" t="s">
        <v>72</v>
      </c>
      <c r="J60" s="1272" t="s">
        <v>73</v>
      </c>
      <c r="K60" s="2531"/>
      <c r="L60" s="252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</row>
    <row r="61" spans="1:90" customFormat="1" x14ac:dyDescent="0.25">
      <c r="A61" s="3113" t="s">
        <v>74</v>
      </c>
      <c r="B61" s="3114"/>
      <c r="C61" s="1273">
        <f>SUM(D61:H61)</f>
        <v>0</v>
      </c>
      <c r="D61" s="1246"/>
      <c r="E61" s="1042"/>
      <c r="F61" s="1042"/>
      <c r="G61" s="1042"/>
      <c r="H61" s="1042"/>
      <c r="I61" s="1043"/>
      <c r="J61" s="1044"/>
      <c r="K61" s="1274"/>
      <c r="L61" s="1247"/>
      <c r="M61" s="58" t="str">
        <f>$CA61&amp;CB61</f>
        <v/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60" t="str">
        <f>IF(AND($C61&lt;&gt;0,K61=""),"* No olvide ingresar la variable "&amp;K$59&amp;""&amp;". Digite CERO si no tiene. ",IF(K61&gt;$C61,"* La variable Pueblos Originarios no debe ser mayor al Total. ",""))</f>
        <v/>
      </c>
      <c r="CB61" s="60" t="str">
        <f>IF(AND($C61&lt;&gt;0,L61=""),"* No olvide ingresar la variable "&amp;L$59&amp;""&amp;". Digite CERO si no tiene. ",IF(L61&gt;$C61,"* La variable Migrantes no debe ser mayor al Total. ",""))</f>
        <v/>
      </c>
      <c r="CC61" s="59"/>
      <c r="CD61" s="59"/>
      <c r="CE61" s="61"/>
      <c r="CF61" s="61"/>
      <c r="CG61" s="61"/>
      <c r="CH61" s="61"/>
      <c r="CI61" s="61"/>
      <c r="CJ61" s="2"/>
      <c r="CK61" s="62">
        <f>IF(AND($C61&lt;&gt;0,K61=""),1,IF(K61&gt;$C61,1,0))</f>
        <v>0</v>
      </c>
      <c r="CL61" s="62">
        <f>IF(AND($C61&lt;&gt;0,L61=""),1,IF(L61&gt;$C61,1,0))</f>
        <v>0</v>
      </c>
    </row>
    <row r="62" spans="1:90" customFormat="1" ht="15" customHeight="1" x14ac:dyDescent="0.25">
      <c r="A62" s="2538" t="s">
        <v>75</v>
      </c>
      <c r="B62" s="2538"/>
      <c r="C62" s="170">
        <f>SUM(D62:H62)</f>
        <v>0</v>
      </c>
      <c r="D62" s="67"/>
      <c r="E62" s="171"/>
      <c r="F62" s="171"/>
      <c r="G62" s="171"/>
      <c r="H62" s="171"/>
      <c r="I62" s="172"/>
      <c r="J62" s="173"/>
      <c r="K62" s="174"/>
      <c r="L62" s="78"/>
      <c r="M62" s="58" t="str">
        <f t="shared" ref="M62:M67" si="19">$CA62&amp;CB62</f>
        <v/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60" t="str">
        <f t="shared" ref="CA62:CA67" si="20">IF(AND($C62&lt;&gt;0,K62=""),"* No olvide ingresar la variable "&amp;K$59&amp;""&amp;". Digite CERO si no tiene. ",IF(K62&gt;$C62,"* La variable Pueblos Originarios no debe ser mayor al Total. ",""))</f>
        <v/>
      </c>
      <c r="CB62" s="60" t="str">
        <f t="shared" ref="CB62:CB66" si="21">IF(AND($C62&lt;&gt;0,L62=""),"* No olvide ingresar la variable "&amp;L$59&amp;""&amp;". Digite CERO si no tiene. ",IF(L62&gt;$C62,"* La variable Migrantes no debe ser mayor al Total. ",""))</f>
        <v/>
      </c>
      <c r="CC62" s="59"/>
      <c r="CD62" s="59"/>
      <c r="CE62" s="61"/>
      <c r="CF62" s="61"/>
      <c r="CG62" s="61"/>
      <c r="CH62" s="61"/>
      <c r="CI62" s="61"/>
      <c r="CJ62" s="2"/>
      <c r="CK62" s="62">
        <f t="shared" ref="CK62:CL67" si="22">IF(AND($C62&lt;&gt;0,K62=""),1,IF(K62&gt;$C62,1,0))</f>
        <v>0</v>
      </c>
      <c r="CL62" s="62">
        <f t="shared" si="22"/>
        <v>0</v>
      </c>
    </row>
    <row r="63" spans="1:90" customFormat="1" x14ac:dyDescent="0.25">
      <c r="A63" s="2538" t="s">
        <v>76</v>
      </c>
      <c r="B63" s="2538"/>
      <c r="C63" s="170">
        <f>SUM(D63:H63)</f>
        <v>0</v>
      </c>
      <c r="D63" s="77"/>
      <c r="E63" s="175"/>
      <c r="F63" s="175"/>
      <c r="G63" s="175"/>
      <c r="H63" s="175"/>
      <c r="I63" s="176"/>
      <c r="J63" s="177"/>
      <c r="K63" s="174"/>
      <c r="L63" s="78"/>
      <c r="M63" s="58" t="str">
        <f t="shared" si="19"/>
        <v/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60" t="str">
        <f t="shared" si="20"/>
        <v/>
      </c>
      <c r="CB63" s="60" t="str">
        <f t="shared" si="21"/>
        <v/>
      </c>
      <c r="CC63" s="59"/>
      <c r="CD63" s="59"/>
      <c r="CE63" s="61"/>
      <c r="CF63" s="61"/>
      <c r="CG63" s="61"/>
      <c r="CH63" s="61"/>
      <c r="CI63" s="61"/>
      <c r="CJ63" s="2"/>
      <c r="CK63" s="62">
        <f t="shared" si="22"/>
        <v>0</v>
      </c>
      <c r="CL63" s="62">
        <f t="shared" si="22"/>
        <v>0</v>
      </c>
    </row>
    <row r="64" spans="1:90" customFormat="1" ht="15" customHeight="1" x14ac:dyDescent="0.25">
      <c r="A64" s="2538" t="s">
        <v>77</v>
      </c>
      <c r="B64" s="2538"/>
      <c r="C64" s="84">
        <f>SUM(H64:J64)</f>
        <v>0</v>
      </c>
      <c r="D64" s="178"/>
      <c r="E64" s="179"/>
      <c r="F64" s="179"/>
      <c r="G64" s="179"/>
      <c r="H64" s="180"/>
      <c r="I64" s="175"/>
      <c r="J64" s="181"/>
      <c r="K64" s="174"/>
      <c r="L64" s="78"/>
      <c r="M64" s="58" t="str">
        <f t="shared" si="19"/>
        <v/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60" t="str">
        <f t="shared" si="20"/>
        <v/>
      </c>
      <c r="CB64" s="60" t="str">
        <f t="shared" si="21"/>
        <v/>
      </c>
      <c r="CC64" s="59"/>
      <c r="CD64" s="59"/>
      <c r="CE64" s="61"/>
      <c r="CF64" s="61"/>
      <c r="CG64" s="61"/>
      <c r="CH64" s="61"/>
      <c r="CI64" s="61"/>
      <c r="CJ64" s="2"/>
      <c r="CK64" s="62">
        <f t="shared" si="22"/>
        <v>0</v>
      </c>
      <c r="CL64" s="62">
        <f t="shared" si="22"/>
        <v>0</v>
      </c>
    </row>
    <row r="65" spans="1:90" customFormat="1" ht="15" customHeight="1" x14ac:dyDescent="0.25">
      <c r="A65" s="2538" t="s">
        <v>78</v>
      </c>
      <c r="B65" s="2538"/>
      <c r="C65" s="84">
        <f>SUM(H65:J65)</f>
        <v>0</v>
      </c>
      <c r="D65" s="178"/>
      <c r="E65" s="179"/>
      <c r="F65" s="179"/>
      <c r="G65" s="179"/>
      <c r="H65" s="180"/>
      <c r="I65" s="175"/>
      <c r="J65" s="181"/>
      <c r="K65" s="174"/>
      <c r="L65" s="78"/>
      <c r="M65" s="58" t="str">
        <f t="shared" si="19"/>
        <v/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60" t="str">
        <f t="shared" si="20"/>
        <v/>
      </c>
      <c r="CB65" s="60" t="str">
        <f t="shared" si="21"/>
        <v/>
      </c>
      <c r="CC65" s="59"/>
      <c r="CD65" s="59"/>
      <c r="CE65" s="61"/>
      <c r="CF65" s="61"/>
      <c r="CG65" s="61"/>
      <c r="CH65" s="61"/>
      <c r="CI65" s="61"/>
      <c r="CJ65" s="2"/>
      <c r="CK65" s="62">
        <f t="shared" si="22"/>
        <v>0</v>
      </c>
      <c r="CL65" s="62">
        <f t="shared" si="22"/>
        <v>0</v>
      </c>
    </row>
    <row r="66" spans="1:90" customFormat="1" ht="15" customHeight="1" x14ac:dyDescent="0.25">
      <c r="A66" s="2539" t="s">
        <v>79</v>
      </c>
      <c r="B66" s="2539"/>
      <c r="C66" s="182">
        <f>SUM(H66:J66)</f>
        <v>0</v>
      </c>
      <c r="D66" s="183"/>
      <c r="E66" s="184"/>
      <c r="F66" s="184"/>
      <c r="G66" s="184"/>
      <c r="H66" s="185"/>
      <c r="I66" s="186"/>
      <c r="J66" s="187"/>
      <c r="K66" s="188"/>
      <c r="L66" s="88"/>
      <c r="M66" s="58" t="str">
        <f>$CA66&amp;CB66</f>
        <v/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60" t="str">
        <f t="shared" si="20"/>
        <v/>
      </c>
      <c r="CB66" s="60" t="str">
        <f t="shared" si="21"/>
        <v/>
      </c>
      <c r="CC66" s="59"/>
      <c r="CD66" s="59"/>
      <c r="CE66" s="61"/>
      <c r="CF66" s="61"/>
      <c r="CG66" s="61"/>
      <c r="CH66" s="61"/>
      <c r="CI66" s="61"/>
      <c r="CJ66" s="2"/>
      <c r="CK66" s="62">
        <f t="shared" si="22"/>
        <v>0</v>
      </c>
      <c r="CL66" s="62">
        <f t="shared" si="22"/>
        <v>0</v>
      </c>
    </row>
    <row r="67" spans="1:90" customFormat="1" x14ac:dyDescent="0.25">
      <c r="A67" s="3117" t="s">
        <v>80</v>
      </c>
      <c r="B67" s="3117"/>
      <c r="C67" s="189">
        <f>SUM(D67:J67)</f>
        <v>0</v>
      </c>
      <c r="D67" s="190"/>
      <c r="E67" s="191"/>
      <c r="F67" s="191"/>
      <c r="G67" s="191"/>
      <c r="H67" s="192"/>
      <c r="I67" s="193"/>
      <c r="J67" s="194"/>
      <c r="K67" s="195"/>
      <c r="L67" s="143"/>
      <c r="M67" s="58" t="str">
        <f t="shared" si="19"/>
        <v/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9"/>
      <c r="BF67" s="59"/>
      <c r="BG67" s="59"/>
      <c r="BH67" s="59"/>
      <c r="BI67" s="59"/>
      <c r="BJ67" s="59"/>
      <c r="BK67" s="59"/>
      <c r="BL67" s="59"/>
      <c r="BM67" s="59"/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59"/>
      <c r="BY67" s="59"/>
      <c r="BZ67" s="59"/>
      <c r="CA67" s="60" t="str">
        <f t="shared" si="20"/>
        <v/>
      </c>
      <c r="CB67" s="60" t="str">
        <f>IF(AND($C67&lt;&gt;0,L67=""),"* No olvide ingresar la variable "&amp;L$59&amp;""&amp;". Digite CERO si no tiene. ",IF(L67&gt;$C67,"* La variable Migrantes no debe ser mayor al Total. ",""))</f>
        <v/>
      </c>
      <c r="CC67" s="59"/>
      <c r="CD67" s="59"/>
      <c r="CE67" s="61"/>
      <c r="CF67" s="61"/>
      <c r="CG67" s="61"/>
      <c r="CH67" s="61"/>
      <c r="CI67" s="61"/>
      <c r="CJ67" s="2"/>
      <c r="CK67" s="62">
        <f t="shared" si="22"/>
        <v>0</v>
      </c>
      <c r="CL67" s="62">
        <f t="shared" si="22"/>
        <v>0</v>
      </c>
    </row>
    <row r="68" spans="1:90" customFormat="1" x14ac:dyDescent="0.25">
      <c r="A68" s="11" t="s">
        <v>81</v>
      </c>
      <c r="B68" s="12"/>
      <c r="C68" s="12"/>
      <c r="D68" s="12"/>
      <c r="E68" s="12"/>
      <c r="F68" s="12"/>
      <c r="G68" s="12"/>
      <c r="H68" s="12"/>
      <c r="I68" s="12"/>
      <c r="J68" s="13"/>
      <c r="K68" s="13"/>
      <c r="L68" s="196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</row>
    <row r="69" spans="1:90" customFormat="1" ht="15" customHeight="1" x14ac:dyDescent="0.25">
      <c r="A69" s="3103" t="s">
        <v>26</v>
      </c>
      <c r="B69" s="3101" t="s">
        <v>5</v>
      </c>
      <c r="C69" s="3102"/>
      <c r="D69" s="3103"/>
      <c r="E69" s="3116" t="s">
        <v>6</v>
      </c>
      <c r="F69" s="3116"/>
      <c r="G69" s="3116"/>
      <c r="H69" s="3119"/>
      <c r="I69" s="3107" t="s">
        <v>28</v>
      </c>
      <c r="J69" s="3108" t="s">
        <v>29</v>
      </c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</row>
    <row r="70" spans="1:90" customFormat="1" x14ac:dyDescent="0.25">
      <c r="A70" s="2522"/>
      <c r="B70" s="2504"/>
      <c r="C70" s="2505"/>
      <c r="D70" s="2506"/>
      <c r="E70" s="3090" t="s">
        <v>10</v>
      </c>
      <c r="F70" s="3091"/>
      <c r="G70" s="3092" t="s">
        <v>11</v>
      </c>
      <c r="H70" s="3111"/>
      <c r="I70" s="2520"/>
      <c r="J70" s="2524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</row>
    <row r="71" spans="1:90" customFormat="1" x14ac:dyDescent="0.25">
      <c r="A71" s="2506"/>
      <c r="B71" s="1275" t="s">
        <v>17</v>
      </c>
      <c r="C71" s="1256" t="s">
        <v>18</v>
      </c>
      <c r="D71" s="123" t="s">
        <v>19</v>
      </c>
      <c r="E71" s="1233" t="s">
        <v>18</v>
      </c>
      <c r="F71" s="1232" t="s">
        <v>19</v>
      </c>
      <c r="G71" s="1233" t="s">
        <v>18</v>
      </c>
      <c r="H71" s="1276" t="s">
        <v>19</v>
      </c>
      <c r="I71" s="2521"/>
      <c r="J71" s="2525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</row>
    <row r="72" spans="1:90" customFormat="1" x14ac:dyDescent="0.25">
      <c r="A72" s="199" t="s">
        <v>22</v>
      </c>
      <c r="B72" s="200">
        <f>SUM(C72:D72)</f>
        <v>0</v>
      </c>
      <c r="C72" s="201">
        <f t="shared" ref="C72:D74" si="23">+E72+G72</f>
        <v>0</v>
      </c>
      <c r="D72" s="202">
        <f t="shared" si="23"/>
        <v>0</v>
      </c>
      <c r="E72" s="1246"/>
      <c r="F72" s="72"/>
      <c r="G72" s="67"/>
      <c r="H72" s="203"/>
      <c r="I72" s="204"/>
      <c r="J72" s="68"/>
      <c r="K72" s="58" t="str">
        <f>$CA72&amp;CB72</f>
        <v/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  <c r="BB72" s="59"/>
      <c r="BC72" s="59"/>
      <c r="BD72" s="59"/>
      <c r="BE72" s="59"/>
      <c r="BF72" s="59"/>
      <c r="BG72" s="59"/>
      <c r="BH72" s="59"/>
      <c r="BI72" s="59"/>
      <c r="BJ72" s="59"/>
      <c r="BK72" s="59"/>
      <c r="BL72" s="59"/>
      <c r="BM72" s="59"/>
      <c r="BN72" s="59"/>
      <c r="BO72" s="59"/>
      <c r="BP72" s="59"/>
      <c r="BQ72" s="59"/>
      <c r="BR72" s="59"/>
      <c r="BS72" s="59"/>
      <c r="BT72" s="59"/>
      <c r="BU72" s="59"/>
      <c r="BV72" s="59"/>
      <c r="BW72" s="59"/>
      <c r="BX72" s="59"/>
      <c r="BY72" s="59"/>
      <c r="BZ72" s="59"/>
      <c r="CA72" s="60" t="str">
        <f>IF(AND($B72&lt;&gt;0,I72=""),"* No olvide ingresar la variable "&amp;I$51&amp;""&amp;". Digite CERO si no tiene. ",IF(I72&gt;$B72,"* La variable Pueblos Originarios no debe ser mayor al Total Ambos Sexos. ",""))</f>
        <v/>
      </c>
      <c r="CB72" s="60" t="str">
        <f>IF(AND($B72&lt;&gt;0,J72=""),"* No olvide ingresar la variable "&amp;J$51&amp;""&amp;" (Digite CERO si no tiene). ",IF(J72&gt;$B72,"* La variable Migrantes no debe ser mayor al Total Ambos Sexos. ",""))</f>
        <v/>
      </c>
      <c r="CC72" s="59"/>
      <c r="CD72" s="59"/>
      <c r="CE72" s="61"/>
      <c r="CF72" s="61"/>
      <c r="CG72" s="61"/>
      <c r="CH72" s="61"/>
      <c r="CI72" s="61"/>
      <c r="CJ72" s="2"/>
      <c r="CK72" s="62">
        <f>IF(AND($B72&lt;&gt;0,I72=""),1,IF(I72&gt;$B72,1,0))</f>
        <v>0</v>
      </c>
      <c r="CL72" s="62">
        <f>IF(AND($B72&lt;&gt;0,J72=""),1,IF(J72&gt;$B72,1,0))</f>
        <v>0</v>
      </c>
    </row>
    <row r="73" spans="1:90" customFormat="1" x14ac:dyDescent="0.25">
      <c r="A73" s="205" t="s">
        <v>61</v>
      </c>
      <c r="B73" s="159">
        <f>SUM(C73:D73)</f>
        <v>0</v>
      </c>
      <c r="C73" s="206">
        <f t="shared" si="23"/>
        <v>0</v>
      </c>
      <c r="D73" s="207">
        <f t="shared" si="23"/>
        <v>0</v>
      </c>
      <c r="E73" s="77"/>
      <c r="F73" s="82"/>
      <c r="G73" s="77"/>
      <c r="H73" s="208"/>
      <c r="I73" s="174"/>
      <c r="J73" s="78"/>
      <c r="K73" s="58" t="str">
        <f t="shared" ref="K73:K74" si="24">$CA73&amp;CB73</f>
        <v/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  <c r="BE73" s="59"/>
      <c r="BF73" s="59"/>
      <c r="BG73" s="59"/>
      <c r="BH73" s="59"/>
      <c r="BI73" s="59"/>
      <c r="BJ73" s="59"/>
      <c r="BK73" s="59"/>
      <c r="BL73" s="59"/>
      <c r="BM73" s="59"/>
      <c r="BN73" s="59"/>
      <c r="BO73" s="59"/>
      <c r="BP73" s="59"/>
      <c r="BQ73" s="59"/>
      <c r="BR73" s="59"/>
      <c r="BS73" s="59"/>
      <c r="BT73" s="59"/>
      <c r="BU73" s="59"/>
      <c r="BV73" s="59"/>
      <c r="BW73" s="59"/>
      <c r="BX73" s="59"/>
      <c r="BY73" s="59"/>
      <c r="BZ73" s="59"/>
      <c r="CA73" s="60" t="str">
        <f t="shared" ref="CA73:CA74" si="25">IF(AND($B73&lt;&gt;0,I73=""),"* No olvide ingresar la variable "&amp;I$51&amp;""&amp;". Digite CERO si no tiene. ",IF(I73&gt;$B73,"* La variable Pueblos Originarios no debe ser mayor al Total Ambos Sexos. ",""))</f>
        <v/>
      </c>
      <c r="CB73" s="60" t="str">
        <f t="shared" ref="CB73" si="26">IF(AND($B73&lt;&gt;0,J73=""),"* No olvide ingresar la variable "&amp;J$51&amp;""&amp;" (Digite CERO si no tiene). ",IF(J73&gt;$B73,"* La variable Migrantes no debe ser mayor al Total Ambos Sexos. ",""))</f>
        <v/>
      </c>
      <c r="CC73" s="59"/>
      <c r="CD73" s="59"/>
      <c r="CE73" s="61"/>
      <c r="CF73" s="61"/>
      <c r="CG73" s="61"/>
      <c r="CH73" s="61"/>
      <c r="CI73" s="61"/>
      <c r="CJ73" s="2"/>
      <c r="CK73" s="62">
        <f t="shared" ref="CK73:CL74" si="27">IF(AND($B73&lt;&gt;0,I73=""),1,IF(I73&gt;$B73,1,0))</f>
        <v>0</v>
      </c>
      <c r="CL73" s="62">
        <f t="shared" si="27"/>
        <v>0</v>
      </c>
    </row>
    <row r="74" spans="1:90" customFormat="1" x14ac:dyDescent="0.25">
      <c r="A74" s="161" t="s">
        <v>82</v>
      </c>
      <c r="B74" s="162">
        <f>SUM(C74:D74)</f>
        <v>0</v>
      </c>
      <c r="C74" s="209">
        <f t="shared" si="23"/>
        <v>0</v>
      </c>
      <c r="D74" s="210">
        <f t="shared" si="23"/>
        <v>0</v>
      </c>
      <c r="E74" s="40"/>
      <c r="F74" s="41"/>
      <c r="G74" s="40"/>
      <c r="H74" s="211"/>
      <c r="I74" s="188"/>
      <c r="J74" s="88"/>
      <c r="K74" s="58" t="str">
        <f t="shared" si="24"/>
        <v/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60" t="str">
        <f t="shared" si="25"/>
        <v/>
      </c>
      <c r="CB74" s="60" t="str">
        <f>IF(AND($B74&lt;&gt;0,J74=""),"* No olvide ingresar la variable "&amp;J$51&amp;""&amp;" (Digite CERO si no tiene). ",IF(J74&gt;$B74,"* La variable Migrantes no debe ser mayor al Total Ambos Sexos. ",""))</f>
        <v/>
      </c>
      <c r="CC74" s="59"/>
      <c r="CD74" s="59"/>
      <c r="CE74" s="61"/>
      <c r="CF74" s="61"/>
      <c r="CG74" s="61"/>
      <c r="CH74" s="61"/>
      <c r="CI74" s="61"/>
      <c r="CJ74" s="2"/>
      <c r="CK74" s="62">
        <f t="shared" si="27"/>
        <v>0</v>
      </c>
      <c r="CL74" s="62">
        <f t="shared" si="27"/>
        <v>0</v>
      </c>
    </row>
    <row r="75" spans="1:90" customFormat="1" x14ac:dyDescent="0.25">
      <c r="A75" s="212" t="s">
        <v>83</v>
      </c>
      <c r="B75" s="213"/>
      <c r="C75" s="213"/>
      <c r="D75" s="213"/>
      <c r="E75" s="213"/>
      <c r="F75" s="213"/>
      <c r="G75" s="213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</row>
    <row r="76" spans="1:90" customFormat="1" x14ac:dyDescent="0.25">
      <c r="A76" s="212" t="s">
        <v>84</v>
      </c>
      <c r="B76" s="214"/>
      <c r="C76" s="214"/>
      <c r="D76" s="214"/>
      <c r="E76" s="214"/>
      <c r="F76" s="214"/>
      <c r="G76" s="214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</row>
    <row r="77" spans="1:90" customFormat="1" x14ac:dyDescent="0.25">
      <c r="A77" s="3100" t="s">
        <v>85</v>
      </c>
      <c r="B77" s="3100" t="s">
        <v>65</v>
      </c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</row>
    <row r="78" spans="1:90" customFormat="1" x14ac:dyDescent="0.25">
      <c r="A78" s="2509"/>
      <c r="B78" s="2510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</row>
    <row r="79" spans="1:90" customFormat="1" x14ac:dyDescent="0.25">
      <c r="A79" s="2510"/>
      <c r="B79" s="1277">
        <f>SUM(B80:B83)</f>
        <v>0</v>
      </c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</row>
    <row r="80" spans="1:90" customFormat="1" x14ac:dyDescent="0.25">
      <c r="A80" s="216" t="s">
        <v>86</v>
      </c>
      <c r="B80" s="217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</row>
    <row r="81" spans="1:93" customFormat="1" x14ac:dyDescent="0.25">
      <c r="A81" s="218" t="s">
        <v>87</v>
      </c>
      <c r="B81" s="219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customFormat="1" x14ac:dyDescent="0.25">
      <c r="A82" s="218" t="s">
        <v>22</v>
      </c>
      <c r="B82" s="219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customFormat="1" x14ac:dyDescent="0.25">
      <c r="A83" s="220" t="s">
        <v>88</v>
      </c>
      <c r="B83" s="221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customFormat="1" x14ac:dyDescent="0.25">
      <c r="A84" s="7" t="s">
        <v>89</v>
      </c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customFormat="1" ht="52.5" x14ac:dyDescent="0.25">
      <c r="A85" s="1278" t="s">
        <v>90</v>
      </c>
      <c r="B85" s="1279" t="s">
        <v>91</v>
      </c>
      <c r="C85" s="1233" t="s">
        <v>92</v>
      </c>
      <c r="D85" s="1231" t="s">
        <v>93</v>
      </c>
      <c r="E85" s="1231" t="s">
        <v>94</v>
      </c>
      <c r="F85" s="1232" t="s">
        <v>95</v>
      </c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customFormat="1" x14ac:dyDescent="0.25">
      <c r="A86" s="1280" t="s">
        <v>96</v>
      </c>
      <c r="B86" s="1281"/>
      <c r="C86" s="1246"/>
      <c r="D86" s="1042"/>
      <c r="E86" s="1042"/>
      <c r="F86" s="1247"/>
      <c r="G86" s="58" t="str">
        <f>$CA86&amp;CB86&amp;CC86&amp;CD86&amp;CE86</f>
        <v/>
      </c>
      <c r="CA86" s="60" t="str">
        <f>IF(CK86=1,"* Las Aplicaciones de EPSA con resultado de Riesgo psicosocial NO DEBE ser MAYOR que el Total de las Aplicaciones. ","")</f>
        <v/>
      </c>
      <c r="CB86" s="226" t="str">
        <f>IF(CL86=1,"* Las Aplicaciones de EPSA con resultado de Riesgo psicosocial NO DEBE ser MENOR que la variable Plan de equipo de cabecera en gestantes con 3 o más riesgos psicosociales. ","")</f>
        <v/>
      </c>
      <c r="CC86" s="226" t="str">
        <f>IF(CM86=1,"* Las Aplicaciones de EPSA asociadas a Violencia de Género NO DEBEN ser MAYOR al Total de Aplicaciones. ","")</f>
        <v/>
      </c>
      <c r="CD86" s="226" t="str">
        <f>IF(CN86=1,"* Las Aplicaciones de EPSA asociadas a 3 o más riesgos psicosociales NO DEBEN ser MAYOR al Total de Aplicaciones. ","")</f>
        <v/>
      </c>
      <c r="CE86" s="226" t="str">
        <f>IF(CO86=1,"* La variable Plan de equipo de cabecera en gestantes con 3 o más riesgos psicosociales NO DEBE ser MAYOR al Total de Aplicaciones. ","")</f>
        <v/>
      </c>
      <c r="CF86" s="227"/>
      <c r="CG86" s="227"/>
      <c r="CH86" s="227"/>
      <c r="CI86" s="227"/>
      <c r="CJ86" s="227"/>
      <c r="CK86" s="228">
        <f>IF(B86&lt;C86,1,0)</f>
        <v>0</v>
      </c>
      <c r="CL86" s="228">
        <f>IF(C86&lt;F86,1,0)</f>
        <v>0</v>
      </c>
      <c r="CM86" s="228">
        <f t="shared" ref="CM86:CO87" si="28">IF(D86&gt;$B86,1,0)</f>
        <v>0</v>
      </c>
      <c r="CN86" s="228">
        <f t="shared" si="28"/>
        <v>0</v>
      </c>
      <c r="CO86" s="228">
        <f t="shared" si="28"/>
        <v>0</v>
      </c>
    </row>
    <row r="87" spans="1:93" customFormat="1" x14ac:dyDescent="0.25">
      <c r="A87" s="229" t="s">
        <v>97</v>
      </c>
      <c r="B87" s="230"/>
      <c r="C87" s="141"/>
      <c r="D87" s="193"/>
      <c r="E87" s="193"/>
      <c r="F87" s="143"/>
      <c r="G87" s="58" t="str">
        <f>$CA87&amp;CB87&amp;CC87&amp;CD87&amp;CE87</f>
        <v/>
      </c>
      <c r="CA87" s="60" t="str">
        <f>IF(CK87=1,"* Las Aplicaciones de EPSA con resultado de Riesgo psicosocial NO DEBE ser MAYOR que el Total de las Aplicaciones. ","")</f>
        <v/>
      </c>
      <c r="CB87" s="226" t="str">
        <f>IF(CL87=1,"* Las Aplicaciones de EPSA con resultado de Riesgo psicosocial NO DEBE ser MENOR que la variable Plan de equipo de cabecera en gestantes con 3 o más riesgos psicosociales. ","")</f>
        <v/>
      </c>
      <c r="CC87" s="226" t="str">
        <f>IF(CM87=1,"* Las Aplicaciones de EPSA asociadas a Violencia de Género NO DEBEN ser MAYOR al Total de Aplicaciones. ","")</f>
        <v/>
      </c>
      <c r="CD87" s="226" t="str">
        <f>IF(CN87=1,"* Las Aplicaciones de EPSA asociadas a 3 o más riesgos psicosociales NO DEBEN ser MAYOR al Total de Aplicaciones. ","")</f>
        <v/>
      </c>
      <c r="CE87" s="226" t="str">
        <f>IF(CO87=1,"* La variable Plan de equipo de cabecera en gestantes con 3 o más riesgos psicosociales NO DEBE ser MAYOR al Total de Aplicaciones. ","")</f>
        <v/>
      </c>
      <c r="CF87" s="227"/>
      <c r="CG87" s="227"/>
      <c r="CH87" s="227"/>
      <c r="CI87" s="227"/>
      <c r="CJ87" s="227"/>
      <c r="CK87" s="228">
        <f>IF(B87&lt;C87,1,0)</f>
        <v>0</v>
      </c>
      <c r="CL87" s="228">
        <f>IF(C87&lt;F87,1,0)</f>
        <v>0</v>
      </c>
      <c r="CM87" s="228">
        <f t="shared" si="28"/>
        <v>0</v>
      </c>
      <c r="CN87" s="228">
        <f t="shared" si="28"/>
        <v>0</v>
      </c>
      <c r="CO87" s="228">
        <f t="shared" si="28"/>
        <v>0</v>
      </c>
    </row>
    <row r="88" spans="1:93" customFormat="1" x14ac:dyDescent="0.25">
      <c r="A88" s="7" t="s">
        <v>98</v>
      </c>
      <c r="B88" s="13"/>
      <c r="C88" s="13"/>
      <c r="D88" s="13"/>
      <c r="E88" s="13"/>
      <c r="F88" s="214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customFormat="1" ht="31.5" x14ac:dyDescent="0.25">
      <c r="A89" s="3101" t="s">
        <v>99</v>
      </c>
      <c r="B89" s="3103"/>
      <c r="C89" s="1233" t="s">
        <v>100</v>
      </c>
      <c r="D89" s="1231" t="s">
        <v>101</v>
      </c>
      <c r="E89" s="1231" t="s">
        <v>102</v>
      </c>
      <c r="F89" s="1231" t="s">
        <v>103</v>
      </c>
      <c r="G89" s="1276" t="s">
        <v>104</v>
      </c>
      <c r="H89" s="1232" t="s">
        <v>105</v>
      </c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customFormat="1" ht="21" x14ac:dyDescent="0.25">
      <c r="A90" s="3118" t="s">
        <v>106</v>
      </c>
      <c r="B90" s="1282" t="s">
        <v>107</v>
      </c>
      <c r="C90" s="1274"/>
      <c r="D90" s="1043"/>
      <c r="E90" s="1043"/>
      <c r="F90" s="1042"/>
      <c r="G90" s="1045"/>
      <c r="H90" s="1251"/>
      <c r="I90" s="58" t="str">
        <f>$CA90</f>
        <v/>
      </c>
      <c r="CA90" s="60" t="str">
        <f>IF(AND($C90&lt;&gt;0,H90=""),"* No olvide ingresar la variable "&amp;H$89&amp;""&amp;". Digite CERO si no tiene. ",IF(H90&gt;$C90,"* La variable Casos alterados derivados a Salud Mental no debe ser mayor al Total de Aplicaciones. ",""))</f>
        <v/>
      </c>
      <c r="CB90" s="59"/>
      <c r="CC90" s="59"/>
      <c r="CD90" s="59"/>
      <c r="CE90" s="61"/>
      <c r="CF90" s="61"/>
      <c r="CG90" s="61"/>
      <c r="CH90" s="61"/>
      <c r="CI90" s="61"/>
      <c r="CJ90" s="2"/>
      <c r="CK90" s="62">
        <f>IF(AND($C90&lt;&gt;0,H90=""),1,IF(H90&gt;$C90,1,0))</f>
        <v>0</v>
      </c>
      <c r="CL90" s="2"/>
      <c r="CM90" s="2"/>
      <c r="CN90" s="2"/>
      <c r="CO90" s="2"/>
    </row>
    <row r="91" spans="1:93" customFormat="1" ht="31.5" x14ac:dyDescent="0.25">
      <c r="A91" s="2497"/>
      <c r="B91" s="233" t="s">
        <v>108</v>
      </c>
      <c r="C91" s="188"/>
      <c r="D91" s="234"/>
      <c r="E91" s="234"/>
      <c r="F91" s="186"/>
      <c r="G91" s="187"/>
      <c r="H91" s="41"/>
      <c r="I91" s="58" t="str">
        <f t="shared" ref="I91:I92" si="29">$CA91</f>
        <v/>
      </c>
      <c r="CA91" s="60" t="str">
        <f t="shared" ref="CA91:CA93" si="30">IF(AND($C91&lt;&gt;0,H91=""),"* No olvide ingresar la variable "&amp;H$89&amp;""&amp;". Digite CERO si no tiene. ",IF(H91&gt;$C91,"* La variable Casos alterados derivados a Salud Mental no debe ser mayor al Total de Aplicaciones. ",""))</f>
        <v/>
      </c>
      <c r="CB91" s="59"/>
      <c r="CC91" s="59"/>
      <c r="CD91" s="59"/>
      <c r="CE91" s="61"/>
      <c r="CF91" s="61"/>
      <c r="CG91" s="61"/>
      <c r="CH91" s="61"/>
      <c r="CI91" s="61"/>
      <c r="CJ91" s="2"/>
      <c r="CK91" s="62">
        <f t="shared" ref="CK91:CK92" si="31">IF(AND($C91&lt;&gt;0,H91=""),1,IF(H91&gt;$C91,1,0))</f>
        <v>0</v>
      </c>
      <c r="CL91" s="2"/>
      <c r="CM91" s="2"/>
      <c r="CN91" s="2"/>
      <c r="CO91" s="2"/>
    </row>
    <row r="92" spans="1:93" customFormat="1" ht="15" customHeight="1" x14ac:dyDescent="0.25">
      <c r="A92" s="2517" t="s">
        <v>109</v>
      </c>
      <c r="B92" s="235" t="s">
        <v>110</v>
      </c>
      <c r="C92" s="1246"/>
      <c r="D92" s="1042"/>
      <c r="E92" s="1042"/>
      <c r="F92" s="1046"/>
      <c r="G92" s="1047"/>
      <c r="H92" s="1283"/>
      <c r="I92" s="58" t="str">
        <f t="shared" si="29"/>
        <v/>
      </c>
      <c r="CA92" s="60" t="str">
        <f t="shared" si="30"/>
        <v/>
      </c>
      <c r="CB92" s="59"/>
      <c r="CC92" s="59"/>
      <c r="CD92" s="59"/>
      <c r="CE92" s="61"/>
      <c r="CF92" s="61"/>
      <c r="CG92" s="61"/>
      <c r="CH92" s="61"/>
      <c r="CI92" s="61"/>
      <c r="CJ92" s="2"/>
      <c r="CK92" s="62">
        <f t="shared" si="31"/>
        <v>0</v>
      </c>
      <c r="CL92" s="2"/>
      <c r="CM92" s="2"/>
      <c r="CN92" s="2"/>
      <c r="CO92" s="2"/>
    </row>
    <row r="93" spans="1:93" customFormat="1" x14ac:dyDescent="0.25">
      <c r="A93" s="2518"/>
      <c r="B93" s="233" t="s">
        <v>111</v>
      </c>
      <c r="C93" s="40"/>
      <c r="D93" s="186"/>
      <c r="E93" s="186"/>
      <c r="F93" s="184"/>
      <c r="G93" s="239"/>
      <c r="H93" s="240"/>
      <c r="I93" s="58" t="str">
        <f>$CA93</f>
        <v/>
      </c>
      <c r="CA93" s="60" t="str">
        <f t="shared" si="30"/>
        <v/>
      </c>
      <c r="CB93" s="59"/>
      <c r="CC93" s="59"/>
      <c r="CD93" s="59"/>
      <c r="CE93" s="61"/>
      <c r="CF93" s="61"/>
      <c r="CG93" s="61"/>
      <c r="CH93" s="61"/>
      <c r="CI93" s="61"/>
      <c r="CJ93" s="2"/>
      <c r="CK93" s="62">
        <f>IF(AND($C93&lt;&gt;0,H93=""),1,IF(H93&gt;$C93,1,0))</f>
        <v>0</v>
      </c>
      <c r="CL93" s="2"/>
      <c r="CM93" s="2"/>
      <c r="CN93" s="2"/>
      <c r="CO93" s="2"/>
    </row>
    <row r="94" spans="1:93" customFormat="1" x14ac:dyDescent="0.25">
      <c r="A94" s="7" t="s">
        <v>112</v>
      </c>
      <c r="B94" s="241"/>
      <c r="C94" s="242"/>
      <c r="D94" s="242"/>
      <c r="E94" s="242"/>
      <c r="F94" s="3"/>
      <c r="G94" s="213"/>
      <c r="H94" s="243"/>
      <c r="I94" s="3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customFormat="1" x14ac:dyDescent="0.25">
      <c r="A95" s="3102" t="s">
        <v>85</v>
      </c>
      <c r="B95" s="3103"/>
      <c r="C95" s="3090" t="s">
        <v>65</v>
      </c>
      <c r="D95" s="3092"/>
      <c r="E95" s="3091"/>
      <c r="F95" s="3090" t="s">
        <v>113</v>
      </c>
      <c r="G95" s="3091"/>
      <c r="H95" s="3090" t="s">
        <v>114</v>
      </c>
      <c r="I95" s="3091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customFormat="1" x14ac:dyDescent="0.25">
      <c r="A96" s="2505"/>
      <c r="B96" s="2506"/>
      <c r="C96" s="1233" t="s">
        <v>17</v>
      </c>
      <c r="D96" s="1256" t="s">
        <v>18</v>
      </c>
      <c r="E96" s="1232" t="s">
        <v>19</v>
      </c>
      <c r="F96" s="1233" t="s">
        <v>18</v>
      </c>
      <c r="G96" s="1232" t="s">
        <v>19</v>
      </c>
      <c r="H96" s="1233" t="s">
        <v>18</v>
      </c>
      <c r="I96" s="1232" t="s">
        <v>19</v>
      </c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0" customFormat="1" x14ac:dyDescent="0.25">
      <c r="A97" s="3090" t="s">
        <v>65</v>
      </c>
      <c r="B97" s="3091"/>
      <c r="C97" s="1266">
        <f t="shared" ref="C97:I97" si="32">SUM(C98:C102)</f>
        <v>0</v>
      </c>
      <c r="D97" s="1284">
        <f t="shared" si="32"/>
        <v>0</v>
      </c>
      <c r="E97" s="1267">
        <f t="shared" si="32"/>
        <v>0</v>
      </c>
      <c r="F97" s="1266">
        <f>SUM(F98:F102)</f>
        <v>0</v>
      </c>
      <c r="G97" s="1267">
        <f t="shared" si="32"/>
        <v>0</v>
      </c>
      <c r="H97" s="1266">
        <f t="shared" si="32"/>
        <v>0</v>
      </c>
      <c r="I97" s="1267">
        <f t="shared" si="32"/>
        <v>0</v>
      </c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</row>
    <row r="98" spans="1:90" customFormat="1" x14ac:dyDescent="0.25">
      <c r="A98" s="3120" t="s">
        <v>22</v>
      </c>
      <c r="B98" s="3121"/>
      <c r="C98" s="1285">
        <f>SUM(D98+E98)</f>
        <v>0</v>
      </c>
      <c r="D98" s="1286">
        <f>SUM(F98+H98)</f>
        <v>0</v>
      </c>
      <c r="E98" s="1262">
        <f>SUM(G98+I98)</f>
        <v>0</v>
      </c>
      <c r="F98" s="1246"/>
      <c r="G98" s="1251"/>
      <c r="H98" s="1246"/>
      <c r="I98" s="1247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</row>
    <row r="99" spans="1:90" customFormat="1" x14ac:dyDescent="0.25">
      <c r="A99" s="2542" t="s">
        <v>88</v>
      </c>
      <c r="B99" s="2543"/>
      <c r="C99" s="247">
        <f>SUM(D99+E99)</f>
        <v>0</v>
      </c>
      <c r="D99" s="248">
        <f t="shared" ref="D99:E102" si="33">SUM(F99+H99)</f>
        <v>0</v>
      </c>
      <c r="E99" s="133">
        <f t="shared" si="33"/>
        <v>0</v>
      </c>
      <c r="F99" s="67"/>
      <c r="G99" s="72"/>
      <c r="H99" s="67"/>
      <c r="I99" s="68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</row>
    <row r="100" spans="1:90" customFormat="1" x14ac:dyDescent="0.25">
      <c r="A100" s="2542" t="s">
        <v>87</v>
      </c>
      <c r="B100" s="2543"/>
      <c r="C100" s="247">
        <f>SUM(D100+E100)</f>
        <v>0</v>
      </c>
      <c r="D100" s="248">
        <f t="shared" si="33"/>
        <v>0</v>
      </c>
      <c r="E100" s="133">
        <f t="shared" si="33"/>
        <v>0</v>
      </c>
      <c r="F100" s="77"/>
      <c r="G100" s="82"/>
      <c r="H100" s="77"/>
      <c r="I100" s="78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</row>
    <row r="101" spans="1:90" customFormat="1" x14ac:dyDescent="0.25">
      <c r="A101" s="2544" t="s">
        <v>115</v>
      </c>
      <c r="B101" s="2545"/>
      <c r="C101" s="249">
        <f>SUM(D101+E101)</f>
        <v>0</v>
      </c>
      <c r="D101" s="250">
        <f>SUM(F101+H101)</f>
        <v>0</v>
      </c>
      <c r="E101" s="251">
        <f>SUM(G101+I101)</f>
        <v>0</v>
      </c>
      <c r="F101" s="104"/>
      <c r="G101" s="109"/>
      <c r="H101" s="104"/>
      <c r="I101" s="105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</row>
    <row r="102" spans="1:90" customFormat="1" x14ac:dyDescent="0.25">
      <c r="A102" s="2546" t="s">
        <v>116</v>
      </c>
      <c r="B102" s="2547"/>
      <c r="C102" s="252">
        <f>SUM(D102+E102)</f>
        <v>0</v>
      </c>
      <c r="D102" s="253">
        <f t="shared" si="33"/>
        <v>0</v>
      </c>
      <c r="E102" s="254">
        <f t="shared" si="33"/>
        <v>0</v>
      </c>
      <c r="F102" s="40"/>
      <c r="G102" s="41"/>
      <c r="H102" s="40"/>
      <c r="I102" s="88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</row>
    <row r="103" spans="1:90" customFormat="1" ht="15" customHeight="1" x14ac:dyDescent="0.25">
      <c r="A103" s="2548" t="s">
        <v>117</v>
      </c>
      <c r="B103" s="2548"/>
      <c r="C103" s="2548"/>
      <c r="D103" s="2548"/>
      <c r="E103" s="2548"/>
      <c r="F103" s="2548"/>
      <c r="G103" s="2548"/>
      <c r="H103" s="2548"/>
      <c r="I103" s="2548"/>
      <c r="J103" s="2548"/>
      <c r="K103" s="2548"/>
      <c r="L103" s="2548"/>
      <c r="M103" s="2548"/>
      <c r="N103" s="2548"/>
      <c r="O103" s="2548"/>
      <c r="P103" s="2548"/>
      <c r="Q103" s="255"/>
      <c r="R103" s="3"/>
      <c r="S103" s="3"/>
      <c r="T103" s="3"/>
      <c r="U103" s="3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</row>
    <row r="104" spans="1:90" customFormat="1" ht="15" customHeight="1" x14ac:dyDescent="0.25">
      <c r="A104" s="2549" t="s">
        <v>118</v>
      </c>
      <c r="B104" s="2549"/>
      <c r="C104" s="2549"/>
      <c r="D104" s="2549"/>
      <c r="E104" s="2549"/>
      <c r="F104" s="2549"/>
      <c r="G104" s="2549"/>
      <c r="H104" s="2549"/>
      <c r="I104" s="2549"/>
      <c r="J104" s="2549"/>
      <c r="K104" s="2549"/>
      <c r="L104" s="2549"/>
      <c r="M104" s="2549"/>
      <c r="N104" s="2549"/>
      <c r="O104" s="2549"/>
      <c r="P104" s="2549"/>
      <c r="Q104" s="2549"/>
      <c r="R104" s="3"/>
      <c r="S104" s="3"/>
      <c r="T104" s="3"/>
      <c r="U104" s="3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</row>
    <row r="105" spans="1:90" customFormat="1" ht="15" customHeight="1" x14ac:dyDescent="0.25">
      <c r="A105" s="2550" t="s">
        <v>119</v>
      </c>
      <c r="B105" s="2551"/>
      <c r="C105" s="2556" t="s">
        <v>120</v>
      </c>
      <c r="D105" s="2557"/>
      <c r="E105" s="2558"/>
      <c r="F105" s="2559" t="s">
        <v>6</v>
      </c>
      <c r="G105" s="2560"/>
      <c r="H105" s="2560"/>
      <c r="I105" s="2560"/>
      <c r="J105" s="2560"/>
      <c r="K105" s="2560"/>
      <c r="L105" s="2560"/>
      <c r="M105" s="2560"/>
      <c r="N105" s="2560"/>
      <c r="O105" s="2560"/>
      <c r="P105" s="2560"/>
      <c r="Q105" s="2560"/>
      <c r="R105" s="2560"/>
      <c r="S105" s="2560"/>
      <c r="T105" s="2560"/>
      <c r="U105" s="2561"/>
      <c r="V105" s="2570" t="s">
        <v>121</v>
      </c>
      <c r="W105" s="2571" t="s">
        <v>122</v>
      </c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</row>
    <row r="106" spans="1:90" customFormat="1" ht="15" customHeight="1" x14ac:dyDescent="0.25">
      <c r="A106" s="2552"/>
      <c r="B106" s="2553"/>
      <c r="C106" s="2504"/>
      <c r="D106" s="2505"/>
      <c r="E106" s="2506"/>
      <c r="F106" s="2572" t="s">
        <v>123</v>
      </c>
      <c r="G106" s="2573"/>
      <c r="H106" s="2573" t="s">
        <v>124</v>
      </c>
      <c r="I106" s="2573"/>
      <c r="J106" s="2573" t="s">
        <v>125</v>
      </c>
      <c r="K106" s="2573"/>
      <c r="L106" s="2573" t="s">
        <v>126</v>
      </c>
      <c r="M106" s="2573"/>
      <c r="N106" s="2573" t="s">
        <v>127</v>
      </c>
      <c r="O106" s="2573"/>
      <c r="P106" s="2573" t="s">
        <v>128</v>
      </c>
      <c r="Q106" s="2573"/>
      <c r="R106" s="2573" t="s">
        <v>129</v>
      </c>
      <c r="S106" s="2573"/>
      <c r="T106" s="2573" t="s">
        <v>130</v>
      </c>
      <c r="U106" s="2574"/>
      <c r="V106" s="2570"/>
      <c r="W106" s="2571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</row>
    <row r="107" spans="1:90" customFormat="1" x14ac:dyDescent="0.25">
      <c r="A107" s="2554"/>
      <c r="B107" s="2555"/>
      <c r="C107" s="1255" t="s">
        <v>17</v>
      </c>
      <c r="D107" s="1256" t="s">
        <v>18</v>
      </c>
      <c r="E107" s="123" t="s">
        <v>19</v>
      </c>
      <c r="F107" s="256" t="s">
        <v>18</v>
      </c>
      <c r="G107" s="257" t="s">
        <v>19</v>
      </c>
      <c r="H107" s="258" t="s">
        <v>18</v>
      </c>
      <c r="I107" s="257" t="s">
        <v>19</v>
      </c>
      <c r="J107" s="258" t="s">
        <v>18</v>
      </c>
      <c r="K107" s="257" t="s">
        <v>19</v>
      </c>
      <c r="L107" s="258" t="s">
        <v>18</v>
      </c>
      <c r="M107" s="257" t="s">
        <v>19</v>
      </c>
      <c r="N107" s="258" t="s">
        <v>18</v>
      </c>
      <c r="O107" s="257" t="s">
        <v>19</v>
      </c>
      <c r="P107" s="258" t="s">
        <v>18</v>
      </c>
      <c r="Q107" s="257" t="s">
        <v>19</v>
      </c>
      <c r="R107" s="258" t="s">
        <v>18</v>
      </c>
      <c r="S107" s="257" t="s">
        <v>19</v>
      </c>
      <c r="T107" s="258" t="s">
        <v>18</v>
      </c>
      <c r="U107" s="259" t="s">
        <v>19</v>
      </c>
      <c r="V107" s="2570"/>
      <c r="W107" s="2571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</row>
    <row r="108" spans="1:90" customFormat="1" x14ac:dyDescent="0.25">
      <c r="A108" s="3122" t="s">
        <v>131</v>
      </c>
      <c r="B108" s="3123"/>
      <c r="C108" s="1288">
        <f t="shared" ref="C108:C117" si="34">SUM(D108+E108)</f>
        <v>0</v>
      </c>
      <c r="D108" s="1289">
        <f>+J108+L108+N108+P108+R108+T108</f>
        <v>0</v>
      </c>
      <c r="E108" s="1245">
        <f>+K108+M108+O108+Q108+S108+U108</f>
        <v>0</v>
      </c>
      <c r="F108" s="1290"/>
      <c r="G108" s="1291"/>
      <c r="H108" s="1290"/>
      <c r="I108" s="1291"/>
      <c r="J108" s="1246"/>
      <c r="K108" s="1247"/>
      <c r="L108" s="1246"/>
      <c r="M108" s="1247"/>
      <c r="N108" s="1246"/>
      <c r="O108" s="1247"/>
      <c r="P108" s="1248"/>
      <c r="Q108" s="1247"/>
      <c r="R108" s="1248"/>
      <c r="S108" s="1247"/>
      <c r="T108" s="1248"/>
      <c r="U108" s="1249"/>
      <c r="V108" s="264"/>
      <c r="W108" s="265"/>
      <c r="X108" s="14"/>
      <c r="CA108" s="59"/>
      <c r="CB108" s="59"/>
      <c r="CC108" s="59"/>
      <c r="CD108" s="59"/>
      <c r="CE108" s="61"/>
      <c r="CF108" s="61"/>
      <c r="CG108" s="61"/>
      <c r="CH108" s="61"/>
      <c r="CI108" s="61"/>
      <c r="CJ108" s="2"/>
      <c r="CK108" s="2"/>
      <c r="CL108" s="2"/>
    </row>
    <row r="109" spans="1:90" customFormat="1" x14ac:dyDescent="0.25">
      <c r="A109" s="2566" t="s">
        <v>132</v>
      </c>
      <c r="B109" s="2567"/>
      <c r="C109" s="266">
        <f t="shared" si="34"/>
        <v>0</v>
      </c>
      <c r="D109" s="267">
        <f t="shared" ref="D109:E111" si="35">SUM(J109+L109+N109+P109+R109+T109)</f>
        <v>0</v>
      </c>
      <c r="E109" s="86">
        <f t="shared" si="35"/>
        <v>0</v>
      </c>
      <c r="F109" s="268"/>
      <c r="G109" s="269"/>
      <c r="H109" s="268"/>
      <c r="I109" s="270"/>
      <c r="J109" s="77"/>
      <c r="K109" s="78"/>
      <c r="L109" s="77"/>
      <c r="M109" s="78"/>
      <c r="N109" s="77"/>
      <c r="O109" s="78"/>
      <c r="P109" s="79"/>
      <c r="Q109" s="78"/>
      <c r="R109" s="79"/>
      <c r="S109" s="78"/>
      <c r="T109" s="79"/>
      <c r="U109" s="80"/>
      <c r="V109" s="271"/>
      <c r="W109" s="272"/>
      <c r="X109" s="14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</row>
    <row r="110" spans="1:90" customFormat="1" x14ac:dyDescent="0.25">
      <c r="A110" s="2566" t="s">
        <v>133</v>
      </c>
      <c r="B110" s="2567"/>
      <c r="C110" s="266">
        <f t="shared" si="34"/>
        <v>0</v>
      </c>
      <c r="D110" s="267">
        <f t="shared" si="35"/>
        <v>0</v>
      </c>
      <c r="E110" s="86">
        <f t="shared" si="35"/>
        <v>0</v>
      </c>
      <c r="F110" s="273"/>
      <c r="G110" s="274"/>
      <c r="H110" s="273"/>
      <c r="I110" s="275"/>
      <c r="J110" s="104"/>
      <c r="K110" s="105"/>
      <c r="L110" s="104"/>
      <c r="M110" s="105"/>
      <c r="N110" s="104"/>
      <c r="O110" s="105"/>
      <c r="P110" s="106"/>
      <c r="Q110" s="105"/>
      <c r="R110" s="106"/>
      <c r="S110" s="105"/>
      <c r="T110" s="106"/>
      <c r="U110" s="107"/>
      <c r="V110" s="271"/>
      <c r="W110" s="272"/>
      <c r="X110" s="14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</row>
    <row r="111" spans="1:90" customFormat="1" x14ac:dyDescent="0.25">
      <c r="A111" s="2568" t="s">
        <v>134</v>
      </c>
      <c r="B111" s="2569"/>
      <c r="C111" s="266">
        <f t="shared" si="34"/>
        <v>0</v>
      </c>
      <c r="D111" s="267">
        <f t="shared" si="35"/>
        <v>0</v>
      </c>
      <c r="E111" s="86">
        <f t="shared" si="35"/>
        <v>0</v>
      </c>
      <c r="F111" s="273"/>
      <c r="G111" s="274"/>
      <c r="H111" s="273"/>
      <c r="I111" s="275"/>
      <c r="J111" s="104"/>
      <c r="K111" s="105"/>
      <c r="L111" s="104"/>
      <c r="M111" s="105"/>
      <c r="N111" s="104"/>
      <c r="O111" s="105"/>
      <c r="P111" s="106"/>
      <c r="Q111" s="105"/>
      <c r="R111" s="106"/>
      <c r="S111" s="105"/>
      <c r="T111" s="106"/>
      <c r="U111" s="107"/>
      <c r="V111" s="271"/>
      <c r="W111" s="272"/>
      <c r="X111" s="14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</row>
    <row r="112" spans="1:90" customFormat="1" x14ac:dyDescent="0.25">
      <c r="A112" s="2568" t="s">
        <v>135</v>
      </c>
      <c r="B112" s="2569"/>
      <c r="C112" s="266">
        <f t="shared" si="34"/>
        <v>0</v>
      </c>
      <c r="D112" s="267">
        <f>+F112+H112</f>
        <v>0</v>
      </c>
      <c r="E112" s="86">
        <f>+G112+I112</f>
        <v>0</v>
      </c>
      <c r="F112" s="104"/>
      <c r="G112" s="276"/>
      <c r="H112" s="104"/>
      <c r="I112" s="109"/>
      <c r="J112" s="268"/>
      <c r="K112" s="270"/>
      <c r="L112" s="268"/>
      <c r="M112" s="270"/>
      <c r="N112" s="268"/>
      <c r="O112" s="270"/>
      <c r="P112" s="277"/>
      <c r="Q112" s="270"/>
      <c r="R112" s="277"/>
      <c r="S112" s="270"/>
      <c r="T112" s="277"/>
      <c r="U112" s="278"/>
      <c r="V112" s="81"/>
      <c r="W112" s="279"/>
      <c r="X112" t="str">
        <f>CA112&amp;CB112</f>
        <v/>
      </c>
      <c r="CA112" s="60" t="str">
        <f>IF(AND($C112&lt;&gt;0,V112=""),"* No olvide ingresar la variable "&amp;V$105&amp;""&amp;". Digite CERO si no tiene. ",IF(V112&gt;$C112,"* La variable Niños, Niñas, Adolescentes y Jóvenes SENAME no debe ser mayor al Total Ambos Sexos. ",""))</f>
        <v/>
      </c>
      <c r="CB112" s="60" t="str">
        <f>IF(AND($C112&lt;&gt;0,W112=""),"* No olvide ingresar la variable "&amp;W$105&amp;""&amp;". Digite CERO si no tiene. ",IF(W112&gt;$C112,"* La variable Niños, Niñas, Adolescentes y Jóvenes Mejor Niñez no debe ser mayor al Total Ambos Sexos. ",""))</f>
        <v/>
      </c>
      <c r="CC112" s="59"/>
      <c r="CD112" s="59"/>
      <c r="CE112" s="61"/>
      <c r="CF112" s="61"/>
      <c r="CG112" s="61"/>
      <c r="CH112" s="61"/>
      <c r="CI112" s="61"/>
      <c r="CJ112" s="2"/>
      <c r="CK112" s="62">
        <f>IF(AND($C112&lt;&gt;0,V112=""),1,IF(V112&gt;$C112,1,0))</f>
        <v>0</v>
      </c>
      <c r="CL112" s="62">
        <f>IF(AND($C112&lt;&gt;0,W112=""),1,IF(W112&gt;$C112,1,0))</f>
        <v>0</v>
      </c>
    </row>
    <row r="113" spans="1:90" customFormat="1" x14ac:dyDescent="0.25">
      <c r="A113" s="2568" t="s">
        <v>136</v>
      </c>
      <c r="B113" s="2569"/>
      <c r="C113" s="280">
        <f>SUM(D113+E113)</f>
        <v>0</v>
      </c>
      <c r="D113" s="267">
        <f>+H113</f>
        <v>0</v>
      </c>
      <c r="E113" s="86">
        <f>+I113</f>
        <v>0</v>
      </c>
      <c r="F113" s="273"/>
      <c r="G113" s="274"/>
      <c r="H113" s="104"/>
      <c r="I113" s="109"/>
      <c r="J113" s="268"/>
      <c r="K113" s="281"/>
      <c r="L113" s="268"/>
      <c r="M113" s="281"/>
      <c r="N113" s="268"/>
      <c r="O113" s="281"/>
      <c r="P113" s="268"/>
      <c r="Q113" s="281"/>
      <c r="R113" s="268"/>
      <c r="S113" s="281"/>
      <c r="T113" s="268"/>
      <c r="U113" s="282"/>
      <c r="V113" s="81"/>
      <c r="W113" s="283"/>
      <c r="X113" s="14" t="str">
        <f t="shared" ref="X113:X117" si="36">CA113&amp;CB113</f>
        <v/>
      </c>
      <c r="CA113" s="60" t="str">
        <f t="shared" ref="CA113:CA116" si="37">IF(AND($C113&lt;&gt;0,V113=""),"* No olvide ingresar la variable "&amp;V$105&amp;""&amp;". Digite CERO si no tiene. ",IF(V113&gt;$C113,"* La variable Niños, Niñas, Adolescentes y Jóvenes SENAME no debe ser mayor al Total Ambos Sexos. ",""))</f>
        <v/>
      </c>
      <c r="CB113" s="60" t="str">
        <f t="shared" ref="CB113:CB116" si="38">IF(AND($C113&lt;&gt;0,W113=""),"* No olvide ingresar la variable "&amp;W$105&amp;""&amp;". Digite CERO si no tiene. ",IF(W113&gt;$C113,"* La variable Niños, Niñas, Adolescentes y Jóvenes Mejor Niñez no debe ser mayor al Total Ambos Sexos. ",""))</f>
        <v/>
      </c>
      <c r="CC113" s="59"/>
      <c r="CD113" s="59"/>
      <c r="CE113" s="61"/>
      <c r="CF113" s="61"/>
      <c r="CG113" s="61"/>
      <c r="CH113" s="61"/>
      <c r="CI113" s="61"/>
      <c r="CJ113" s="2"/>
      <c r="CK113" s="62">
        <f t="shared" ref="CK113:CL116" si="39">IF(AND($C113&lt;&gt;0,V113=""),1,IF(V113&gt;$C113,1,0))</f>
        <v>0</v>
      </c>
      <c r="CL113" s="62">
        <f t="shared" si="39"/>
        <v>0</v>
      </c>
    </row>
    <row r="114" spans="1:90" customFormat="1" x14ac:dyDescent="0.25">
      <c r="A114" s="2568" t="s">
        <v>137</v>
      </c>
      <c r="B114" s="2569"/>
      <c r="C114" s="280">
        <f>SUM(D114+E114)</f>
        <v>0</v>
      </c>
      <c r="D114" s="267">
        <f>(F114+H114)</f>
        <v>0</v>
      </c>
      <c r="E114" s="86">
        <f>(G114+I114)</f>
        <v>0</v>
      </c>
      <c r="F114" s="104"/>
      <c r="G114" s="109"/>
      <c r="H114" s="104"/>
      <c r="I114" s="109"/>
      <c r="J114" s="284"/>
      <c r="K114" s="285"/>
      <c r="L114" s="284"/>
      <c r="M114" s="285"/>
      <c r="N114" s="284"/>
      <c r="O114" s="285"/>
      <c r="P114" s="286"/>
      <c r="Q114" s="285"/>
      <c r="R114" s="286"/>
      <c r="S114" s="285"/>
      <c r="T114" s="286"/>
      <c r="U114" s="287"/>
      <c r="V114" s="91"/>
      <c r="W114" s="279"/>
      <c r="X114" s="14" t="str">
        <f t="shared" si="36"/>
        <v/>
      </c>
      <c r="CA114" s="60" t="str">
        <f t="shared" si="37"/>
        <v/>
      </c>
      <c r="CB114" s="60" t="str">
        <f t="shared" si="38"/>
        <v/>
      </c>
      <c r="CC114" s="59"/>
      <c r="CD114" s="59"/>
      <c r="CE114" s="61"/>
      <c r="CF114" s="61"/>
      <c r="CG114" s="61"/>
      <c r="CH114" s="61"/>
      <c r="CI114" s="61"/>
      <c r="CJ114" s="2"/>
      <c r="CK114" s="62">
        <f t="shared" si="39"/>
        <v>0</v>
      </c>
      <c r="CL114" s="62">
        <f t="shared" si="39"/>
        <v>0</v>
      </c>
    </row>
    <row r="115" spans="1:90" customFormat="1" x14ac:dyDescent="0.25">
      <c r="A115" s="3124" t="s">
        <v>138</v>
      </c>
      <c r="B115" s="1292" t="s">
        <v>139</v>
      </c>
      <c r="C115" s="1293">
        <f t="shared" si="34"/>
        <v>0</v>
      </c>
      <c r="D115" s="1294">
        <f t="shared" ref="D115:E117" si="40">SUM(F115+H115+J115+L115+N115+P115+R115+T115)</f>
        <v>0</v>
      </c>
      <c r="E115" s="1245">
        <f t="shared" si="40"/>
        <v>0</v>
      </c>
      <c r="F115" s="1246"/>
      <c r="G115" s="1295"/>
      <c r="H115" s="1246"/>
      <c r="I115" s="1251"/>
      <c r="J115" s="1246"/>
      <c r="K115" s="1247"/>
      <c r="L115" s="1246"/>
      <c r="M115" s="1247"/>
      <c r="N115" s="1246"/>
      <c r="O115" s="1251"/>
      <c r="P115" s="1246"/>
      <c r="Q115" s="1251"/>
      <c r="R115" s="1246"/>
      <c r="S115" s="1251"/>
      <c r="T115" s="1246"/>
      <c r="U115" s="1045"/>
      <c r="V115" s="1250"/>
      <c r="W115" s="1296"/>
      <c r="X115" s="14" t="str">
        <f t="shared" si="36"/>
        <v/>
      </c>
      <c r="CA115" s="60" t="str">
        <f t="shared" si="37"/>
        <v/>
      </c>
      <c r="CB115" s="60" t="str">
        <f t="shared" si="38"/>
        <v/>
      </c>
      <c r="CC115" s="59"/>
      <c r="CD115" s="59"/>
      <c r="CE115" s="61"/>
      <c r="CF115" s="61"/>
      <c r="CG115" s="61"/>
      <c r="CH115" s="61"/>
      <c r="CI115" s="61"/>
      <c r="CJ115" s="2"/>
      <c r="CK115" s="62">
        <f t="shared" si="39"/>
        <v>0</v>
      </c>
      <c r="CL115" s="62">
        <f t="shared" si="39"/>
        <v>0</v>
      </c>
    </row>
    <row r="116" spans="1:90" customFormat="1" x14ac:dyDescent="0.25">
      <c r="A116" s="2576"/>
      <c r="B116" s="293" t="s">
        <v>140</v>
      </c>
      <c r="C116" s="294">
        <f t="shared" si="34"/>
        <v>0</v>
      </c>
      <c r="D116" s="295">
        <f t="shared" si="40"/>
        <v>0</v>
      </c>
      <c r="E116" s="296">
        <f t="shared" si="40"/>
        <v>0</v>
      </c>
      <c r="F116" s="104"/>
      <c r="G116" s="276"/>
      <c r="H116" s="104"/>
      <c r="I116" s="109"/>
      <c r="J116" s="104"/>
      <c r="K116" s="105"/>
      <c r="L116" s="104"/>
      <c r="M116" s="105"/>
      <c r="N116" s="104"/>
      <c r="O116" s="109"/>
      <c r="P116" s="104"/>
      <c r="Q116" s="109"/>
      <c r="R116" s="104"/>
      <c r="S116" s="109"/>
      <c r="T116" s="104"/>
      <c r="U116" s="181"/>
      <c r="V116" s="297"/>
      <c r="W116" s="283"/>
      <c r="X116" s="14" t="str">
        <f t="shared" si="36"/>
        <v/>
      </c>
      <c r="CA116" s="60" t="str">
        <f t="shared" si="37"/>
        <v/>
      </c>
      <c r="CB116" s="60" t="str">
        <f t="shared" si="38"/>
        <v/>
      </c>
      <c r="CC116" s="59"/>
      <c r="CD116" s="59"/>
      <c r="CE116" s="61"/>
      <c r="CF116" s="61"/>
      <c r="CG116" s="61"/>
      <c r="CH116" s="61"/>
      <c r="CI116" s="61"/>
      <c r="CJ116" s="2"/>
      <c r="CK116" s="62">
        <f t="shared" si="39"/>
        <v>0</v>
      </c>
      <c r="CL116" s="62">
        <f t="shared" si="39"/>
        <v>0</v>
      </c>
    </row>
    <row r="117" spans="1:90" customFormat="1" ht="21" x14ac:dyDescent="0.25">
      <c r="A117" s="2577"/>
      <c r="B117" s="298" t="s">
        <v>141</v>
      </c>
      <c r="C117" s="299">
        <f t="shared" si="34"/>
        <v>0</v>
      </c>
      <c r="D117" s="300">
        <f t="shared" si="40"/>
        <v>0</v>
      </c>
      <c r="E117" s="301">
        <f t="shared" si="40"/>
        <v>0</v>
      </c>
      <c r="F117" s="302"/>
      <c r="G117" s="303"/>
      <c r="H117" s="302"/>
      <c r="I117" s="304"/>
      <c r="J117" s="302"/>
      <c r="K117" s="305"/>
      <c r="L117" s="302"/>
      <c r="M117" s="305"/>
      <c r="N117" s="302"/>
      <c r="O117" s="304"/>
      <c r="P117" s="302"/>
      <c r="Q117" s="304"/>
      <c r="R117" s="302"/>
      <c r="S117" s="304"/>
      <c r="T117" s="302"/>
      <c r="U117" s="303"/>
      <c r="V117" s="306"/>
      <c r="W117" s="307"/>
      <c r="X117" s="14" t="str">
        <f t="shared" si="36"/>
        <v/>
      </c>
      <c r="CA117" s="60" t="str">
        <f>IF(AND($C117&lt;&gt;0,V117=""),"* No olvide ingresar la variable "&amp;V$105&amp;""&amp;". Digite CERO si no tiene. ",IF(V117&gt;$C117,"* La variable Niños, Niñas, Adolescentes y Jóvenes SENAME no debe ser mayor al Total Ambos Sexos. ",""))</f>
        <v/>
      </c>
      <c r="CB117" s="60" t="str">
        <f>IF(AND($C117&lt;&gt;0,W117=""),"* No olvide ingresar la variable "&amp;W$105&amp;""&amp;". Digite CERO si no tiene. ",IF(W117&gt;$C117,"* La variable Niños, Niñas, Adolescentes y Jóvenes Mejor Niñez no debe ser mayor al Total Ambos Sexos. ",""))</f>
        <v/>
      </c>
      <c r="CC117" s="59"/>
      <c r="CD117" s="59"/>
      <c r="CE117" s="61"/>
      <c r="CF117" s="61"/>
      <c r="CG117" s="61"/>
      <c r="CH117" s="61"/>
      <c r="CI117" s="61"/>
      <c r="CJ117" s="2"/>
      <c r="CK117" s="62">
        <f>IF(AND($C117&lt;&gt;0,V117=""),1,IF(V117&gt;$C117,1,0))</f>
        <v>0</v>
      </c>
      <c r="CL117" s="62">
        <f>IF(AND($C117&lt;&gt;0,W117=""),1,IF(W117&gt;$C117,1,0))</f>
        <v>0</v>
      </c>
    </row>
    <row r="118" spans="1:90" customFormat="1" x14ac:dyDescent="0.25">
      <c r="A118" s="11" t="s">
        <v>142</v>
      </c>
      <c r="B118" s="308"/>
      <c r="C118" s="308"/>
      <c r="D118" s="308"/>
      <c r="E118" s="308"/>
      <c r="F118" s="309"/>
      <c r="G118" s="309"/>
      <c r="H118" s="309"/>
      <c r="I118" s="310"/>
      <c r="J118" s="311"/>
      <c r="K118" s="311"/>
      <c r="L118" s="312"/>
      <c r="M118" s="313"/>
      <c r="N118" s="314"/>
      <c r="O118" s="309"/>
      <c r="P118" s="314"/>
      <c r="Q118" s="315"/>
      <c r="R118" s="316"/>
      <c r="S118" s="316"/>
      <c r="T118" s="314"/>
      <c r="U118" s="314"/>
      <c r="V118" s="314"/>
      <c r="W118" s="309"/>
      <c r="X118" s="314"/>
      <c r="Y118" s="309"/>
      <c r="Z118" s="317"/>
      <c r="AA118" s="318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</row>
    <row r="119" spans="1:90" customFormat="1" ht="15" customHeight="1" x14ac:dyDescent="0.25">
      <c r="A119" s="2509" t="s">
        <v>25</v>
      </c>
      <c r="B119" s="2509" t="s">
        <v>26</v>
      </c>
      <c r="C119" s="2578" t="s">
        <v>27</v>
      </c>
      <c r="D119" s="2579"/>
      <c r="E119" s="2522"/>
      <c r="F119" s="3104" t="s">
        <v>6</v>
      </c>
      <c r="G119" s="3105"/>
      <c r="H119" s="3105"/>
      <c r="I119" s="3105"/>
      <c r="J119" s="3105"/>
      <c r="K119" s="3105"/>
      <c r="L119" s="3105"/>
      <c r="M119" s="3105"/>
      <c r="N119" s="3105"/>
      <c r="O119" s="3105"/>
      <c r="P119" s="3105"/>
      <c r="Q119" s="3105"/>
      <c r="R119" s="3105"/>
      <c r="S119" s="3105"/>
      <c r="T119" s="3125"/>
      <c r="U119" s="3125"/>
      <c r="V119" s="3105"/>
      <c r="W119" s="3105"/>
      <c r="X119" s="3105"/>
      <c r="Y119" s="3105"/>
      <c r="Z119" s="3105"/>
      <c r="AA119" s="3126"/>
      <c r="AB119" s="3130" t="s">
        <v>143</v>
      </c>
      <c r="AC119" s="3131" t="s">
        <v>29</v>
      </c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</row>
    <row r="120" spans="1:90" customFormat="1" ht="15" customHeight="1" x14ac:dyDescent="0.25">
      <c r="A120" s="2509"/>
      <c r="B120" s="2509"/>
      <c r="C120" s="2580"/>
      <c r="D120" s="2505"/>
      <c r="E120" s="2506"/>
      <c r="F120" s="3090" t="s">
        <v>144</v>
      </c>
      <c r="G120" s="3091"/>
      <c r="H120" s="3090" t="s">
        <v>145</v>
      </c>
      <c r="I120" s="3091"/>
      <c r="J120" s="3090" t="s">
        <v>146</v>
      </c>
      <c r="K120" s="3091"/>
      <c r="L120" s="3092" t="s">
        <v>147</v>
      </c>
      <c r="M120" s="3091"/>
      <c r="N120" s="3090" t="s">
        <v>113</v>
      </c>
      <c r="O120" s="3091"/>
      <c r="P120" s="3090" t="s">
        <v>114</v>
      </c>
      <c r="Q120" s="3091"/>
      <c r="R120" s="3090" t="s">
        <v>148</v>
      </c>
      <c r="S120" s="3091"/>
      <c r="T120" s="3090" t="s">
        <v>149</v>
      </c>
      <c r="U120" s="3091"/>
      <c r="V120" s="3090" t="s">
        <v>150</v>
      </c>
      <c r="W120" s="3091"/>
      <c r="X120" s="3090" t="s">
        <v>151</v>
      </c>
      <c r="Y120" s="3091"/>
      <c r="Z120" s="3127" t="s">
        <v>130</v>
      </c>
      <c r="AA120" s="3128"/>
      <c r="AB120" s="2590"/>
      <c r="AC120" s="2593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</row>
    <row r="121" spans="1:90" customFormat="1" x14ac:dyDescent="0.25">
      <c r="A121" s="2510"/>
      <c r="B121" s="2510"/>
      <c r="C121" s="1279" t="s">
        <v>17</v>
      </c>
      <c r="D121" s="1256" t="s">
        <v>18</v>
      </c>
      <c r="E121" s="1297" t="s">
        <v>19</v>
      </c>
      <c r="F121" s="1233" t="s">
        <v>18</v>
      </c>
      <c r="G121" s="123" t="s">
        <v>19</v>
      </c>
      <c r="H121" s="1233" t="s">
        <v>18</v>
      </c>
      <c r="I121" s="123" t="s">
        <v>19</v>
      </c>
      <c r="J121" s="1233" t="s">
        <v>18</v>
      </c>
      <c r="K121" s="123" t="s">
        <v>19</v>
      </c>
      <c r="L121" s="1256" t="s">
        <v>18</v>
      </c>
      <c r="M121" s="123" t="s">
        <v>19</v>
      </c>
      <c r="N121" s="1233" t="s">
        <v>18</v>
      </c>
      <c r="O121" s="123" t="s">
        <v>19</v>
      </c>
      <c r="P121" s="1233" t="s">
        <v>18</v>
      </c>
      <c r="Q121" s="123" t="s">
        <v>19</v>
      </c>
      <c r="R121" s="1233" t="s">
        <v>18</v>
      </c>
      <c r="S121" s="1279" t="s">
        <v>19</v>
      </c>
      <c r="T121" s="1233" t="s">
        <v>18</v>
      </c>
      <c r="U121" s="123" t="s">
        <v>19</v>
      </c>
      <c r="V121" s="1233" t="s">
        <v>18</v>
      </c>
      <c r="W121" s="123" t="s">
        <v>19</v>
      </c>
      <c r="X121" s="1233" t="s">
        <v>18</v>
      </c>
      <c r="Y121" s="123" t="s">
        <v>19</v>
      </c>
      <c r="Z121" s="1298" t="s">
        <v>18</v>
      </c>
      <c r="AA121" s="1299" t="s">
        <v>19</v>
      </c>
      <c r="AB121" s="2591"/>
      <c r="AC121" s="2594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</row>
    <row r="122" spans="1:90" customFormat="1" x14ac:dyDescent="0.25">
      <c r="A122" s="3129" t="s">
        <v>152</v>
      </c>
      <c r="B122" s="1243" t="s">
        <v>153</v>
      </c>
      <c r="C122" s="1300">
        <f>SUM(D122+E122)</f>
        <v>0</v>
      </c>
      <c r="D122" s="1286">
        <f>SUM(F122+H122+J122+L122+N122+P122+R122+T122+V122+X122+Z122)</f>
        <v>0</v>
      </c>
      <c r="E122" s="1301">
        <f>SUM(G122+I122+K122+M122+O122+Q122+S122+U122+W122+Y122+AA122)</f>
        <v>0</v>
      </c>
      <c r="F122" s="1246"/>
      <c r="G122" s="1251"/>
      <c r="H122" s="1246"/>
      <c r="I122" s="1247"/>
      <c r="J122" s="1246"/>
      <c r="K122" s="1247"/>
      <c r="L122" s="1302"/>
      <c r="M122" s="1247"/>
      <c r="N122" s="1246"/>
      <c r="O122" s="1247"/>
      <c r="P122" s="1246"/>
      <c r="Q122" s="1247"/>
      <c r="R122" s="1246"/>
      <c r="S122" s="1247"/>
      <c r="T122" s="1246"/>
      <c r="U122" s="1247"/>
      <c r="V122" s="1248"/>
      <c r="W122" s="1247"/>
      <c r="X122" s="1248"/>
      <c r="Y122" s="1247"/>
      <c r="Z122" s="1295"/>
      <c r="AA122" s="1048"/>
      <c r="AB122" s="1295"/>
      <c r="AC122" s="1303"/>
      <c r="AD122" s="14" t="str">
        <f>CA122&amp;CB122</f>
        <v/>
      </c>
      <c r="CA122" s="60" t="str">
        <f>IF(AND($C122&lt;&gt;0,AB122=""),"* No olvide ingresar la variable "&amp;AB$119&amp;""&amp;". Digite CERO si no tiene. ",IF(AB122&gt;$C122,"* La variable Pueblos Originarios no debe ser mayor al Total Ambos Sexos. ",""))</f>
        <v/>
      </c>
      <c r="CB122" s="60" t="str">
        <f>IF(AND($C122&lt;&gt;0,AC122=""),"* No olvide ingresar la variable "&amp;AC$119&amp;""&amp;". Digite CERO si no tiene. ",IF(AC122&gt;$C122,"* La variable Migrantes no debe ser mayor al Total Ambos Sexos. ",""))</f>
        <v/>
      </c>
      <c r="CC122" s="2"/>
      <c r="CD122" s="2"/>
      <c r="CE122" s="2"/>
      <c r="CF122" s="2"/>
      <c r="CG122" s="2"/>
      <c r="CH122" s="2"/>
      <c r="CI122" s="2"/>
      <c r="CJ122" s="2"/>
      <c r="CK122" s="327">
        <f>IF(AND($C122&lt;&gt;0,AB122=""),1,IF(AB122&gt;$C122,1,0))</f>
        <v>0</v>
      </c>
      <c r="CL122" s="327">
        <f>IF(AND($C122&lt;&gt;0,AC122=""),1,IF(AC122&gt;$C122,1,0))</f>
        <v>0</v>
      </c>
    </row>
    <row r="123" spans="1:90" customFormat="1" x14ac:dyDescent="0.25">
      <c r="A123" s="2586"/>
      <c r="B123" s="83" t="s">
        <v>154</v>
      </c>
      <c r="C123" s="216">
        <f t="shared" ref="C123:C151" si="41">SUM(D123+E123)</f>
        <v>0</v>
      </c>
      <c r="D123" s="248">
        <f t="shared" ref="D123:E151" si="42">SUM(F123+H123+J123+L123+N123+P123+R123+T123+V123+X123+Z123)</f>
        <v>0</v>
      </c>
      <c r="E123" s="328">
        <f t="shared" si="42"/>
        <v>0</v>
      </c>
      <c r="F123" s="77"/>
      <c r="G123" s="82"/>
      <c r="H123" s="77"/>
      <c r="I123" s="78"/>
      <c r="J123" s="77"/>
      <c r="K123" s="78"/>
      <c r="L123" s="329"/>
      <c r="M123" s="78"/>
      <c r="N123" s="77"/>
      <c r="O123" s="78"/>
      <c r="P123" s="77"/>
      <c r="Q123" s="78"/>
      <c r="R123" s="77"/>
      <c r="S123" s="78"/>
      <c r="T123" s="77"/>
      <c r="U123" s="78"/>
      <c r="V123" s="79"/>
      <c r="W123" s="78"/>
      <c r="X123" s="79"/>
      <c r="Y123" s="78"/>
      <c r="Z123" s="330"/>
      <c r="AA123" s="331"/>
      <c r="AB123" s="330"/>
      <c r="AC123" s="332"/>
      <c r="AD123" s="14" t="str">
        <f t="shared" ref="AD123:AD157" si="43">CA123&amp;CB123</f>
        <v/>
      </c>
      <c r="CA123" s="60" t="str">
        <f t="shared" ref="CA123:CA151" si="44">IF(AND($C123&lt;&gt;0,AB123=""),"* No olvide ingresar la variable "&amp;AB$119&amp;""&amp;". Digite CERO si no tiene. ",IF(AB123&gt;$C123,"* La variable Pueblos Originarios no debe ser mayor al Total Ambos Sexos. ",""))</f>
        <v/>
      </c>
      <c r="CB123" s="60" t="str">
        <f t="shared" ref="CB123:CB151" si="45">IF(AND($C123&lt;&gt;0,AC123=""),"* No olvide ingresar la variable "&amp;AC$119&amp;""&amp;". Digite CERO si no tiene. ",IF(AC123&gt;$C123,"* La variable Migrantes no debe ser mayor al Total Ambos Sexos. ",""))</f>
        <v/>
      </c>
      <c r="CC123" s="2"/>
      <c r="CD123" s="2"/>
      <c r="CE123" s="2"/>
      <c r="CF123" s="2"/>
      <c r="CG123" s="2"/>
      <c r="CH123" s="2"/>
      <c r="CI123" s="2"/>
      <c r="CJ123" s="2"/>
      <c r="CK123" s="327">
        <f t="shared" ref="CK123:CL151" si="46">IF(AND($C123&lt;&gt;0,AB123=""),1,IF(AB123&gt;$C123,1,0))</f>
        <v>0</v>
      </c>
      <c r="CL123" s="327">
        <f t="shared" si="46"/>
        <v>0</v>
      </c>
    </row>
    <row r="124" spans="1:90" customFormat="1" x14ac:dyDescent="0.25">
      <c r="A124" s="2586"/>
      <c r="B124" s="73" t="s">
        <v>155</v>
      </c>
      <c r="C124" s="216">
        <f t="shared" si="41"/>
        <v>0</v>
      </c>
      <c r="D124" s="248">
        <f t="shared" si="42"/>
        <v>0</v>
      </c>
      <c r="E124" s="328">
        <f t="shared" si="42"/>
        <v>0</v>
      </c>
      <c r="F124" s="77"/>
      <c r="G124" s="82"/>
      <c r="H124" s="77"/>
      <c r="I124" s="78"/>
      <c r="J124" s="77"/>
      <c r="K124" s="78"/>
      <c r="L124" s="329"/>
      <c r="M124" s="78"/>
      <c r="N124" s="77"/>
      <c r="O124" s="78"/>
      <c r="P124" s="77"/>
      <c r="Q124" s="78"/>
      <c r="R124" s="77"/>
      <c r="S124" s="78"/>
      <c r="T124" s="77"/>
      <c r="U124" s="78"/>
      <c r="V124" s="79"/>
      <c r="W124" s="78"/>
      <c r="X124" s="79"/>
      <c r="Y124" s="78"/>
      <c r="Z124" s="330"/>
      <c r="AA124" s="331"/>
      <c r="AB124" s="330"/>
      <c r="AC124" s="332"/>
      <c r="AD124" s="14" t="str">
        <f t="shared" si="43"/>
        <v/>
      </c>
      <c r="CA124" s="60" t="str">
        <f t="shared" si="44"/>
        <v/>
      </c>
      <c r="CB124" s="60" t="str">
        <f t="shared" si="45"/>
        <v/>
      </c>
      <c r="CC124" s="2"/>
      <c r="CD124" s="2"/>
      <c r="CE124" s="2"/>
      <c r="CF124" s="2"/>
      <c r="CG124" s="2"/>
      <c r="CH124" s="2"/>
      <c r="CI124" s="2"/>
      <c r="CJ124" s="2"/>
      <c r="CK124" s="327">
        <f t="shared" si="46"/>
        <v>0</v>
      </c>
      <c r="CL124" s="327">
        <f t="shared" si="46"/>
        <v>0</v>
      </c>
    </row>
    <row r="125" spans="1:90" customFormat="1" x14ac:dyDescent="0.25">
      <c r="A125" s="2587"/>
      <c r="B125" s="73" t="s">
        <v>156</v>
      </c>
      <c r="C125" s="218">
        <f t="shared" si="41"/>
        <v>0</v>
      </c>
      <c r="D125" s="333">
        <f t="shared" si="42"/>
        <v>0</v>
      </c>
      <c r="E125" s="334">
        <f t="shared" si="42"/>
        <v>0</v>
      </c>
      <c r="F125" s="77"/>
      <c r="G125" s="82"/>
      <c r="H125" s="77"/>
      <c r="I125" s="78"/>
      <c r="J125" s="77"/>
      <c r="K125" s="78"/>
      <c r="L125" s="329"/>
      <c r="M125" s="78"/>
      <c r="N125" s="77"/>
      <c r="O125" s="78"/>
      <c r="P125" s="77"/>
      <c r="Q125" s="78"/>
      <c r="R125" s="77"/>
      <c r="S125" s="78"/>
      <c r="T125" s="77"/>
      <c r="U125" s="78"/>
      <c r="V125" s="79"/>
      <c r="W125" s="78"/>
      <c r="X125" s="79"/>
      <c r="Y125" s="78"/>
      <c r="Z125" s="330"/>
      <c r="AA125" s="331"/>
      <c r="AB125" s="330"/>
      <c r="AC125" s="332"/>
      <c r="AD125" s="14" t="str">
        <f t="shared" si="43"/>
        <v/>
      </c>
      <c r="CA125" s="60" t="str">
        <f t="shared" si="44"/>
        <v/>
      </c>
      <c r="CB125" s="60" t="str">
        <f t="shared" si="45"/>
        <v/>
      </c>
      <c r="CC125" s="2"/>
      <c r="CD125" s="2"/>
      <c r="CE125" s="2"/>
      <c r="CF125" s="2"/>
      <c r="CG125" s="2"/>
      <c r="CH125" s="2"/>
      <c r="CI125" s="2"/>
      <c r="CJ125" s="2"/>
      <c r="CK125" s="327">
        <f t="shared" si="46"/>
        <v>0</v>
      </c>
      <c r="CL125" s="327">
        <f t="shared" si="46"/>
        <v>0</v>
      </c>
    </row>
    <row r="126" spans="1:90" customFormat="1" x14ac:dyDescent="0.25">
      <c r="A126" s="2588"/>
      <c r="B126" s="34" t="s">
        <v>157</v>
      </c>
      <c r="C126" s="220">
        <f t="shared" si="41"/>
        <v>0</v>
      </c>
      <c r="D126" s="253">
        <f t="shared" si="42"/>
        <v>0</v>
      </c>
      <c r="E126" s="335">
        <f t="shared" si="42"/>
        <v>0</v>
      </c>
      <c r="F126" s="40"/>
      <c r="G126" s="41"/>
      <c r="H126" s="40"/>
      <c r="I126" s="88"/>
      <c r="J126" s="40"/>
      <c r="K126" s="88"/>
      <c r="L126" s="336"/>
      <c r="M126" s="88"/>
      <c r="N126" s="40"/>
      <c r="O126" s="88"/>
      <c r="P126" s="40"/>
      <c r="Q126" s="88"/>
      <c r="R126" s="40"/>
      <c r="S126" s="88"/>
      <c r="T126" s="40"/>
      <c r="U126" s="88"/>
      <c r="V126" s="89"/>
      <c r="W126" s="88"/>
      <c r="X126" s="89"/>
      <c r="Y126" s="88"/>
      <c r="Z126" s="337"/>
      <c r="AA126" s="338"/>
      <c r="AB126" s="337"/>
      <c r="AC126" s="339"/>
      <c r="AD126" s="14" t="str">
        <f t="shared" si="43"/>
        <v/>
      </c>
      <c r="CA126" s="60" t="str">
        <f t="shared" si="44"/>
        <v/>
      </c>
      <c r="CB126" s="60" t="str">
        <f t="shared" si="45"/>
        <v/>
      </c>
      <c r="CC126" s="2"/>
      <c r="CD126" s="2"/>
      <c r="CE126" s="2"/>
      <c r="CF126" s="2"/>
      <c r="CG126" s="2"/>
      <c r="CH126" s="2"/>
      <c r="CI126" s="2"/>
      <c r="CJ126" s="2"/>
      <c r="CK126" s="327">
        <f t="shared" si="46"/>
        <v>0</v>
      </c>
      <c r="CL126" s="327">
        <f t="shared" si="46"/>
        <v>0</v>
      </c>
    </row>
    <row r="127" spans="1:90" customFormat="1" x14ac:dyDescent="0.25">
      <c r="A127" s="3129" t="s">
        <v>158</v>
      </c>
      <c r="B127" s="1243" t="s">
        <v>153</v>
      </c>
      <c r="C127" s="1300">
        <f t="shared" si="41"/>
        <v>0</v>
      </c>
      <c r="D127" s="1286">
        <f t="shared" si="42"/>
        <v>0</v>
      </c>
      <c r="E127" s="1301">
        <f t="shared" si="42"/>
        <v>0</v>
      </c>
      <c r="F127" s="1246"/>
      <c r="G127" s="1251"/>
      <c r="H127" s="1246"/>
      <c r="I127" s="1247"/>
      <c r="J127" s="1246"/>
      <c r="K127" s="1247"/>
      <c r="L127" s="1302"/>
      <c r="M127" s="1247"/>
      <c r="N127" s="1246"/>
      <c r="O127" s="1247"/>
      <c r="P127" s="1246"/>
      <c r="Q127" s="1247"/>
      <c r="R127" s="1246"/>
      <c r="S127" s="1247"/>
      <c r="T127" s="1246"/>
      <c r="U127" s="1247"/>
      <c r="V127" s="1248"/>
      <c r="W127" s="1247"/>
      <c r="X127" s="1248"/>
      <c r="Y127" s="1247"/>
      <c r="Z127" s="1295"/>
      <c r="AA127" s="1048"/>
      <c r="AB127" s="1295"/>
      <c r="AC127" s="1303"/>
      <c r="AD127" s="14" t="str">
        <f t="shared" si="43"/>
        <v/>
      </c>
      <c r="CA127" s="60" t="str">
        <f t="shared" si="44"/>
        <v/>
      </c>
      <c r="CB127" s="60" t="str">
        <f t="shared" si="45"/>
        <v/>
      </c>
      <c r="CC127" s="2"/>
      <c r="CD127" s="2"/>
      <c r="CE127" s="2"/>
      <c r="CF127" s="2"/>
      <c r="CG127" s="2"/>
      <c r="CH127" s="2"/>
      <c r="CI127" s="2"/>
      <c r="CJ127" s="2"/>
      <c r="CK127" s="327">
        <f t="shared" si="46"/>
        <v>0</v>
      </c>
      <c r="CL127" s="327">
        <f t="shared" si="46"/>
        <v>0</v>
      </c>
    </row>
    <row r="128" spans="1:90" customFormat="1" x14ac:dyDescent="0.25">
      <c r="A128" s="2586"/>
      <c r="B128" s="83" t="s">
        <v>154</v>
      </c>
      <c r="C128" s="216">
        <f t="shared" si="41"/>
        <v>0</v>
      </c>
      <c r="D128" s="248">
        <f t="shared" si="42"/>
        <v>0</v>
      </c>
      <c r="E128" s="328">
        <f t="shared" si="42"/>
        <v>0</v>
      </c>
      <c r="F128" s="77"/>
      <c r="G128" s="82"/>
      <c r="H128" s="77"/>
      <c r="I128" s="78"/>
      <c r="J128" s="77"/>
      <c r="K128" s="78"/>
      <c r="L128" s="329"/>
      <c r="M128" s="78"/>
      <c r="N128" s="77"/>
      <c r="O128" s="78"/>
      <c r="P128" s="77"/>
      <c r="Q128" s="78"/>
      <c r="R128" s="77"/>
      <c r="S128" s="78"/>
      <c r="T128" s="77"/>
      <c r="U128" s="78"/>
      <c r="V128" s="79"/>
      <c r="W128" s="78"/>
      <c r="X128" s="79"/>
      <c r="Y128" s="78"/>
      <c r="Z128" s="330"/>
      <c r="AA128" s="331"/>
      <c r="AB128" s="330"/>
      <c r="AC128" s="332"/>
      <c r="AD128" s="14" t="str">
        <f t="shared" si="43"/>
        <v/>
      </c>
      <c r="CA128" s="60" t="str">
        <f t="shared" si="44"/>
        <v/>
      </c>
      <c r="CB128" s="60" t="str">
        <f t="shared" si="45"/>
        <v/>
      </c>
      <c r="CC128" s="2"/>
      <c r="CD128" s="2"/>
      <c r="CE128" s="2"/>
      <c r="CF128" s="2"/>
      <c r="CG128" s="2"/>
      <c r="CH128" s="2"/>
      <c r="CI128" s="2"/>
      <c r="CJ128" s="2"/>
      <c r="CK128" s="327">
        <f t="shared" si="46"/>
        <v>0</v>
      </c>
      <c r="CL128" s="327">
        <f t="shared" si="46"/>
        <v>0</v>
      </c>
    </row>
    <row r="129" spans="1:90" customFormat="1" x14ac:dyDescent="0.25">
      <c r="A129" s="2586"/>
      <c r="B129" s="73" t="s">
        <v>155</v>
      </c>
      <c r="C129" s="216">
        <f t="shared" si="41"/>
        <v>0</v>
      </c>
      <c r="D129" s="248">
        <f t="shared" si="42"/>
        <v>0</v>
      </c>
      <c r="E129" s="328">
        <f t="shared" si="42"/>
        <v>0</v>
      </c>
      <c r="F129" s="77"/>
      <c r="G129" s="82"/>
      <c r="H129" s="77"/>
      <c r="I129" s="78"/>
      <c r="J129" s="77"/>
      <c r="K129" s="78"/>
      <c r="L129" s="329"/>
      <c r="M129" s="78"/>
      <c r="N129" s="77"/>
      <c r="O129" s="78"/>
      <c r="P129" s="77"/>
      <c r="Q129" s="78"/>
      <c r="R129" s="77"/>
      <c r="S129" s="78"/>
      <c r="T129" s="77"/>
      <c r="U129" s="78"/>
      <c r="V129" s="79"/>
      <c r="W129" s="78"/>
      <c r="X129" s="79"/>
      <c r="Y129" s="78"/>
      <c r="Z129" s="330"/>
      <c r="AA129" s="331"/>
      <c r="AB129" s="330"/>
      <c r="AC129" s="332"/>
      <c r="AD129" s="14" t="str">
        <f t="shared" si="43"/>
        <v/>
      </c>
      <c r="CA129" s="60" t="str">
        <f t="shared" si="44"/>
        <v/>
      </c>
      <c r="CB129" s="60" t="str">
        <f t="shared" si="45"/>
        <v/>
      </c>
      <c r="CC129" s="2"/>
      <c r="CD129" s="2"/>
      <c r="CE129" s="2"/>
      <c r="CF129" s="2"/>
      <c r="CG129" s="2"/>
      <c r="CH129" s="2"/>
      <c r="CI129" s="2"/>
      <c r="CJ129" s="2"/>
      <c r="CK129" s="327">
        <f t="shared" si="46"/>
        <v>0</v>
      </c>
      <c r="CL129" s="327">
        <f t="shared" si="46"/>
        <v>0</v>
      </c>
    </row>
    <row r="130" spans="1:90" customFormat="1" x14ac:dyDescent="0.25">
      <c r="A130" s="2587"/>
      <c r="B130" s="73" t="s">
        <v>156</v>
      </c>
      <c r="C130" s="218">
        <f t="shared" si="41"/>
        <v>0</v>
      </c>
      <c r="D130" s="333">
        <f t="shared" si="42"/>
        <v>0</v>
      </c>
      <c r="E130" s="334">
        <f t="shared" si="42"/>
        <v>0</v>
      </c>
      <c r="F130" s="77"/>
      <c r="G130" s="82"/>
      <c r="H130" s="77"/>
      <c r="I130" s="78"/>
      <c r="J130" s="77"/>
      <c r="K130" s="78"/>
      <c r="L130" s="329"/>
      <c r="M130" s="78"/>
      <c r="N130" s="77"/>
      <c r="O130" s="78"/>
      <c r="P130" s="77"/>
      <c r="Q130" s="78"/>
      <c r="R130" s="77"/>
      <c r="S130" s="78"/>
      <c r="T130" s="77"/>
      <c r="U130" s="78"/>
      <c r="V130" s="79"/>
      <c r="W130" s="78"/>
      <c r="X130" s="79"/>
      <c r="Y130" s="78"/>
      <c r="Z130" s="330"/>
      <c r="AA130" s="331"/>
      <c r="AB130" s="330"/>
      <c r="AC130" s="332"/>
      <c r="AD130" s="14" t="str">
        <f t="shared" si="43"/>
        <v/>
      </c>
      <c r="CA130" s="60" t="str">
        <f t="shared" si="44"/>
        <v/>
      </c>
      <c r="CB130" s="60" t="str">
        <f t="shared" si="45"/>
        <v/>
      </c>
      <c r="CC130" s="2"/>
      <c r="CD130" s="2"/>
      <c r="CE130" s="2"/>
      <c r="CF130" s="2"/>
      <c r="CG130" s="2"/>
      <c r="CH130" s="2"/>
      <c r="CI130" s="2"/>
      <c r="CJ130" s="2"/>
      <c r="CK130" s="327">
        <f t="shared" si="46"/>
        <v>0</v>
      </c>
      <c r="CL130" s="327">
        <f t="shared" si="46"/>
        <v>0</v>
      </c>
    </row>
    <row r="131" spans="1:90" customFormat="1" x14ac:dyDescent="0.25">
      <c r="A131" s="2588"/>
      <c r="B131" s="34" t="s">
        <v>157</v>
      </c>
      <c r="C131" s="220">
        <f t="shared" si="41"/>
        <v>0</v>
      </c>
      <c r="D131" s="253">
        <f t="shared" si="42"/>
        <v>0</v>
      </c>
      <c r="E131" s="335">
        <f t="shared" si="42"/>
        <v>0</v>
      </c>
      <c r="F131" s="40"/>
      <c r="G131" s="41"/>
      <c r="H131" s="40"/>
      <c r="I131" s="88"/>
      <c r="J131" s="40"/>
      <c r="K131" s="88"/>
      <c r="L131" s="336"/>
      <c r="M131" s="88"/>
      <c r="N131" s="40"/>
      <c r="O131" s="88"/>
      <c r="P131" s="40"/>
      <c r="Q131" s="88"/>
      <c r="R131" s="40"/>
      <c r="S131" s="88"/>
      <c r="T131" s="40"/>
      <c r="U131" s="88"/>
      <c r="V131" s="89"/>
      <c r="W131" s="88"/>
      <c r="X131" s="89"/>
      <c r="Y131" s="88"/>
      <c r="Z131" s="337"/>
      <c r="AA131" s="338"/>
      <c r="AB131" s="337"/>
      <c r="AC131" s="339"/>
      <c r="AD131" s="14" t="str">
        <f t="shared" si="43"/>
        <v/>
      </c>
      <c r="CA131" s="60" t="str">
        <f t="shared" si="44"/>
        <v/>
      </c>
      <c r="CB131" s="60" t="str">
        <f t="shared" si="45"/>
        <v/>
      </c>
      <c r="CC131" s="2"/>
      <c r="CD131" s="2"/>
      <c r="CE131" s="2"/>
      <c r="CF131" s="2"/>
      <c r="CG131" s="2"/>
      <c r="CH131" s="2"/>
      <c r="CI131" s="2"/>
      <c r="CJ131" s="2"/>
      <c r="CK131" s="327">
        <f t="shared" si="46"/>
        <v>0</v>
      </c>
      <c r="CL131" s="327">
        <f t="shared" si="46"/>
        <v>0</v>
      </c>
    </row>
    <row r="132" spans="1:90" customFormat="1" x14ac:dyDescent="0.25">
      <c r="A132" s="3106" t="s">
        <v>159</v>
      </c>
      <c r="B132" s="1243" t="s">
        <v>153</v>
      </c>
      <c r="C132" s="1300">
        <f t="shared" si="41"/>
        <v>0</v>
      </c>
      <c r="D132" s="1286">
        <f t="shared" si="42"/>
        <v>0</v>
      </c>
      <c r="E132" s="1301">
        <f t="shared" si="42"/>
        <v>0</v>
      </c>
      <c r="F132" s="1246"/>
      <c r="G132" s="1251"/>
      <c r="H132" s="1246"/>
      <c r="I132" s="1247"/>
      <c r="J132" s="1246"/>
      <c r="K132" s="1247"/>
      <c r="L132" s="1302"/>
      <c r="M132" s="1247"/>
      <c r="N132" s="1246"/>
      <c r="O132" s="1247"/>
      <c r="P132" s="1246"/>
      <c r="Q132" s="1247"/>
      <c r="R132" s="1246"/>
      <c r="S132" s="1247"/>
      <c r="T132" s="1246"/>
      <c r="U132" s="1247"/>
      <c r="V132" s="1248"/>
      <c r="W132" s="1247"/>
      <c r="X132" s="1248"/>
      <c r="Y132" s="1247"/>
      <c r="Z132" s="1295"/>
      <c r="AA132" s="1048"/>
      <c r="AB132" s="1295"/>
      <c r="AC132" s="1303"/>
      <c r="AD132" s="14" t="str">
        <f t="shared" si="43"/>
        <v/>
      </c>
      <c r="CA132" s="60" t="str">
        <f t="shared" si="44"/>
        <v/>
      </c>
      <c r="CB132" s="60" t="str">
        <f t="shared" si="45"/>
        <v/>
      </c>
      <c r="CC132" s="2"/>
      <c r="CD132" s="2"/>
      <c r="CE132" s="2"/>
      <c r="CF132" s="2"/>
      <c r="CG132" s="2"/>
      <c r="CH132" s="2"/>
      <c r="CI132" s="2"/>
      <c r="CJ132" s="2"/>
      <c r="CK132" s="327">
        <f t="shared" si="46"/>
        <v>0</v>
      </c>
      <c r="CL132" s="327">
        <f t="shared" si="46"/>
        <v>0</v>
      </c>
    </row>
    <row r="133" spans="1:90" customFormat="1" x14ac:dyDescent="0.25">
      <c r="A133" s="2517"/>
      <c r="B133" s="83" t="s">
        <v>154</v>
      </c>
      <c r="C133" s="216">
        <f t="shared" si="41"/>
        <v>0</v>
      </c>
      <c r="D133" s="248">
        <f t="shared" si="42"/>
        <v>0</v>
      </c>
      <c r="E133" s="328">
        <f t="shared" si="42"/>
        <v>0</v>
      </c>
      <c r="F133" s="77"/>
      <c r="G133" s="82"/>
      <c r="H133" s="77"/>
      <c r="I133" s="78"/>
      <c r="J133" s="77"/>
      <c r="K133" s="78"/>
      <c r="L133" s="329"/>
      <c r="M133" s="78"/>
      <c r="N133" s="77"/>
      <c r="O133" s="78"/>
      <c r="P133" s="77"/>
      <c r="Q133" s="78"/>
      <c r="R133" s="77"/>
      <c r="S133" s="78"/>
      <c r="T133" s="77"/>
      <c r="U133" s="78"/>
      <c r="V133" s="79"/>
      <c r="W133" s="78"/>
      <c r="X133" s="79"/>
      <c r="Y133" s="78"/>
      <c r="Z133" s="330"/>
      <c r="AA133" s="331"/>
      <c r="AB133" s="330"/>
      <c r="AC133" s="332"/>
      <c r="AD133" s="14" t="str">
        <f t="shared" si="43"/>
        <v/>
      </c>
      <c r="CA133" s="60" t="str">
        <f t="shared" si="44"/>
        <v/>
      </c>
      <c r="CB133" s="60" t="str">
        <f t="shared" si="45"/>
        <v/>
      </c>
      <c r="CC133" s="2"/>
      <c r="CD133" s="2"/>
      <c r="CE133" s="2"/>
      <c r="CF133" s="2"/>
      <c r="CG133" s="2"/>
      <c r="CH133" s="2"/>
      <c r="CI133" s="2"/>
      <c r="CJ133" s="2"/>
      <c r="CK133" s="327">
        <f t="shared" si="46"/>
        <v>0</v>
      </c>
      <c r="CL133" s="327">
        <f t="shared" si="46"/>
        <v>0</v>
      </c>
    </row>
    <row r="134" spans="1:90" customFormat="1" x14ac:dyDescent="0.25">
      <c r="A134" s="2517"/>
      <c r="B134" s="73" t="s">
        <v>155</v>
      </c>
      <c r="C134" s="216">
        <f t="shared" si="41"/>
        <v>0</v>
      </c>
      <c r="D134" s="248">
        <f t="shared" si="42"/>
        <v>0</v>
      </c>
      <c r="E134" s="328">
        <f t="shared" si="42"/>
        <v>0</v>
      </c>
      <c r="F134" s="77"/>
      <c r="G134" s="82"/>
      <c r="H134" s="77"/>
      <c r="I134" s="78"/>
      <c r="J134" s="77"/>
      <c r="K134" s="78"/>
      <c r="L134" s="329"/>
      <c r="M134" s="78"/>
      <c r="N134" s="77"/>
      <c r="O134" s="78"/>
      <c r="P134" s="77"/>
      <c r="Q134" s="78"/>
      <c r="R134" s="77"/>
      <c r="S134" s="78"/>
      <c r="T134" s="77"/>
      <c r="U134" s="78"/>
      <c r="V134" s="79"/>
      <c r="W134" s="78"/>
      <c r="X134" s="79"/>
      <c r="Y134" s="78"/>
      <c r="Z134" s="330"/>
      <c r="AA134" s="331"/>
      <c r="AB134" s="330"/>
      <c r="AC134" s="332"/>
      <c r="AD134" s="14" t="str">
        <f t="shared" si="43"/>
        <v/>
      </c>
      <c r="CA134" s="60" t="str">
        <f t="shared" si="44"/>
        <v/>
      </c>
      <c r="CB134" s="60" t="str">
        <f t="shared" si="45"/>
        <v/>
      </c>
      <c r="CC134" s="2"/>
      <c r="CD134" s="2"/>
      <c r="CE134" s="2"/>
      <c r="CF134" s="2"/>
      <c r="CG134" s="2"/>
      <c r="CH134" s="2"/>
      <c r="CI134" s="2"/>
      <c r="CJ134" s="2"/>
      <c r="CK134" s="327">
        <f t="shared" si="46"/>
        <v>0</v>
      </c>
      <c r="CL134" s="327">
        <f t="shared" si="46"/>
        <v>0</v>
      </c>
    </row>
    <row r="135" spans="1:90" customFormat="1" x14ac:dyDescent="0.25">
      <c r="A135" s="2517"/>
      <c r="B135" s="73" t="s">
        <v>156</v>
      </c>
      <c r="C135" s="218">
        <f t="shared" si="41"/>
        <v>0</v>
      </c>
      <c r="D135" s="333">
        <f t="shared" si="42"/>
        <v>0</v>
      </c>
      <c r="E135" s="334">
        <f t="shared" si="42"/>
        <v>0</v>
      </c>
      <c r="F135" s="77"/>
      <c r="G135" s="82"/>
      <c r="H135" s="77"/>
      <c r="I135" s="78"/>
      <c r="J135" s="77"/>
      <c r="K135" s="78"/>
      <c r="L135" s="329"/>
      <c r="M135" s="78"/>
      <c r="N135" s="77"/>
      <c r="O135" s="78"/>
      <c r="P135" s="77"/>
      <c r="Q135" s="78"/>
      <c r="R135" s="77"/>
      <c r="S135" s="78"/>
      <c r="T135" s="77"/>
      <c r="U135" s="78"/>
      <c r="V135" s="79"/>
      <c r="W135" s="78"/>
      <c r="X135" s="79"/>
      <c r="Y135" s="78"/>
      <c r="Z135" s="330"/>
      <c r="AA135" s="331"/>
      <c r="AB135" s="330"/>
      <c r="AC135" s="332"/>
      <c r="AD135" s="14" t="str">
        <f t="shared" si="43"/>
        <v/>
      </c>
      <c r="CA135" s="60" t="str">
        <f t="shared" si="44"/>
        <v/>
      </c>
      <c r="CB135" s="60" t="str">
        <f t="shared" si="45"/>
        <v/>
      </c>
      <c r="CC135" s="2"/>
      <c r="CD135" s="2"/>
      <c r="CE135" s="2"/>
      <c r="CF135" s="2"/>
      <c r="CG135" s="2"/>
      <c r="CH135" s="2"/>
      <c r="CI135" s="2"/>
      <c r="CJ135" s="2"/>
      <c r="CK135" s="327">
        <f t="shared" si="46"/>
        <v>0</v>
      </c>
      <c r="CL135" s="327">
        <f t="shared" si="46"/>
        <v>0</v>
      </c>
    </row>
    <row r="136" spans="1:90" customFormat="1" x14ac:dyDescent="0.25">
      <c r="A136" s="2518"/>
      <c r="B136" s="34" t="s">
        <v>157</v>
      </c>
      <c r="C136" s="220">
        <f t="shared" si="41"/>
        <v>0</v>
      </c>
      <c r="D136" s="253">
        <f t="shared" si="42"/>
        <v>0</v>
      </c>
      <c r="E136" s="335">
        <f t="shared" si="42"/>
        <v>0</v>
      </c>
      <c r="F136" s="40"/>
      <c r="G136" s="41"/>
      <c r="H136" s="40"/>
      <c r="I136" s="88"/>
      <c r="J136" s="40"/>
      <c r="K136" s="88"/>
      <c r="L136" s="336"/>
      <c r="M136" s="88"/>
      <c r="N136" s="40"/>
      <c r="O136" s="88"/>
      <c r="P136" s="40"/>
      <c r="Q136" s="88"/>
      <c r="R136" s="40"/>
      <c r="S136" s="88"/>
      <c r="T136" s="40"/>
      <c r="U136" s="88"/>
      <c r="V136" s="89"/>
      <c r="W136" s="88"/>
      <c r="X136" s="89"/>
      <c r="Y136" s="88"/>
      <c r="Z136" s="337"/>
      <c r="AA136" s="338"/>
      <c r="AB136" s="337"/>
      <c r="AC136" s="339"/>
      <c r="AD136" s="14" t="str">
        <f t="shared" si="43"/>
        <v/>
      </c>
      <c r="CA136" s="60" t="str">
        <f t="shared" si="44"/>
        <v/>
      </c>
      <c r="CB136" s="60" t="str">
        <f t="shared" si="45"/>
        <v/>
      </c>
      <c r="CC136" s="2"/>
      <c r="CD136" s="2"/>
      <c r="CE136" s="2"/>
      <c r="CF136" s="2"/>
      <c r="CG136" s="2"/>
      <c r="CH136" s="2"/>
      <c r="CI136" s="2"/>
      <c r="CJ136" s="2"/>
      <c r="CK136" s="327">
        <f t="shared" si="46"/>
        <v>0</v>
      </c>
      <c r="CL136" s="327">
        <f t="shared" si="46"/>
        <v>0</v>
      </c>
    </row>
    <row r="137" spans="1:90" customFormat="1" x14ac:dyDescent="0.25">
      <c r="A137" s="3129" t="s">
        <v>160</v>
      </c>
      <c r="B137" s="1243" t="s">
        <v>153</v>
      </c>
      <c r="C137" s="1300">
        <f t="shared" si="41"/>
        <v>0</v>
      </c>
      <c r="D137" s="1286">
        <f t="shared" si="42"/>
        <v>0</v>
      </c>
      <c r="E137" s="1301">
        <f t="shared" si="42"/>
        <v>0</v>
      </c>
      <c r="F137" s="1246"/>
      <c r="G137" s="1251"/>
      <c r="H137" s="1246"/>
      <c r="I137" s="1247"/>
      <c r="J137" s="1246"/>
      <c r="K137" s="1247"/>
      <c r="L137" s="1302"/>
      <c r="M137" s="1247"/>
      <c r="N137" s="1246"/>
      <c r="O137" s="1247"/>
      <c r="P137" s="1246"/>
      <c r="Q137" s="1247"/>
      <c r="R137" s="1246"/>
      <c r="S137" s="1247"/>
      <c r="T137" s="1246"/>
      <c r="U137" s="1247"/>
      <c r="V137" s="1248"/>
      <c r="W137" s="1247"/>
      <c r="X137" s="1248"/>
      <c r="Y137" s="1247"/>
      <c r="Z137" s="1295"/>
      <c r="AA137" s="1048"/>
      <c r="AB137" s="1295"/>
      <c r="AC137" s="1303"/>
      <c r="AD137" s="14" t="str">
        <f t="shared" si="43"/>
        <v/>
      </c>
      <c r="CA137" s="60" t="str">
        <f t="shared" si="44"/>
        <v/>
      </c>
      <c r="CB137" s="60" t="str">
        <f t="shared" si="45"/>
        <v/>
      </c>
      <c r="CC137" s="2"/>
      <c r="CD137" s="2"/>
      <c r="CE137" s="2"/>
      <c r="CF137" s="2"/>
      <c r="CG137" s="2"/>
      <c r="CH137" s="2"/>
      <c r="CI137" s="2"/>
      <c r="CJ137" s="2"/>
      <c r="CK137" s="327">
        <f t="shared" si="46"/>
        <v>0</v>
      </c>
      <c r="CL137" s="327">
        <f t="shared" si="46"/>
        <v>0</v>
      </c>
    </row>
    <row r="138" spans="1:90" customFormat="1" x14ac:dyDescent="0.25">
      <c r="A138" s="2586"/>
      <c r="B138" s="83" t="s">
        <v>154</v>
      </c>
      <c r="C138" s="216">
        <f t="shared" si="41"/>
        <v>0</v>
      </c>
      <c r="D138" s="248">
        <f t="shared" si="42"/>
        <v>0</v>
      </c>
      <c r="E138" s="328">
        <f t="shared" si="42"/>
        <v>0</v>
      </c>
      <c r="F138" s="77"/>
      <c r="G138" s="82"/>
      <c r="H138" s="77"/>
      <c r="I138" s="78"/>
      <c r="J138" s="77"/>
      <c r="K138" s="78"/>
      <c r="L138" s="329"/>
      <c r="M138" s="78"/>
      <c r="N138" s="77"/>
      <c r="O138" s="78"/>
      <c r="P138" s="77"/>
      <c r="Q138" s="78"/>
      <c r="R138" s="77"/>
      <c r="S138" s="78"/>
      <c r="T138" s="77"/>
      <c r="U138" s="78"/>
      <c r="V138" s="79"/>
      <c r="W138" s="78"/>
      <c r="X138" s="79"/>
      <c r="Y138" s="78"/>
      <c r="Z138" s="330"/>
      <c r="AA138" s="331"/>
      <c r="AB138" s="330"/>
      <c r="AC138" s="332"/>
      <c r="AD138" s="14" t="str">
        <f t="shared" si="43"/>
        <v/>
      </c>
      <c r="CA138" s="60" t="str">
        <f t="shared" si="44"/>
        <v/>
      </c>
      <c r="CB138" s="60" t="str">
        <f t="shared" si="45"/>
        <v/>
      </c>
      <c r="CC138" s="2"/>
      <c r="CD138" s="2"/>
      <c r="CE138" s="2"/>
      <c r="CF138" s="2"/>
      <c r="CG138" s="2"/>
      <c r="CH138" s="2"/>
      <c r="CI138" s="2"/>
      <c r="CJ138" s="2"/>
      <c r="CK138" s="327">
        <f t="shared" si="46"/>
        <v>0</v>
      </c>
      <c r="CL138" s="327">
        <f t="shared" si="46"/>
        <v>0</v>
      </c>
    </row>
    <row r="139" spans="1:90" customFormat="1" x14ac:dyDescent="0.25">
      <c r="A139" s="2586"/>
      <c r="B139" s="73" t="s">
        <v>155</v>
      </c>
      <c r="C139" s="216">
        <f t="shared" si="41"/>
        <v>0</v>
      </c>
      <c r="D139" s="248">
        <f t="shared" si="42"/>
        <v>0</v>
      </c>
      <c r="E139" s="328">
        <f t="shared" si="42"/>
        <v>0</v>
      </c>
      <c r="F139" s="77"/>
      <c r="G139" s="82"/>
      <c r="H139" s="77"/>
      <c r="I139" s="78"/>
      <c r="J139" s="77"/>
      <c r="K139" s="78"/>
      <c r="L139" s="329"/>
      <c r="M139" s="78"/>
      <c r="N139" s="77"/>
      <c r="O139" s="78"/>
      <c r="P139" s="77"/>
      <c r="Q139" s="78"/>
      <c r="R139" s="77"/>
      <c r="S139" s="78"/>
      <c r="T139" s="77"/>
      <c r="U139" s="78"/>
      <c r="V139" s="79"/>
      <c r="W139" s="78"/>
      <c r="X139" s="79"/>
      <c r="Y139" s="78"/>
      <c r="Z139" s="330"/>
      <c r="AA139" s="331"/>
      <c r="AB139" s="330"/>
      <c r="AC139" s="332"/>
      <c r="AD139" s="14" t="str">
        <f t="shared" si="43"/>
        <v/>
      </c>
      <c r="CA139" s="60" t="str">
        <f t="shared" si="44"/>
        <v/>
      </c>
      <c r="CB139" s="60" t="str">
        <f t="shared" si="45"/>
        <v/>
      </c>
      <c r="CC139" s="2"/>
      <c r="CD139" s="2"/>
      <c r="CE139" s="2"/>
      <c r="CF139" s="2"/>
      <c r="CG139" s="2"/>
      <c r="CH139" s="2"/>
      <c r="CI139" s="2"/>
      <c r="CJ139" s="2"/>
      <c r="CK139" s="327">
        <f t="shared" si="46"/>
        <v>0</v>
      </c>
      <c r="CL139" s="327">
        <f t="shared" si="46"/>
        <v>0</v>
      </c>
    </row>
    <row r="140" spans="1:90" customFormat="1" x14ac:dyDescent="0.25">
      <c r="A140" s="2587"/>
      <c r="B140" s="73" t="s">
        <v>156</v>
      </c>
      <c r="C140" s="218">
        <f t="shared" si="41"/>
        <v>0</v>
      </c>
      <c r="D140" s="333">
        <f t="shared" si="42"/>
        <v>0</v>
      </c>
      <c r="E140" s="334">
        <f t="shared" si="42"/>
        <v>0</v>
      </c>
      <c r="F140" s="77"/>
      <c r="G140" s="82"/>
      <c r="H140" s="77"/>
      <c r="I140" s="78"/>
      <c r="J140" s="77"/>
      <c r="K140" s="78"/>
      <c r="L140" s="329"/>
      <c r="M140" s="78"/>
      <c r="N140" s="77"/>
      <c r="O140" s="78"/>
      <c r="P140" s="77"/>
      <c r="Q140" s="78"/>
      <c r="R140" s="77"/>
      <c r="S140" s="78"/>
      <c r="T140" s="77"/>
      <c r="U140" s="78"/>
      <c r="V140" s="79"/>
      <c r="W140" s="78"/>
      <c r="X140" s="79"/>
      <c r="Y140" s="78"/>
      <c r="Z140" s="330"/>
      <c r="AA140" s="331"/>
      <c r="AB140" s="330"/>
      <c r="AC140" s="332"/>
      <c r="AD140" s="14" t="str">
        <f t="shared" si="43"/>
        <v/>
      </c>
      <c r="CA140" s="60" t="str">
        <f t="shared" si="44"/>
        <v/>
      </c>
      <c r="CB140" s="60" t="str">
        <f t="shared" si="45"/>
        <v/>
      </c>
      <c r="CC140" s="2"/>
      <c r="CD140" s="2"/>
      <c r="CE140" s="2"/>
      <c r="CF140" s="2"/>
      <c r="CG140" s="2"/>
      <c r="CH140" s="2"/>
      <c r="CI140" s="2"/>
      <c r="CJ140" s="2"/>
      <c r="CK140" s="327">
        <f t="shared" si="46"/>
        <v>0</v>
      </c>
      <c r="CL140" s="327">
        <f t="shared" si="46"/>
        <v>0</v>
      </c>
    </row>
    <row r="141" spans="1:90" customFormat="1" x14ac:dyDescent="0.25">
      <c r="A141" s="2588"/>
      <c r="B141" s="34" t="s">
        <v>157</v>
      </c>
      <c r="C141" s="220">
        <f t="shared" si="41"/>
        <v>0</v>
      </c>
      <c r="D141" s="253">
        <f t="shared" si="42"/>
        <v>0</v>
      </c>
      <c r="E141" s="335">
        <f t="shared" si="42"/>
        <v>0</v>
      </c>
      <c r="F141" s="40"/>
      <c r="G141" s="41"/>
      <c r="H141" s="40"/>
      <c r="I141" s="88"/>
      <c r="J141" s="40"/>
      <c r="K141" s="88"/>
      <c r="L141" s="336"/>
      <c r="M141" s="88"/>
      <c r="N141" s="40"/>
      <c r="O141" s="88"/>
      <c r="P141" s="40"/>
      <c r="Q141" s="88"/>
      <c r="R141" s="40"/>
      <c r="S141" s="88"/>
      <c r="T141" s="40"/>
      <c r="U141" s="88"/>
      <c r="V141" s="89"/>
      <c r="W141" s="88"/>
      <c r="X141" s="89"/>
      <c r="Y141" s="88"/>
      <c r="Z141" s="337"/>
      <c r="AA141" s="338"/>
      <c r="AB141" s="337"/>
      <c r="AC141" s="339"/>
      <c r="AD141" s="14" t="str">
        <f t="shared" si="43"/>
        <v/>
      </c>
      <c r="CA141" s="60" t="str">
        <f t="shared" si="44"/>
        <v/>
      </c>
      <c r="CB141" s="60" t="str">
        <f t="shared" si="45"/>
        <v/>
      </c>
      <c r="CC141" s="2"/>
      <c r="CD141" s="2"/>
      <c r="CE141" s="2"/>
      <c r="CF141" s="2"/>
      <c r="CG141" s="2"/>
      <c r="CH141" s="2"/>
      <c r="CI141" s="2"/>
      <c r="CJ141" s="2"/>
      <c r="CK141" s="327">
        <f t="shared" si="46"/>
        <v>0</v>
      </c>
      <c r="CL141" s="327">
        <f t="shared" si="46"/>
        <v>0</v>
      </c>
    </row>
    <row r="142" spans="1:90" customFormat="1" x14ac:dyDescent="0.25">
      <c r="A142" s="3129" t="s">
        <v>161</v>
      </c>
      <c r="B142" s="1243" t="s">
        <v>153</v>
      </c>
      <c r="C142" s="1300">
        <f t="shared" si="41"/>
        <v>0</v>
      </c>
      <c r="D142" s="1286">
        <f t="shared" si="42"/>
        <v>0</v>
      </c>
      <c r="E142" s="1301">
        <f t="shared" si="42"/>
        <v>0</v>
      </c>
      <c r="F142" s="1246"/>
      <c r="G142" s="1251"/>
      <c r="H142" s="1246"/>
      <c r="I142" s="1247"/>
      <c r="J142" s="1246"/>
      <c r="K142" s="1247"/>
      <c r="L142" s="1302"/>
      <c r="M142" s="1247"/>
      <c r="N142" s="1246"/>
      <c r="O142" s="1247"/>
      <c r="P142" s="1246"/>
      <c r="Q142" s="1247"/>
      <c r="R142" s="1246"/>
      <c r="S142" s="1247"/>
      <c r="T142" s="1246"/>
      <c r="U142" s="1247"/>
      <c r="V142" s="1248"/>
      <c r="W142" s="1247"/>
      <c r="X142" s="1248"/>
      <c r="Y142" s="1247"/>
      <c r="Z142" s="1295"/>
      <c r="AA142" s="1048"/>
      <c r="AB142" s="1295"/>
      <c r="AC142" s="1303"/>
      <c r="AD142" s="14" t="str">
        <f t="shared" si="43"/>
        <v/>
      </c>
      <c r="CA142" s="60" t="str">
        <f t="shared" si="44"/>
        <v/>
      </c>
      <c r="CB142" s="60" t="str">
        <f t="shared" si="45"/>
        <v/>
      </c>
      <c r="CC142" s="2"/>
      <c r="CD142" s="2"/>
      <c r="CE142" s="2"/>
      <c r="CF142" s="2"/>
      <c r="CG142" s="2"/>
      <c r="CH142" s="2"/>
      <c r="CI142" s="2"/>
      <c r="CJ142" s="2"/>
      <c r="CK142" s="327">
        <f t="shared" si="46"/>
        <v>0</v>
      </c>
      <c r="CL142" s="327">
        <f t="shared" si="46"/>
        <v>0</v>
      </c>
    </row>
    <row r="143" spans="1:90" customFormat="1" x14ac:dyDescent="0.25">
      <c r="A143" s="2586"/>
      <c r="B143" s="83" t="s">
        <v>154</v>
      </c>
      <c r="C143" s="216">
        <f t="shared" si="41"/>
        <v>0</v>
      </c>
      <c r="D143" s="248">
        <f t="shared" si="42"/>
        <v>0</v>
      </c>
      <c r="E143" s="328">
        <f t="shared" si="42"/>
        <v>0</v>
      </c>
      <c r="F143" s="77"/>
      <c r="G143" s="82"/>
      <c r="H143" s="77"/>
      <c r="I143" s="78"/>
      <c r="J143" s="77"/>
      <c r="K143" s="78"/>
      <c r="L143" s="329"/>
      <c r="M143" s="78"/>
      <c r="N143" s="77"/>
      <c r="O143" s="78"/>
      <c r="P143" s="77"/>
      <c r="Q143" s="78"/>
      <c r="R143" s="77"/>
      <c r="S143" s="78"/>
      <c r="T143" s="77"/>
      <c r="U143" s="78"/>
      <c r="V143" s="79"/>
      <c r="W143" s="78"/>
      <c r="X143" s="79"/>
      <c r="Y143" s="78"/>
      <c r="Z143" s="330"/>
      <c r="AA143" s="331"/>
      <c r="AB143" s="330"/>
      <c r="AC143" s="332"/>
      <c r="AD143" s="14" t="str">
        <f t="shared" si="43"/>
        <v/>
      </c>
      <c r="CA143" s="60" t="str">
        <f t="shared" si="44"/>
        <v/>
      </c>
      <c r="CB143" s="60" t="str">
        <f t="shared" si="45"/>
        <v/>
      </c>
      <c r="CC143" s="2"/>
      <c r="CD143" s="2"/>
      <c r="CE143" s="2"/>
      <c r="CF143" s="2"/>
      <c r="CG143" s="2"/>
      <c r="CH143" s="2"/>
      <c r="CI143" s="2"/>
      <c r="CJ143" s="2"/>
      <c r="CK143" s="327">
        <f t="shared" si="46"/>
        <v>0</v>
      </c>
      <c r="CL143" s="327">
        <f t="shared" si="46"/>
        <v>0</v>
      </c>
    </row>
    <row r="144" spans="1:90" customFormat="1" x14ac:dyDescent="0.25">
      <c r="A144" s="2586"/>
      <c r="B144" s="73" t="s">
        <v>155</v>
      </c>
      <c r="C144" s="216">
        <f t="shared" si="41"/>
        <v>0</v>
      </c>
      <c r="D144" s="248">
        <f t="shared" si="42"/>
        <v>0</v>
      </c>
      <c r="E144" s="328">
        <f t="shared" si="42"/>
        <v>0</v>
      </c>
      <c r="F144" s="77"/>
      <c r="G144" s="82"/>
      <c r="H144" s="77"/>
      <c r="I144" s="78"/>
      <c r="J144" s="77"/>
      <c r="K144" s="78"/>
      <c r="L144" s="329"/>
      <c r="M144" s="78"/>
      <c r="N144" s="77"/>
      <c r="O144" s="78"/>
      <c r="P144" s="77"/>
      <c r="Q144" s="78"/>
      <c r="R144" s="77"/>
      <c r="S144" s="78"/>
      <c r="T144" s="77"/>
      <c r="U144" s="78"/>
      <c r="V144" s="79"/>
      <c r="W144" s="78"/>
      <c r="X144" s="79"/>
      <c r="Y144" s="78"/>
      <c r="Z144" s="330"/>
      <c r="AA144" s="331"/>
      <c r="AB144" s="330"/>
      <c r="AC144" s="332"/>
      <c r="AD144" s="14" t="str">
        <f t="shared" si="43"/>
        <v/>
      </c>
      <c r="CA144" s="60" t="str">
        <f t="shared" si="44"/>
        <v/>
      </c>
      <c r="CB144" s="60" t="str">
        <f t="shared" si="45"/>
        <v/>
      </c>
      <c r="CC144" s="2"/>
      <c r="CD144" s="2"/>
      <c r="CE144" s="2"/>
      <c r="CF144" s="2"/>
      <c r="CG144" s="2"/>
      <c r="CH144" s="2"/>
      <c r="CI144" s="2"/>
      <c r="CJ144" s="2"/>
      <c r="CK144" s="327">
        <f t="shared" si="46"/>
        <v>0</v>
      </c>
      <c r="CL144" s="327">
        <f t="shared" si="46"/>
        <v>0</v>
      </c>
    </row>
    <row r="145" spans="1:90" customFormat="1" x14ac:dyDescent="0.25">
      <c r="A145" s="2587"/>
      <c r="B145" s="73" t="s">
        <v>156</v>
      </c>
      <c r="C145" s="218">
        <f t="shared" si="41"/>
        <v>0</v>
      </c>
      <c r="D145" s="333">
        <f t="shared" si="42"/>
        <v>0</v>
      </c>
      <c r="E145" s="334">
        <f t="shared" si="42"/>
        <v>0</v>
      </c>
      <c r="F145" s="77"/>
      <c r="G145" s="82"/>
      <c r="H145" s="77"/>
      <c r="I145" s="78"/>
      <c r="J145" s="77"/>
      <c r="K145" s="78"/>
      <c r="L145" s="329"/>
      <c r="M145" s="78"/>
      <c r="N145" s="77"/>
      <c r="O145" s="78"/>
      <c r="P145" s="77"/>
      <c r="Q145" s="78"/>
      <c r="R145" s="77"/>
      <c r="S145" s="78"/>
      <c r="T145" s="77"/>
      <c r="U145" s="78"/>
      <c r="V145" s="79"/>
      <c r="W145" s="78"/>
      <c r="X145" s="79"/>
      <c r="Y145" s="78"/>
      <c r="Z145" s="330"/>
      <c r="AA145" s="331"/>
      <c r="AB145" s="330"/>
      <c r="AC145" s="332"/>
      <c r="AD145" s="14" t="str">
        <f t="shared" si="43"/>
        <v/>
      </c>
      <c r="CA145" s="60" t="str">
        <f t="shared" si="44"/>
        <v/>
      </c>
      <c r="CB145" s="60" t="str">
        <f t="shared" si="45"/>
        <v/>
      </c>
      <c r="CC145" s="2"/>
      <c r="CD145" s="2"/>
      <c r="CE145" s="2"/>
      <c r="CF145" s="2"/>
      <c r="CG145" s="2"/>
      <c r="CH145" s="2"/>
      <c r="CI145" s="2"/>
      <c r="CJ145" s="2"/>
      <c r="CK145" s="327">
        <f t="shared" si="46"/>
        <v>0</v>
      </c>
      <c r="CL145" s="327">
        <f t="shared" si="46"/>
        <v>0</v>
      </c>
    </row>
    <row r="146" spans="1:90" customFormat="1" x14ac:dyDescent="0.25">
      <c r="A146" s="2588"/>
      <c r="B146" s="34" t="s">
        <v>157</v>
      </c>
      <c r="C146" s="220">
        <f t="shared" si="41"/>
        <v>0</v>
      </c>
      <c r="D146" s="253">
        <f t="shared" si="42"/>
        <v>0</v>
      </c>
      <c r="E146" s="335">
        <f t="shared" si="42"/>
        <v>0</v>
      </c>
      <c r="F146" s="40"/>
      <c r="G146" s="41"/>
      <c r="H146" s="40"/>
      <c r="I146" s="88"/>
      <c r="J146" s="40"/>
      <c r="K146" s="88"/>
      <c r="L146" s="336"/>
      <c r="M146" s="88"/>
      <c r="N146" s="40"/>
      <c r="O146" s="88"/>
      <c r="P146" s="40"/>
      <c r="Q146" s="88"/>
      <c r="R146" s="40"/>
      <c r="S146" s="88"/>
      <c r="T146" s="40"/>
      <c r="U146" s="88"/>
      <c r="V146" s="89"/>
      <c r="W146" s="88"/>
      <c r="X146" s="89"/>
      <c r="Y146" s="88"/>
      <c r="Z146" s="337"/>
      <c r="AA146" s="338"/>
      <c r="AB146" s="337"/>
      <c r="AC146" s="339"/>
      <c r="AD146" s="14" t="str">
        <f t="shared" si="43"/>
        <v/>
      </c>
      <c r="CA146" s="60" t="str">
        <f t="shared" si="44"/>
        <v/>
      </c>
      <c r="CB146" s="60" t="str">
        <f t="shared" si="45"/>
        <v/>
      </c>
      <c r="CC146" s="2"/>
      <c r="CD146" s="2"/>
      <c r="CE146" s="2"/>
      <c r="CF146" s="2"/>
      <c r="CG146" s="2"/>
      <c r="CH146" s="2"/>
      <c r="CI146" s="2"/>
      <c r="CJ146" s="2"/>
      <c r="CK146" s="327">
        <f t="shared" si="46"/>
        <v>0</v>
      </c>
      <c r="CL146" s="327">
        <f t="shared" si="46"/>
        <v>0</v>
      </c>
    </row>
    <row r="147" spans="1:90" customFormat="1" x14ac:dyDescent="0.25">
      <c r="A147" s="3106" t="s">
        <v>162</v>
      </c>
      <c r="B147" s="1243" t="s">
        <v>153</v>
      </c>
      <c r="C147" s="1300">
        <f t="shared" si="41"/>
        <v>0</v>
      </c>
      <c r="D147" s="1286">
        <f t="shared" si="42"/>
        <v>0</v>
      </c>
      <c r="E147" s="1301">
        <f t="shared" si="42"/>
        <v>0</v>
      </c>
      <c r="F147" s="1246"/>
      <c r="G147" s="1251"/>
      <c r="H147" s="1246"/>
      <c r="I147" s="1247"/>
      <c r="J147" s="1246"/>
      <c r="K147" s="1247"/>
      <c r="L147" s="1302"/>
      <c r="M147" s="1247"/>
      <c r="N147" s="1246"/>
      <c r="O147" s="1247"/>
      <c r="P147" s="1246"/>
      <c r="Q147" s="1247"/>
      <c r="R147" s="1246"/>
      <c r="S147" s="1247"/>
      <c r="T147" s="1246"/>
      <c r="U147" s="1247"/>
      <c r="V147" s="1248"/>
      <c r="W147" s="1247"/>
      <c r="X147" s="1248"/>
      <c r="Y147" s="1247"/>
      <c r="Z147" s="1295"/>
      <c r="AA147" s="1048"/>
      <c r="AB147" s="1295"/>
      <c r="AC147" s="1303"/>
      <c r="AD147" s="14" t="str">
        <f t="shared" si="43"/>
        <v/>
      </c>
      <c r="CA147" s="60" t="str">
        <f t="shared" si="44"/>
        <v/>
      </c>
      <c r="CB147" s="60" t="str">
        <f t="shared" si="45"/>
        <v/>
      </c>
      <c r="CC147" s="2"/>
      <c r="CD147" s="2"/>
      <c r="CE147" s="2"/>
      <c r="CF147" s="2"/>
      <c r="CG147" s="2"/>
      <c r="CH147" s="2"/>
      <c r="CI147" s="2"/>
      <c r="CJ147" s="2"/>
      <c r="CK147" s="327">
        <f t="shared" si="46"/>
        <v>0</v>
      </c>
      <c r="CL147" s="327">
        <f t="shared" si="46"/>
        <v>0</v>
      </c>
    </row>
    <row r="148" spans="1:90" customFormat="1" x14ac:dyDescent="0.25">
      <c r="A148" s="2517"/>
      <c r="B148" s="83" t="s">
        <v>154</v>
      </c>
      <c r="C148" s="216">
        <f t="shared" si="41"/>
        <v>0</v>
      </c>
      <c r="D148" s="248">
        <f t="shared" si="42"/>
        <v>0</v>
      </c>
      <c r="E148" s="328">
        <f t="shared" si="42"/>
        <v>0</v>
      </c>
      <c r="F148" s="77"/>
      <c r="G148" s="82"/>
      <c r="H148" s="77"/>
      <c r="I148" s="78"/>
      <c r="J148" s="77"/>
      <c r="K148" s="78"/>
      <c r="L148" s="329"/>
      <c r="M148" s="78"/>
      <c r="N148" s="77"/>
      <c r="O148" s="78"/>
      <c r="P148" s="77"/>
      <c r="Q148" s="78"/>
      <c r="R148" s="77"/>
      <c r="S148" s="78"/>
      <c r="T148" s="77"/>
      <c r="U148" s="78"/>
      <c r="V148" s="79"/>
      <c r="W148" s="78"/>
      <c r="X148" s="79"/>
      <c r="Y148" s="78"/>
      <c r="Z148" s="330"/>
      <c r="AA148" s="331"/>
      <c r="AB148" s="330"/>
      <c r="AC148" s="332"/>
      <c r="AD148" s="14" t="str">
        <f t="shared" si="43"/>
        <v/>
      </c>
      <c r="CA148" s="60" t="str">
        <f t="shared" si="44"/>
        <v/>
      </c>
      <c r="CB148" s="60" t="str">
        <f t="shared" si="45"/>
        <v/>
      </c>
      <c r="CC148" s="2"/>
      <c r="CD148" s="2"/>
      <c r="CE148" s="2"/>
      <c r="CF148" s="2"/>
      <c r="CG148" s="2"/>
      <c r="CH148" s="2"/>
      <c r="CI148" s="2"/>
      <c r="CJ148" s="2"/>
      <c r="CK148" s="327">
        <f t="shared" si="46"/>
        <v>0</v>
      </c>
      <c r="CL148" s="327">
        <f t="shared" si="46"/>
        <v>0</v>
      </c>
    </row>
    <row r="149" spans="1:90" customFormat="1" x14ac:dyDescent="0.25">
      <c r="A149" s="2517"/>
      <c r="B149" s="73" t="s">
        <v>155</v>
      </c>
      <c r="C149" s="216">
        <f t="shared" si="41"/>
        <v>0</v>
      </c>
      <c r="D149" s="248">
        <f t="shared" si="42"/>
        <v>0</v>
      </c>
      <c r="E149" s="328">
        <f t="shared" si="42"/>
        <v>0</v>
      </c>
      <c r="F149" s="77"/>
      <c r="G149" s="82"/>
      <c r="H149" s="77"/>
      <c r="I149" s="78"/>
      <c r="J149" s="77"/>
      <c r="K149" s="78"/>
      <c r="L149" s="329"/>
      <c r="M149" s="78"/>
      <c r="N149" s="77"/>
      <c r="O149" s="78"/>
      <c r="P149" s="77"/>
      <c r="Q149" s="78"/>
      <c r="R149" s="77"/>
      <c r="S149" s="78"/>
      <c r="T149" s="77"/>
      <c r="U149" s="78"/>
      <c r="V149" s="79"/>
      <c r="W149" s="78"/>
      <c r="X149" s="79"/>
      <c r="Y149" s="78"/>
      <c r="Z149" s="330"/>
      <c r="AA149" s="331"/>
      <c r="AB149" s="330"/>
      <c r="AC149" s="332"/>
      <c r="AD149" s="14" t="str">
        <f t="shared" si="43"/>
        <v/>
      </c>
      <c r="CA149" s="60" t="str">
        <f t="shared" si="44"/>
        <v/>
      </c>
      <c r="CB149" s="60" t="str">
        <f t="shared" si="45"/>
        <v/>
      </c>
      <c r="CC149" s="2"/>
      <c r="CD149" s="2"/>
      <c r="CE149" s="2"/>
      <c r="CF149" s="2"/>
      <c r="CG149" s="2"/>
      <c r="CH149" s="2"/>
      <c r="CI149" s="2"/>
      <c r="CJ149" s="2"/>
      <c r="CK149" s="327">
        <f t="shared" si="46"/>
        <v>0</v>
      </c>
      <c r="CL149" s="327">
        <f t="shared" si="46"/>
        <v>0</v>
      </c>
    </row>
    <row r="150" spans="1:90" customFormat="1" x14ac:dyDescent="0.25">
      <c r="A150" s="2517"/>
      <c r="B150" s="73" t="s">
        <v>156</v>
      </c>
      <c r="C150" s="218">
        <f t="shared" si="41"/>
        <v>0</v>
      </c>
      <c r="D150" s="333">
        <f t="shared" si="42"/>
        <v>0</v>
      </c>
      <c r="E150" s="334">
        <f t="shared" si="42"/>
        <v>0</v>
      </c>
      <c r="F150" s="77"/>
      <c r="G150" s="82"/>
      <c r="H150" s="77"/>
      <c r="I150" s="78"/>
      <c r="J150" s="77"/>
      <c r="K150" s="78"/>
      <c r="L150" s="329"/>
      <c r="M150" s="78"/>
      <c r="N150" s="77"/>
      <c r="O150" s="78"/>
      <c r="P150" s="77"/>
      <c r="Q150" s="78"/>
      <c r="R150" s="77"/>
      <c r="S150" s="78"/>
      <c r="T150" s="77"/>
      <c r="U150" s="78"/>
      <c r="V150" s="79"/>
      <c r="W150" s="78"/>
      <c r="X150" s="79"/>
      <c r="Y150" s="78"/>
      <c r="Z150" s="330"/>
      <c r="AA150" s="331"/>
      <c r="AB150" s="330"/>
      <c r="AC150" s="332"/>
      <c r="AD150" s="14" t="str">
        <f t="shared" si="43"/>
        <v/>
      </c>
      <c r="CA150" s="60" t="str">
        <f t="shared" si="44"/>
        <v/>
      </c>
      <c r="CB150" s="60" t="str">
        <f t="shared" si="45"/>
        <v/>
      </c>
      <c r="CC150" s="2"/>
      <c r="CD150" s="2"/>
      <c r="CE150" s="2"/>
      <c r="CF150" s="2"/>
      <c r="CG150" s="2"/>
      <c r="CH150" s="2"/>
      <c r="CI150" s="2"/>
      <c r="CJ150" s="2"/>
      <c r="CK150" s="327">
        <f t="shared" si="46"/>
        <v>0</v>
      </c>
      <c r="CL150" s="327">
        <f t="shared" si="46"/>
        <v>0</v>
      </c>
    </row>
    <row r="151" spans="1:90" customFormat="1" x14ac:dyDescent="0.25">
      <c r="A151" s="2517"/>
      <c r="B151" s="34" t="s">
        <v>157</v>
      </c>
      <c r="C151" s="340">
        <f t="shared" si="41"/>
        <v>0</v>
      </c>
      <c r="D151" s="250">
        <f t="shared" si="42"/>
        <v>0</v>
      </c>
      <c r="E151" s="341">
        <f t="shared" si="42"/>
        <v>0</v>
      </c>
      <c r="F151" s="104"/>
      <c r="G151" s="109"/>
      <c r="H151" s="104"/>
      <c r="I151" s="105"/>
      <c r="J151" s="104"/>
      <c r="K151" s="105"/>
      <c r="L151" s="276"/>
      <c r="M151" s="105"/>
      <c r="N151" s="104"/>
      <c r="O151" s="105"/>
      <c r="P151" s="104"/>
      <c r="Q151" s="105"/>
      <c r="R151" s="104"/>
      <c r="S151" s="105"/>
      <c r="T151" s="104"/>
      <c r="U151" s="105"/>
      <c r="V151" s="106"/>
      <c r="W151" s="105"/>
      <c r="X151" s="106"/>
      <c r="Y151" s="105"/>
      <c r="Z151" s="342"/>
      <c r="AA151" s="343"/>
      <c r="AB151" s="342"/>
      <c r="AC151" s="344"/>
      <c r="AD151" s="14" t="str">
        <f t="shared" si="43"/>
        <v/>
      </c>
      <c r="CA151" s="60" t="str">
        <f t="shared" si="44"/>
        <v/>
      </c>
      <c r="CB151" s="60" t="str">
        <f t="shared" si="45"/>
        <v/>
      </c>
      <c r="CC151" s="2"/>
      <c r="CD151" s="2"/>
      <c r="CE151" s="2"/>
      <c r="CF151" s="2"/>
      <c r="CG151" s="2"/>
      <c r="CH151" s="2"/>
      <c r="CI151" s="2"/>
      <c r="CJ151" s="2"/>
      <c r="CK151" s="327">
        <f t="shared" si="46"/>
        <v>0</v>
      </c>
      <c r="CL151" s="327">
        <f t="shared" si="46"/>
        <v>0</v>
      </c>
    </row>
    <row r="152" spans="1:90" customFormat="1" x14ac:dyDescent="0.25">
      <c r="A152" s="3090" t="s">
        <v>163</v>
      </c>
      <c r="B152" s="3091"/>
      <c r="C152" s="1304">
        <f>SUM(C122:C151)</f>
        <v>0</v>
      </c>
      <c r="D152" s="1305">
        <f>SUM(D122:D151)</f>
        <v>0</v>
      </c>
      <c r="E152" s="1306">
        <f t="shared" ref="E152:AC152" si="47">SUM(E122:E151)</f>
        <v>0</v>
      </c>
      <c r="F152" s="1307">
        <f t="shared" si="47"/>
        <v>0</v>
      </c>
      <c r="G152" s="1308">
        <f t="shared" si="47"/>
        <v>0</v>
      </c>
      <c r="H152" s="1307">
        <f t="shared" si="47"/>
        <v>0</v>
      </c>
      <c r="I152" s="1308">
        <f t="shared" si="47"/>
        <v>0</v>
      </c>
      <c r="J152" s="1307">
        <f t="shared" si="47"/>
        <v>0</v>
      </c>
      <c r="K152" s="1308">
        <f t="shared" si="47"/>
        <v>0</v>
      </c>
      <c r="L152" s="1307">
        <f t="shared" si="47"/>
        <v>0</v>
      </c>
      <c r="M152" s="1308">
        <f t="shared" si="47"/>
        <v>0</v>
      </c>
      <c r="N152" s="1307">
        <f t="shared" si="47"/>
        <v>0</v>
      </c>
      <c r="O152" s="1308">
        <f t="shared" si="47"/>
        <v>0</v>
      </c>
      <c r="P152" s="1307">
        <f t="shared" si="47"/>
        <v>0</v>
      </c>
      <c r="Q152" s="1308">
        <f t="shared" si="47"/>
        <v>0</v>
      </c>
      <c r="R152" s="1307">
        <f t="shared" si="47"/>
        <v>0</v>
      </c>
      <c r="S152" s="1308">
        <f t="shared" si="47"/>
        <v>0</v>
      </c>
      <c r="T152" s="1307">
        <f t="shared" si="47"/>
        <v>0</v>
      </c>
      <c r="U152" s="1308">
        <f t="shared" si="47"/>
        <v>0</v>
      </c>
      <c r="V152" s="1307">
        <f t="shared" si="47"/>
        <v>0</v>
      </c>
      <c r="W152" s="1308">
        <f t="shared" si="47"/>
        <v>0</v>
      </c>
      <c r="X152" s="1307">
        <f t="shared" si="47"/>
        <v>0</v>
      </c>
      <c r="Y152" s="1308">
        <f t="shared" si="47"/>
        <v>0</v>
      </c>
      <c r="Z152" s="1309">
        <f t="shared" si="47"/>
        <v>0</v>
      </c>
      <c r="AA152" s="1310">
        <f t="shared" si="47"/>
        <v>0</v>
      </c>
      <c r="AB152" s="1311">
        <f t="shared" si="47"/>
        <v>0</v>
      </c>
      <c r="AC152" s="1312">
        <f t="shared" si="47"/>
        <v>0</v>
      </c>
      <c r="AD152" s="14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</row>
    <row r="153" spans="1:90" customFormat="1" ht="15" customHeight="1" x14ac:dyDescent="0.25">
      <c r="A153" s="2595" t="s">
        <v>164</v>
      </c>
      <c r="B153" s="354" t="s">
        <v>153</v>
      </c>
      <c r="C153" s="355"/>
      <c r="D153" s="356"/>
      <c r="E153" s="357"/>
      <c r="F153" s="178"/>
      <c r="G153" s="358"/>
      <c r="H153" s="178"/>
      <c r="I153" s="359"/>
      <c r="J153" s="178"/>
      <c r="K153" s="359"/>
      <c r="L153" s="360"/>
      <c r="M153" s="359"/>
      <c r="N153" s="178"/>
      <c r="O153" s="359"/>
      <c r="P153" s="178"/>
      <c r="Q153" s="359"/>
      <c r="R153" s="178"/>
      <c r="S153" s="359"/>
      <c r="T153" s="178"/>
      <c r="U153" s="359"/>
      <c r="V153" s="361"/>
      <c r="W153" s="359"/>
      <c r="X153" s="361"/>
      <c r="Y153" s="359"/>
      <c r="Z153" s="360"/>
      <c r="AA153" s="362"/>
      <c r="AB153" s="360"/>
      <c r="AC153" s="359"/>
      <c r="AD153" s="14" t="str">
        <f t="shared" si="43"/>
        <v/>
      </c>
      <c r="CA153" s="60" t="str">
        <f t="shared" ref="CA153:CA157" si="48">IF(AND($C153&lt;&gt;0,AB153=""),"* No olvide ingresar la variable "&amp;AB$119&amp;""&amp;". Digite CERO si no tiene. ",IF(AB153&gt;$C153,"* La variable Pueblos Originarios no debe ser mayor al Total Ambos Sexos. ",""))</f>
        <v/>
      </c>
      <c r="CB153" s="60" t="str">
        <f>IF(AND($C153&lt;&gt;0,AC153=""),"* No olvide ingresar la variable "&amp;AC$119&amp;""&amp;". Digite CERO si no tiene. ",IF(AC153&gt;$C153,"* La variable Migrantes no debe ser mayor al Total Ambos Sexos. ",""))</f>
        <v/>
      </c>
      <c r="CC153" s="2"/>
      <c r="CD153" s="2"/>
      <c r="CE153" s="2"/>
      <c r="CF153" s="2"/>
      <c r="CG153" s="2"/>
      <c r="CH153" s="2"/>
      <c r="CI153" s="2"/>
      <c r="CJ153" s="2"/>
      <c r="CK153" s="327">
        <f>IF(AND($C153&lt;&gt;0,AB153=""),1,IF(AB153&gt;$C153,1,0))</f>
        <v>0</v>
      </c>
      <c r="CL153" s="327">
        <f>IF(AND($C153&lt;&gt;0,AC153=""),1,IF(AC153&gt;$C153,1,0))</f>
        <v>0</v>
      </c>
    </row>
    <row r="154" spans="1:90" customFormat="1" x14ac:dyDescent="0.25">
      <c r="A154" s="2595"/>
      <c r="B154" s="354" t="s">
        <v>154</v>
      </c>
      <c r="C154" s="355"/>
      <c r="D154" s="356"/>
      <c r="E154" s="357"/>
      <c r="F154" s="178"/>
      <c r="G154" s="358"/>
      <c r="H154" s="178"/>
      <c r="I154" s="359"/>
      <c r="J154" s="178"/>
      <c r="K154" s="359"/>
      <c r="L154" s="360"/>
      <c r="M154" s="359"/>
      <c r="N154" s="178"/>
      <c r="O154" s="359"/>
      <c r="P154" s="178"/>
      <c r="Q154" s="359"/>
      <c r="R154" s="178"/>
      <c r="S154" s="359"/>
      <c r="T154" s="178"/>
      <c r="U154" s="359"/>
      <c r="V154" s="361"/>
      <c r="W154" s="359"/>
      <c r="X154" s="361"/>
      <c r="Y154" s="359"/>
      <c r="Z154" s="360"/>
      <c r="AA154" s="362"/>
      <c r="AB154" s="360"/>
      <c r="AC154" s="359"/>
      <c r="AD154" s="14" t="str">
        <f t="shared" si="43"/>
        <v/>
      </c>
      <c r="CA154" s="60" t="str">
        <f t="shared" si="48"/>
        <v/>
      </c>
      <c r="CB154" s="60" t="str">
        <f t="shared" ref="CB154:CB157" si="49">IF(AND($C154&lt;&gt;0,AC154=""),"* No olvide ingresar la variable "&amp;AC$119&amp;""&amp;". Digite CERO si no tiene. ",IF(AC154&gt;$C154,"* La variable Migrantes no debe ser mayor al Total Ambos Sexos. ",""))</f>
        <v/>
      </c>
      <c r="CC154" s="2"/>
      <c r="CD154" s="2"/>
      <c r="CE154" s="2"/>
      <c r="CF154" s="2"/>
      <c r="CG154" s="2"/>
      <c r="CH154" s="2"/>
      <c r="CI154" s="2"/>
      <c r="CJ154" s="2"/>
      <c r="CK154" s="327">
        <f t="shared" ref="CK154:CL157" si="50">IF(AND($C154&lt;&gt;0,AB154=""),1,IF(AB154&gt;$C154,1,0))</f>
        <v>0</v>
      </c>
      <c r="CL154" s="327">
        <f t="shared" si="50"/>
        <v>0</v>
      </c>
    </row>
    <row r="155" spans="1:90" customFormat="1" x14ac:dyDescent="0.25">
      <c r="A155" s="2595"/>
      <c r="B155" s="363" t="s">
        <v>155</v>
      </c>
      <c r="C155" s="355"/>
      <c r="D155" s="356"/>
      <c r="E155" s="357"/>
      <c r="F155" s="178"/>
      <c r="G155" s="358"/>
      <c r="H155" s="178"/>
      <c r="I155" s="359"/>
      <c r="J155" s="178"/>
      <c r="K155" s="359"/>
      <c r="L155" s="360"/>
      <c r="M155" s="359"/>
      <c r="N155" s="178"/>
      <c r="O155" s="359"/>
      <c r="P155" s="178"/>
      <c r="Q155" s="359"/>
      <c r="R155" s="178"/>
      <c r="S155" s="359"/>
      <c r="T155" s="178"/>
      <c r="U155" s="359"/>
      <c r="V155" s="361"/>
      <c r="W155" s="359"/>
      <c r="X155" s="361"/>
      <c r="Y155" s="359"/>
      <c r="Z155" s="360"/>
      <c r="AA155" s="362"/>
      <c r="AB155" s="360"/>
      <c r="AC155" s="359"/>
      <c r="AD155" s="14" t="str">
        <f t="shared" si="43"/>
        <v/>
      </c>
      <c r="CA155" s="60" t="str">
        <f t="shared" si="48"/>
        <v/>
      </c>
      <c r="CB155" s="60" t="str">
        <f t="shared" si="49"/>
        <v/>
      </c>
      <c r="CC155" s="2"/>
      <c r="CD155" s="2"/>
      <c r="CE155" s="2"/>
      <c r="CF155" s="2"/>
      <c r="CG155" s="2"/>
      <c r="CH155" s="2"/>
      <c r="CI155" s="2"/>
      <c r="CJ155" s="2"/>
      <c r="CK155" s="327">
        <f t="shared" si="50"/>
        <v>0</v>
      </c>
      <c r="CL155" s="327">
        <f t="shared" si="50"/>
        <v>0</v>
      </c>
    </row>
    <row r="156" spans="1:90" customFormat="1" x14ac:dyDescent="0.25">
      <c r="A156" s="2595"/>
      <c r="B156" s="363" t="s">
        <v>156</v>
      </c>
      <c r="C156" s="355"/>
      <c r="D156" s="356"/>
      <c r="E156" s="357"/>
      <c r="F156" s="178"/>
      <c r="G156" s="358"/>
      <c r="H156" s="178"/>
      <c r="I156" s="359"/>
      <c r="J156" s="178"/>
      <c r="K156" s="359"/>
      <c r="L156" s="360"/>
      <c r="M156" s="359"/>
      <c r="N156" s="178"/>
      <c r="O156" s="359"/>
      <c r="P156" s="178"/>
      <c r="Q156" s="359"/>
      <c r="R156" s="178"/>
      <c r="S156" s="359"/>
      <c r="T156" s="178"/>
      <c r="U156" s="359"/>
      <c r="V156" s="361"/>
      <c r="W156" s="359"/>
      <c r="X156" s="361"/>
      <c r="Y156" s="359"/>
      <c r="Z156" s="360"/>
      <c r="AA156" s="362"/>
      <c r="AB156" s="360"/>
      <c r="AC156" s="359"/>
      <c r="AD156" s="14" t="str">
        <f t="shared" si="43"/>
        <v/>
      </c>
      <c r="CA156" s="60" t="str">
        <f t="shared" si="48"/>
        <v/>
      </c>
      <c r="CB156" s="60" t="str">
        <f t="shared" si="49"/>
        <v/>
      </c>
      <c r="CC156" s="2"/>
      <c r="CD156" s="2"/>
      <c r="CE156" s="2"/>
      <c r="CF156" s="2"/>
      <c r="CG156" s="2"/>
      <c r="CH156" s="2"/>
      <c r="CI156" s="2"/>
      <c r="CJ156" s="2"/>
      <c r="CK156" s="327">
        <f t="shared" si="50"/>
        <v>0</v>
      </c>
      <c r="CL156" s="327">
        <f t="shared" si="50"/>
        <v>0</v>
      </c>
    </row>
    <row r="157" spans="1:90" customFormat="1" x14ac:dyDescent="0.25">
      <c r="A157" s="2595"/>
      <c r="B157" s="364" t="s">
        <v>157</v>
      </c>
      <c r="C157" s="365"/>
      <c r="D157" s="366"/>
      <c r="E157" s="367"/>
      <c r="F157" s="284"/>
      <c r="G157" s="285"/>
      <c r="H157" s="284"/>
      <c r="I157" s="368"/>
      <c r="J157" s="284"/>
      <c r="K157" s="368"/>
      <c r="L157" s="287"/>
      <c r="M157" s="368"/>
      <c r="N157" s="284"/>
      <c r="O157" s="368"/>
      <c r="P157" s="284"/>
      <c r="Q157" s="368"/>
      <c r="R157" s="284"/>
      <c r="S157" s="368"/>
      <c r="T157" s="284"/>
      <c r="U157" s="368"/>
      <c r="V157" s="369"/>
      <c r="W157" s="368"/>
      <c r="X157" s="369"/>
      <c r="Y157" s="368"/>
      <c r="Z157" s="287"/>
      <c r="AA157" s="370"/>
      <c r="AB157" s="287"/>
      <c r="AC157" s="368"/>
      <c r="AD157" s="14" t="str">
        <f t="shared" si="43"/>
        <v/>
      </c>
      <c r="CA157" s="60" t="str">
        <f t="shared" si="48"/>
        <v/>
      </c>
      <c r="CB157" s="60" t="str">
        <f t="shared" si="49"/>
        <v/>
      </c>
      <c r="CC157" s="2"/>
      <c r="CD157" s="2"/>
      <c r="CE157" s="2"/>
      <c r="CF157" s="2"/>
      <c r="CG157" s="2"/>
      <c r="CH157" s="2"/>
      <c r="CI157" s="2"/>
      <c r="CJ157" s="2"/>
      <c r="CK157" s="327">
        <f t="shared" si="50"/>
        <v>0</v>
      </c>
      <c r="CL157" s="327">
        <f t="shared" si="50"/>
        <v>0</v>
      </c>
    </row>
    <row r="158" spans="1:90" customFormat="1" x14ac:dyDescent="0.25">
      <c r="A158" s="3132" t="s">
        <v>163</v>
      </c>
      <c r="B158" s="3133"/>
      <c r="C158" s="1313"/>
      <c r="D158" s="1314"/>
      <c r="E158" s="1315"/>
      <c r="F158" s="1316"/>
      <c r="G158" s="1317"/>
      <c r="H158" s="1316"/>
      <c r="I158" s="1317"/>
      <c r="J158" s="1316"/>
      <c r="K158" s="1317"/>
      <c r="L158" s="1316"/>
      <c r="M158" s="1317"/>
      <c r="N158" s="1316"/>
      <c r="O158" s="1317"/>
      <c r="P158" s="1316"/>
      <c r="Q158" s="1317"/>
      <c r="R158" s="1316"/>
      <c r="S158" s="1317"/>
      <c r="T158" s="1316"/>
      <c r="U158" s="1317"/>
      <c r="V158" s="1316"/>
      <c r="W158" s="1317"/>
      <c r="X158" s="1316"/>
      <c r="Y158" s="1317"/>
      <c r="Z158" s="1316"/>
      <c r="AA158" s="1318"/>
      <c r="AB158" s="1314"/>
      <c r="AC158" s="1317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</row>
    <row r="159" spans="1:90" customFormat="1" x14ac:dyDescent="0.25">
      <c r="A159" s="377" t="s">
        <v>165</v>
      </c>
      <c r="B159" s="378"/>
      <c r="C159" s="378"/>
      <c r="D159" s="378"/>
      <c r="E159" s="242"/>
      <c r="F159" s="379"/>
      <c r="G159" s="379"/>
      <c r="H159" s="379"/>
      <c r="I159" s="379"/>
      <c r="J159" s="379"/>
      <c r="K159" s="379"/>
      <c r="L159" s="379"/>
      <c r="M159" s="379"/>
      <c r="N159" s="379"/>
      <c r="O159" s="379"/>
      <c r="P159" s="379"/>
      <c r="Q159" s="379"/>
      <c r="R159" s="379"/>
      <c r="S159" s="379"/>
      <c r="T159" s="379"/>
      <c r="U159" s="379"/>
      <c r="V159" s="379"/>
      <c r="W159" s="379"/>
      <c r="X159" s="379"/>
      <c r="Y159" s="379"/>
      <c r="Z159" s="3"/>
      <c r="AA159" s="3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</row>
    <row r="160" spans="1:90" customFormat="1" ht="15" customHeight="1" x14ac:dyDescent="0.25">
      <c r="A160" s="3102" t="s">
        <v>59</v>
      </c>
      <c r="B160" s="3103"/>
      <c r="C160" s="3101" t="s">
        <v>65</v>
      </c>
      <c r="D160" s="3102"/>
      <c r="E160" s="3103"/>
      <c r="F160" s="3090" t="s">
        <v>6</v>
      </c>
      <c r="G160" s="3092"/>
      <c r="H160" s="3092"/>
      <c r="I160" s="3092"/>
      <c r="J160" s="3092"/>
      <c r="K160" s="3092"/>
      <c r="L160" s="3092"/>
      <c r="M160" s="3092"/>
      <c r="N160" s="3092"/>
      <c r="O160" s="3092"/>
      <c r="P160" s="3092"/>
      <c r="Q160" s="3092"/>
      <c r="R160" s="3092"/>
      <c r="S160" s="3092"/>
      <c r="T160" s="3092"/>
      <c r="U160" s="3092"/>
      <c r="V160" s="3092"/>
      <c r="W160" s="3092"/>
      <c r="X160" s="3092"/>
      <c r="Y160" s="3092"/>
      <c r="Z160" s="3092"/>
      <c r="AA160" s="3092"/>
      <c r="AB160" s="3092"/>
      <c r="AC160" s="3092"/>
      <c r="AD160" s="3092"/>
      <c r="AE160" s="3092"/>
      <c r="AF160" s="3092"/>
      <c r="AG160" s="3092"/>
      <c r="AH160" s="3092"/>
      <c r="AI160" s="3092"/>
      <c r="AJ160" s="3092"/>
      <c r="AK160" s="3092"/>
      <c r="AL160" s="3092"/>
      <c r="AM160" s="3091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</row>
    <row r="161" spans="1:39" customFormat="1" ht="15" customHeight="1" x14ac:dyDescent="0.25">
      <c r="A161" s="2579"/>
      <c r="B161" s="2522"/>
      <c r="C161" s="2580"/>
      <c r="D161" s="2505"/>
      <c r="E161" s="2506"/>
      <c r="F161" s="3090" t="s">
        <v>166</v>
      </c>
      <c r="G161" s="3091"/>
      <c r="H161" s="3090" t="s">
        <v>147</v>
      </c>
      <c r="I161" s="3091"/>
      <c r="J161" s="3090" t="s">
        <v>113</v>
      </c>
      <c r="K161" s="3091"/>
      <c r="L161" s="3134" t="s">
        <v>114</v>
      </c>
      <c r="M161" s="3135"/>
      <c r="N161" s="3135" t="s">
        <v>148</v>
      </c>
      <c r="O161" s="3138"/>
      <c r="P161" s="3090" t="s">
        <v>167</v>
      </c>
      <c r="Q161" s="3091"/>
      <c r="R161" s="3092" t="s">
        <v>168</v>
      </c>
      <c r="S161" s="3091"/>
      <c r="T161" s="3092" t="s">
        <v>169</v>
      </c>
      <c r="U161" s="3091"/>
      <c r="V161" s="3090" t="s">
        <v>170</v>
      </c>
      <c r="W161" s="3091"/>
      <c r="X161" s="3092" t="s">
        <v>171</v>
      </c>
      <c r="Y161" s="3091"/>
      <c r="Z161" s="3127" t="s">
        <v>172</v>
      </c>
      <c r="AA161" s="3137"/>
      <c r="AB161" s="3127" t="s">
        <v>173</v>
      </c>
      <c r="AC161" s="3137"/>
      <c r="AD161" s="3127" t="s">
        <v>174</v>
      </c>
      <c r="AE161" s="3137"/>
      <c r="AF161" s="3127" t="s">
        <v>150</v>
      </c>
      <c r="AG161" s="3137"/>
      <c r="AH161" s="3127" t="s">
        <v>175</v>
      </c>
      <c r="AI161" s="3137"/>
      <c r="AJ161" s="3127" t="s">
        <v>176</v>
      </c>
      <c r="AK161" s="3137"/>
      <c r="AL161" s="3136" t="s">
        <v>130</v>
      </c>
      <c r="AM161" s="3137"/>
    </row>
    <row r="162" spans="1:39" customFormat="1" x14ac:dyDescent="0.25">
      <c r="A162" s="2505"/>
      <c r="B162" s="2506"/>
      <c r="C162" s="1319" t="s">
        <v>17</v>
      </c>
      <c r="D162" s="1320" t="s">
        <v>18</v>
      </c>
      <c r="E162" s="382" t="s">
        <v>19</v>
      </c>
      <c r="F162" s="1321" t="s">
        <v>18</v>
      </c>
      <c r="G162" s="382" t="s">
        <v>19</v>
      </c>
      <c r="H162" s="1321" t="s">
        <v>18</v>
      </c>
      <c r="I162" s="382" t="s">
        <v>19</v>
      </c>
      <c r="J162" s="1321" t="s">
        <v>18</v>
      </c>
      <c r="K162" s="382" t="s">
        <v>19</v>
      </c>
      <c r="L162" s="1233" t="s">
        <v>18</v>
      </c>
      <c r="M162" s="384" t="s">
        <v>19</v>
      </c>
      <c r="N162" s="1231" t="s">
        <v>18</v>
      </c>
      <c r="O162" s="1297" t="s">
        <v>19</v>
      </c>
      <c r="P162" s="1231" t="s">
        <v>18</v>
      </c>
      <c r="Q162" s="1297" t="s">
        <v>19</v>
      </c>
      <c r="R162" s="1256" t="s">
        <v>18</v>
      </c>
      <c r="S162" s="123" t="s">
        <v>19</v>
      </c>
      <c r="T162" s="1256" t="s">
        <v>18</v>
      </c>
      <c r="U162" s="123" t="s">
        <v>19</v>
      </c>
      <c r="V162" s="1233" t="s">
        <v>18</v>
      </c>
      <c r="W162" s="123" t="s">
        <v>19</v>
      </c>
      <c r="X162" s="1256" t="s">
        <v>18</v>
      </c>
      <c r="Y162" s="123" t="s">
        <v>19</v>
      </c>
      <c r="Z162" s="1298" t="s">
        <v>18</v>
      </c>
      <c r="AA162" s="385" t="s">
        <v>19</v>
      </c>
      <c r="AB162" s="1298" t="s">
        <v>18</v>
      </c>
      <c r="AC162" s="385" t="s">
        <v>19</v>
      </c>
      <c r="AD162" s="1298" t="s">
        <v>18</v>
      </c>
      <c r="AE162" s="385" t="s">
        <v>19</v>
      </c>
      <c r="AF162" s="1298" t="s">
        <v>18</v>
      </c>
      <c r="AG162" s="385" t="s">
        <v>19</v>
      </c>
      <c r="AH162" s="1298" t="s">
        <v>18</v>
      </c>
      <c r="AI162" s="385" t="s">
        <v>19</v>
      </c>
      <c r="AJ162" s="1298" t="s">
        <v>18</v>
      </c>
      <c r="AK162" s="385" t="s">
        <v>19</v>
      </c>
      <c r="AL162" s="1322" t="s">
        <v>18</v>
      </c>
      <c r="AM162" s="385" t="s">
        <v>19</v>
      </c>
    </row>
    <row r="163" spans="1:39" customFormat="1" x14ac:dyDescent="0.25">
      <c r="A163" s="3139" t="s">
        <v>177</v>
      </c>
      <c r="B163" s="1323" t="s">
        <v>178</v>
      </c>
      <c r="C163" s="1300">
        <f t="shared" ref="C163:C168" si="51">SUM(D163+E163)</f>
        <v>0</v>
      </c>
      <c r="D163" s="1286">
        <f t="shared" ref="D163:E168" si="52">SUM(F163+H163+J163+L163+N163+P163+R163+T163+V163+X163+Z163+AB163+AD163+AF163+AH163+AJ163+AL163)</f>
        <v>0</v>
      </c>
      <c r="E163" s="1262">
        <f t="shared" si="52"/>
        <v>0</v>
      </c>
      <c r="F163" s="1246"/>
      <c r="G163" s="1247"/>
      <c r="H163" s="1246"/>
      <c r="I163" s="1247"/>
      <c r="J163" s="1246"/>
      <c r="K163" s="1247"/>
      <c r="L163" s="1246"/>
      <c r="M163" s="748"/>
      <c r="N163" s="748"/>
      <c r="O163" s="1247"/>
      <c r="P163" s="1246"/>
      <c r="Q163" s="1247"/>
      <c r="R163" s="1274"/>
      <c r="S163" s="1247"/>
      <c r="T163" s="1274"/>
      <c r="U163" s="1247"/>
      <c r="V163" s="1246"/>
      <c r="W163" s="1247"/>
      <c r="X163" s="1274"/>
      <c r="Y163" s="1247"/>
      <c r="Z163" s="1324"/>
      <c r="AA163" s="1303"/>
      <c r="AB163" s="1324"/>
      <c r="AC163" s="1303"/>
      <c r="AD163" s="1324"/>
      <c r="AE163" s="1303"/>
      <c r="AF163" s="1324"/>
      <c r="AG163" s="1303"/>
      <c r="AH163" s="1324"/>
      <c r="AI163" s="1303"/>
      <c r="AJ163" s="1324"/>
      <c r="AK163" s="1303"/>
      <c r="AL163" s="1325"/>
      <c r="AM163" s="1303"/>
    </row>
    <row r="164" spans="1:39" customFormat="1" x14ac:dyDescent="0.25">
      <c r="A164" s="2604"/>
      <c r="B164" s="390" t="s">
        <v>179</v>
      </c>
      <c r="C164" s="216">
        <f t="shared" si="51"/>
        <v>0</v>
      </c>
      <c r="D164" s="248">
        <f t="shared" si="52"/>
        <v>0</v>
      </c>
      <c r="E164" s="133">
        <f t="shared" si="52"/>
        <v>0</v>
      </c>
      <c r="F164" s="77"/>
      <c r="G164" s="78"/>
      <c r="H164" s="77"/>
      <c r="I164" s="78"/>
      <c r="J164" s="77"/>
      <c r="K164" s="78"/>
      <c r="L164" s="77"/>
      <c r="M164" s="175"/>
      <c r="N164" s="175"/>
      <c r="O164" s="78"/>
      <c r="P164" s="77"/>
      <c r="Q164" s="78"/>
      <c r="R164" s="174"/>
      <c r="S164" s="78"/>
      <c r="T164" s="174"/>
      <c r="U164" s="78"/>
      <c r="V164" s="77"/>
      <c r="W164" s="78"/>
      <c r="X164" s="174"/>
      <c r="Y164" s="78"/>
      <c r="Z164" s="391"/>
      <c r="AA164" s="332"/>
      <c r="AB164" s="391"/>
      <c r="AC164" s="332"/>
      <c r="AD164" s="391"/>
      <c r="AE164" s="332"/>
      <c r="AF164" s="391"/>
      <c r="AG164" s="332"/>
      <c r="AH164" s="391"/>
      <c r="AI164" s="332"/>
      <c r="AJ164" s="391"/>
      <c r="AK164" s="332"/>
      <c r="AL164" s="392"/>
      <c r="AM164" s="332"/>
    </row>
    <row r="165" spans="1:39" customFormat="1" x14ac:dyDescent="0.25">
      <c r="A165" s="2605"/>
      <c r="B165" s="393" t="s">
        <v>180</v>
      </c>
      <c r="C165" s="394">
        <f t="shared" si="51"/>
        <v>0</v>
      </c>
      <c r="D165" s="395">
        <f t="shared" si="52"/>
        <v>0</v>
      </c>
      <c r="E165" s="140">
        <f t="shared" si="52"/>
        <v>0</v>
      </c>
      <c r="F165" s="40"/>
      <c r="G165" s="88"/>
      <c r="H165" s="40"/>
      <c r="I165" s="88"/>
      <c r="J165" s="40"/>
      <c r="K165" s="88"/>
      <c r="L165" s="40"/>
      <c r="M165" s="186"/>
      <c r="N165" s="186"/>
      <c r="O165" s="88"/>
      <c r="P165" s="40"/>
      <c r="Q165" s="88"/>
      <c r="R165" s="188"/>
      <c r="S165" s="88"/>
      <c r="T165" s="188"/>
      <c r="U165" s="88"/>
      <c r="V165" s="40"/>
      <c r="W165" s="88"/>
      <c r="X165" s="188"/>
      <c r="Y165" s="88"/>
      <c r="Z165" s="396"/>
      <c r="AA165" s="339"/>
      <c r="AB165" s="396"/>
      <c r="AC165" s="339"/>
      <c r="AD165" s="396"/>
      <c r="AE165" s="339"/>
      <c r="AF165" s="396"/>
      <c r="AG165" s="339"/>
      <c r="AH165" s="396"/>
      <c r="AI165" s="339"/>
      <c r="AJ165" s="396"/>
      <c r="AK165" s="339"/>
      <c r="AL165" s="397"/>
      <c r="AM165" s="339"/>
    </row>
    <row r="166" spans="1:39" customFormat="1" x14ac:dyDescent="0.25">
      <c r="A166" s="3139" t="s">
        <v>181</v>
      </c>
      <c r="B166" s="1323" t="s">
        <v>178</v>
      </c>
      <c r="C166" s="1300">
        <f t="shared" si="51"/>
        <v>0</v>
      </c>
      <c r="D166" s="1286">
        <f t="shared" si="52"/>
        <v>0</v>
      </c>
      <c r="E166" s="1262">
        <f t="shared" si="52"/>
        <v>0</v>
      </c>
      <c r="F166" s="1246"/>
      <c r="G166" s="1247"/>
      <c r="H166" s="1246"/>
      <c r="I166" s="1247"/>
      <c r="J166" s="1246"/>
      <c r="K166" s="1247"/>
      <c r="L166" s="1246"/>
      <c r="M166" s="748"/>
      <c r="N166" s="748"/>
      <c r="O166" s="1247"/>
      <c r="P166" s="1246"/>
      <c r="Q166" s="1247"/>
      <c r="R166" s="1274"/>
      <c r="S166" s="1247"/>
      <c r="T166" s="1274"/>
      <c r="U166" s="1247"/>
      <c r="V166" s="1246"/>
      <c r="W166" s="1247"/>
      <c r="X166" s="1274"/>
      <c r="Y166" s="1247"/>
      <c r="Z166" s="1324"/>
      <c r="AA166" s="1303"/>
      <c r="AB166" s="1324"/>
      <c r="AC166" s="1303"/>
      <c r="AD166" s="1324"/>
      <c r="AE166" s="1303"/>
      <c r="AF166" s="1324"/>
      <c r="AG166" s="1303"/>
      <c r="AH166" s="1324"/>
      <c r="AI166" s="1303"/>
      <c r="AJ166" s="1324"/>
      <c r="AK166" s="1303"/>
      <c r="AL166" s="1325"/>
      <c r="AM166" s="1303"/>
    </row>
    <row r="167" spans="1:39" customFormat="1" x14ac:dyDescent="0.25">
      <c r="A167" s="2604"/>
      <c r="B167" s="390" t="s">
        <v>179</v>
      </c>
      <c r="C167" s="216">
        <f t="shared" si="51"/>
        <v>0</v>
      </c>
      <c r="D167" s="248">
        <f t="shared" si="52"/>
        <v>0</v>
      </c>
      <c r="E167" s="133">
        <f t="shared" si="52"/>
        <v>0</v>
      </c>
      <c r="F167" s="77"/>
      <c r="G167" s="78"/>
      <c r="H167" s="77"/>
      <c r="I167" s="78"/>
      <c r="J167" s="77"/>
      <c r="K167" s="78"/>
      <c r="L167" s="77"/>
      <c r="M167" s="175"/>
      <c r="N167" s="175"/>
      <c r="O167" s="78"/>
      <c r="P167" s="77"/>
      <c r="Q167" s="78"/>
      <c r="R167" s="174"/>
      <c r="S167" s="78"/>
      <c r="T167" s="174"/>
      <c r="U167" s="78"/>
      <c r="V167" s="77"/>
      <c r="W167" s="78"/>
      <c r="X167" s="174"/>
      <c r="Y167" s="78"/>
      <c r="Z167" s="391"/>
      <c r="AA167" s="332"/>
      <c r="AB167" s="391"/>
      <c r="AC167" s="332"/>
      <c r="AD167" s="391"/>
      <c r="AE167" s="332"/>
      <c r="AF167" s="391"/>
      <c r="AG167" s="332"/>
      <c r="AH167" s="391"/>
      <c r="AI167" s="332"/>
      <c r="AJ167" s="391"/>
      <c r="AK167" s="332"/>
      <c r="AL167" s="392"/>
      <c r="AM167" s="332"/>
    </row>
    <row r="168" spans="1:39" customFormat="1" x14ac:dyDescent="0.25">
      <c r="A168" s="2605"/>
      <c r="B168" s="393" t="s">
        <v>180</v>
      </c>
      <c r="C168" s="394">
        <f t="shared" si="51"/>
        <v>0</v>
      </c>
      <c r="D168" s="395">
        <f t="shared" si="52"/>
        <v>0</v>
      </c>
      <c r="E168" s="140">
        <f t="shared" si="52"/>
        <v>0</v>
      </c>
      <c r="F168" s="40"/>
      <c r="G168" s="88"/>
      <c r="H168" s="40"/>
      <c r="I168" s="88"/>
      <c r="J168" s="40"/>
      <c r="K168" s="88"/>
      <c r="L168" s="40"/>
      <c r="M168" s="186"/>
      <c r="N168" s="186"/>
      <c r="O168" s="88"/>
      <c r="P168" s="40"/>
      <c r="Q168" s="88"/>
      <c r="R168" s="188"/>
      <c r="S168" s="88"/>
      <c r="T168" s="188"/>
      <c r="U168" s="88"/>
      <c r="V168" s="40"/>
      <c r="W168" s="88"/>
      <c r="X168" s="188"/>
      <c r="Y168" s="88"/>
      <c r="Z168" s="396"/>
      <c r="AA168" s="339"/>
      <c r="AB168" s="396"/>
      <c r="AC168" s="339"/>
      <c r="AD168" s="396"/>
      <c r="AE168" s="339"/>
      <c r="AF168" s="396"/>
      <c r="AG168" s="339"/>
      <c r="AH168" s="396"/>
      <c r="AI168" s="339"/>
      <c r="AJ168" s="396"/>
      <c r="AK168" s="339"/>
      <c r="AL168" s="397"/>
      <c r="AM168" s="339"/>
    </row>
    <row r="169" spans="1:39" customFormat="1" x14ac:dyDescent="0.25">
      <c r="A169" s="377" t="s">
        <v>182</v>
      </c>
      <c r="B169" s="12"/>
      <c r="C169" s="12"/>
      <c r="D169" s="12"/>
      <c r="E169" s="13"/>
      <c r="F169" s="13"/>
      <c r="G169" s="13"/>
      <c r="H169" s="13"/>
      <c r="I169" s="13"/>
      <c r="J169" s="13"/>
      <c r="K169" s="13"/>
      <c r="L169" s="13"/>
      <c r="M169" s="398"/>
      <c r="N169" s="3"/>
      <c r="O169" s="3"/>
    </row>
    <row r="170" spans="1:39" customFormat="1" ht="15" customHeight="1" x14ac:dyDescent="0.25">
      <c r="A170" s="3100" t="s">
        <v>25</v>
      </c>
      <c r="B170" s="3100" t="s">
        <v>26</v>
      </c>
      <c r="C170" s="3101" t="s">
        <v>65</v>
      </c>
      <c r="D170" s="3102"/>
      <c r="E170" s="3103"/>
      <c r="F170" s="3090" t="s">
        <v>6</v>
      </c>
      <c r="G170" s="3092"/>
      <c r="H170" s="3092"/>
      <c r="I170" s="3092"/>
      <c r="J170" s="3092"/>
      <c r="K170" s="3092"/>
      <c r="L170" s="3092"/>
      <c r="M170" s="3092"/>
      <c r="N170" s="3092"/>
      <c r="O170" s="3091"/>
    </row>
    <row r="171" spans="1:39" customFormat="1" ht="15" customHeight="1" x14ac:dyDescent="0.25">
      <c r="A171" s="2509"/>
      <c r="B171" s="2509"/>
      <c r="C171" s="2580"/>
      <c r="D171" s="2505"/>
      <c r="E171" s="2506"/>
      <c r="F171" s="3090" t="s">
        <v>174</v>
      </c>
      <c r="G171" s="3091"/>
      <c r="H171" s="3090" t="s">
        <v>150</v>
      </c>
      <c r="I171" s="3091"/>
      <c r="J171" s="3090" t="s">
        <v>175</v>
      </c>
      <c r="K171" s="3091"/>
      <c r="L171" s="3090" t="s">
        <v>176</v>
      </c>
      <c r="M171" s="3091"/>
      <c r="N171" s="3090" t="s">
        <v>130</v>
      </c>
      <c r="O171" s="3091"/>
    </row>
    <row r="172" spans="1:39" customFormat="1" x14ac:dyDescent="0.25">
      <c r="A172" s="2510"/>
      <c r="B172" s="2510"/>
      <c r="C172" s="1319" t="s">
        <v>17</v>
      </c>
      <c r="D172" s="1320" t="s">
        <v>18</v>
      </c>
      <c r="E172" s="382" t="s">
        <v>19</v>
      </c>
      <c r="F172" s="1321" t="s">
        <v>18</v>
      </c>
      <c r="G172" s="382" t="s">
        <v>19</v>
      </c>
      <c r="H172" s="1321" t="s">
        <v>18</v>
      </c>
      <c r="I172" s="382" t="s">
        <v>19</v>
      </c>
      <c r="J172" s="1321" t="s">
        <v>18</v>
      </c>
      <c r="K172" s="382" t="s">
        <v>19</v>
      </c>
      <c r="L172" s="1321" t="s">
        <v>18</v>
      </c>
      <c r="M172" s="382" t="s">
        <v>19</v>
      </c>
      <c r="N172" s="1321" t="s">
        <v>18</v>
      </c>
      <c r="O172" s="382" t="s">
        <v>19</v>
      </c>
    </row>
    <row r="173" spans="1:39" customFormat="1" x14ac:dyDescent="0.25">
      <c r="A173" s="3106" t="s">
        <v>183</v>
      </c>
      <c r="B173" s="1323" t="s">
        <v>184</v>
      </c>
      <c r="C173" s="1300">
        <f t="shared" ref="C173:C178" si="53">SUM(D173+E173)</f>
        <v>0</v>
      </c>
      <c r="D173" s="1286">
        <f t="shared" ref="D173:E178" si="54">SUM(F173+H173+J173+L173+N173)</f>
        <v>0</v>
      </c>
      <c r="E173" s="1262">
        <f t="shared" si="54"/>
        <v>0</v>
      </c>
      <c r="F173" s="1246"/>
      <c r="G173" s="1249"/>
      <c r="H173" s="1246"/>
      <c r="I173" s="1247"/>
      <c r="J173" s="1274"/>
      <c r="K173" s="1249"/>
      <c r="L173" s="1246"/>
      <c r="M173" s="1247"/>
      <c r="N173" s="1246"/>
      <c r="O173" s="1247"/>
    </row>
    <row r="174" spans="1:39" customFormat="1" x14ac:dyDescent="0.25">
      <c r="A174" s="2517"/>
      <c r="B174" s="218" t="s">
        <v>185</v>
      </c>
      <c r="C174" s="399">
        <f t="shared" si="53"/>
        <v>0</v>
      </c>
      <c r="D174" s="400">
        <f t="shared" si="54"/>
        <v>0</v>
      </c>
      <c r="E174" s="401">
        <f t="shared" si="54"/>
        <v>0</v>
      </c>
      <c r="F174" s="402"/>
      <c r="G174" s="403"/>
      <c r="H174" s="402"/>
      <c r="I174" s="404"/>
      <c r="J174" s="405"/>
      <c r="K174" s="403"/>
      <c r="L174" s="402"/>
      <c r="M174" s="404"/>
      <c r="N174" s="402"/>
      <c r="O174" s="404"/>
    </row>
    <row r="175" spans="1:39" customFormat="1" x14ac:dyDescent="0.25">
      <c r="A175" s="2518"/>
      <c r="B175" s="406" t="s">
        <v>186</v>
      </c>
      <c r="C175" s="407">
        <f t="shared" si="53"/>
        <v>0</v>
      </c>
      <c r="D175" s="250">
        <f t="shared" si="54"/>
        <v>0</v>
      </c>
      <c r="E175" s="251">
        <f t="shared" si="54"/>
        <v>0</v>
      </c>
      <c r="F175" s="104"/>
      <c r="G175" s="107"/>
      <c r="H175" s="104"/>
      <c r="I175" s="105"/>
      <c r="J175" s="408"/>
      <c r="K175" s="107"/>
      <c r="L175" s="104"/>
      <c r="M175" s="105"/>
      <c r="N175" s="104"/>
      <c r="O175" s="105"/>
    </row>
    <row r="176" spans="1:39" customFormat="1" x14ac:dyDescent="0.25">
      <c r="A176" s="3106" t="s">
        <v>187</v>
      </c>
      <c r="B176" s="1323" t="s">
        <v>184</v>
      </c>
      <c r="C176" s="1300">
        <f t="shared" si="53"/>
        <v>0</v>
      </c>
      <c r="D176" s="1286">
        <f t="shared" si="54"/>
        <v>0</v>
      </c>
      <c r="E176" s="1262">
        <f t="shared" si="54"/>
        <v>0</v>
      </c>
      <c r="F176" s="1246"/>
      <c r="G176" s="1247"/>
      <c r="H176" s="1246"/>
      <c r="I176" s="1249"/>
      <c r="J176" s="1246"/>
      <c r="K176" s="1247"/>
      <c r="L176" s="1274"/>
      <c r="M176" s="1249"/>
      <c r="N176" s="1246"/>
      <c r="O176" s="1247"/>
    </row>
    <row r="177" spans="1:21" customFormat="1" x14ac:dyDescent="0.25">
      <c r="A177" s="2517"/>
      <c r="B177" s="218" t="s">
        <v>185</v>
      </c>
      <c r="C177" s="218">
        <f t="shared" si="53"/>
        <v>0</v>
      </c>
      <c r="D177" s="333">
        <f t="shared" si="54"/>
        <v>0</v>
      </c>
      <c r="E177" s="136">
        <f t="shared" si="54"/>
        <v>0</v>
      </c>
      <c r="F177" s="402"/>
      <c r="G177" s="404"/>
      <c r="H177" s="77"/>
      <c r="I177" s="80"/>
      <c r="J177" s="77"/>
      <c r="K177" s="78"/>
      <c r="L177" s="174"/>
      <c r="M177" s="80"/>
      <c r="N177" s="77"/>
      <c r="O177" s="78"/>
    </row>
    <row r="178" spans="1:21" customFormat="1" x14ac:dyDescent="0.25">
      <c r="A178" s="2518"/>
      <c r="B178" s="406" t="s">
        <v>186</v>
      </c>
      <c r="C178" s="220">
        <f t="shared" si="53"/>
        <v>0</v>
      </c>
      <c r="D178" s="253">
        <f t="shared" si="54"/>
        <v>0</v>
      </c>
      <c r="E178" s="254">
        <f t="shared" si="54"/>
        <v>0</v>
      </c>
      <c r="F178" s="40"/>
      <c r="G178" s="88"/>
      <c r="H178" s="40"/>
      <c r="I178" s="90"/>
      <c r="J178" s="40"/>
      <c r="K178" s="88"/>
      <c r="L178" s="188"/>
      <c r="M178" s="90"/>
      <c r="N178" s="40"/>
      <c r="O178" s="88"/>
    </row>
    <row r="179" spans="1:21" customFormat="1" ht="15" customHeight="1" x14ac:dyDescent="0.25">
      <c r="A179" s="3142" t="s">
        <v>188</v>
      </c>
      <c r="B179" s="3142"/>
      <c r="C179" s="3142"/>
      <c r="D179" s="3142"/>
      <c r="E179" s="3142"/>
      <c r="F179" s="3142"/>
      <c r="G179" s="3142"/>
      <c r="H179" s="3142"/>
      <c r="I179" s="3142"/>
      <c r="J179" s="3142"/>
      <c r="K179" s="3142"/>
      <c r="L179" s="3142"/>
      <c r="M179" s="3142"/>
      <c r="N179" s="3142"/>
      <c r="O179" s="3142"/>
      <c r="P179" s="3"/>
      <c r="Q179" s="3"/>
    </row>
    <row r="180" spans="1:21" customFormat="1" ht="15" customHeight="1" x14ac:dyDescent="0.25">
      <c r="A180" s="3101" t="s">
        <v>189</v>
      </c>
      <c r="B180" s="3103"/>
      <c r="C180" s="3101" t="s">
        <v>65</v>
      </c>
      <c r="D180" s="3102"/>
      <c r="E180" s="3103"/>
      <c r="F180" s="3090" t="s">
        <v>6</v>
      </c>
      <c r="G180" s="3092"/>
      <c r="H180" s="3092"/>
      <c r="I180" s="3092"/>
      <c r="J180" s="3092"/>
      <c r="K180" s="3092"/>
      <c r="L180" s="3092"/>
      <c r="M180" s="3092"/>
      <c r="N180" s="3092"/>
      <c r="O180" s="3092"/>
      <c r="P180" s="3092"/>
      <c r="Q180" s="3091"/>
    </row>
    <row r="181" spans="1:21" customFormat="1" ht="15" customHeight="1" x14ac:dyDescent="0.25">
      <c r="A181" s="2578"/>
      <c r="B181" s="2522"/>
      <c r="C181" s="2580"/>
      <c r="D181" s="2505"/>
      <c r="E181" s="2506"/>
      <c r="F181" s="3090" t="s">
        <v>150</v>
      </c>
      <c r="G181" s="3091"/>
      <c r="H181" s="3090" t="s">
        <v>175</v>
      </c>
      <c r="I181" s="3091"/>
      <c r="J181" s="3090" t="s">
        <v>176</v>
      </c>
      <c r="K181" s="3091"/>
      <c r="L181" s="3090" t="s">
        <v>190</v>
      </c>
      <c r="M181" s="3091"/>
      <c r="N181" s="3090" t="s">
        <v>191</v>
      </c>
      <c r="O181" s="3091"/>
      <c r="P181" s="3090" t="s">
        <v>192</v>
      </c>
      <c r="Q181" s="3091"/>
    </row>
    <row r="182" spans="1:21" customFormat="1" x14ac:dyDescent="0.25">
      <c r="A182" s="2580"/>
      <c r="B182" s="2506"/>
      <c r="C182" s="1319" t="s">
        <v>17</v>
      </c>
      <c r="D182" s="1320" t="s">
        <v>18</v>
      </c>
      <c r="E182" s="382" t="s">
        <v>19</v>
      </c>
      <c r="F182" s="1321" t="s">
        <v>18</v>
      </c>
      <c r="G182" s="382" t="s">
        <v>19</v>
      </c>
      <c r="H182" s="1321" t="s">
        <v>18</v>
      </c>
      <c r="I182" s="382" t="s">
        <v>19</v>
      </c>
      <c r="J182" s="1321" t="s">
        <v>18</v>
      </c>
      <c r="K182" s="1326" t="s">
        <v>19</v>
      </c>
      <c r="L182" s="1321" t="s">
        <v>18</v>
      </c>
      <c r="M182" s="382" t="s">
        <v>19</v>
      </c>
      <c r="N182" s="1321" t="s">
        <v>18</v>
      </c>
      <c r="O182" s="382" t="s">
        <v>19</v>
      </c>
      <c r="P182" s="1321" t="s">
        <v>18</v>
      </c>
      <c r="Q182" s="1326" t="s">
        <v>19</v>
      </c>
    </row>
    <row r="183" spans="1:21" customFormat="1" x14ac:dyDescent="0.25">
      <c r="A183" s="3140" t="s">
        <v>193</v>
      </c>
      <c r="B183" s="3141"/>
      <c r="C183" s="1300">
        <f>SUM(D183+E183)</f>
        <v>33</v>
      </c>
      <c r="D183" s="1286">
        <f>SUM(F183+H183+J183+L183+N183+P183)</f>
        <v>13</v>
      </c>
      <c r="E183" s="1262">
        <f>SUM(G183+I183+K183+M183+O183+Q183)</f>
        <v>20</v>
      </c>
      <c r="F183" s="1246">
        <v>0</v>
      </c>
      <c r="G183" s="1249">
        <v>5</v>
      </c>
      <c r="H183" s="1246">
        <v>4</v>
      </c>
      <c r="I183" s="1247">
        <v>2</v>
      </c>
      <c r="J183" s="1274">
        <v>5</v>
      </c>
      <c r="K183" s="1247">
        <v>4</v>
      </c>
      <c r="L183" s="1274">
        <v>3</v>
      </c>
      <c r="M183" s="1249">
        <v>2</v>
      </c>
      <c r="N183" s="1246">
        <v>1</v>
      </c>
      <c r="O183" s="1247">
        <v>4</v>
      </c>
      <c r="P183" s="1274">
        <v>0</v>
      </c>
      <c r="Q183" s="1247">
        <v>3</v>
      </c>
    </row>
    <row r="184" spans="1:21" customFormat="1" x14ac:dyDescent="0.25">
      <c r="A184" s="2608" t="s">
        <v>194</v>
      </c>
      <c r="B184" s="2543"/>
      <c r="C184" s="218">
        <f>SUM(D184+E184)</f>
        <v>148</v>
      </c>
      <c r="D184" s="333">
        <f t="shared" ref="D184:E185" si="55">SUM(F184+H184+J184+L184+N184+P184)</f>
        <v>79</v>
      </c>
      <c r="E184" s="401">
        <f t="shared" si="55"/>
        <v>69</v>
      </c>
      <c r="F184" s="402">
        <v>18</v>
      </c>
      <c r="G184" s="403">
        <v>15</v>
      </c>
      <c r="H184" s="402">
        <v>25</v>
      </c>
      <c r="I184" s="404">
        <v>11</v>
      </c>
      <c r="J184" s="405">
        <v>10</v>
      </c>
      <c r="K184" s="404">
        <v>14</v>
      </c>
      <c r="L184" s="405">
        <v>13</v>
      </c>
      <c r="M184" s="403">
        <v>13</v>
      </c>
      <c r="N184" s="402">
        <v>12</v>
      </c>
      <c r="O184" s="404">
        <v>8</v>
      </c>
      <c r="P184" s="405">
        <v>1</v>
      </c>
      <c r="Q184" s="404">
        <v>8</v>
      </c>
    </row>
    <row r="185" spans="1:21" customFormat="1" ht="15" customHeight="1" x14ac:dyDescent="0.25">
      <c r="A185" s="2616" t="s">
        <v>195</v>
      </c>
      <c r="B185" s="2617"/>
      <c r="C185" s="410">
        <f>SUM(D185+E185)</f>
        <v>30</v>
      </c>
      <c r="D185" s="333">
        <f t="shared" si="55"/>
        <v>11</v>
      </c>
      <c r="E185" s="136">
        <f t="shared" si="55"/>
        <v>19</v>
      </c>
      <c r="F185" s="77">
        <v>2</v>
      </c>
      <c r="G185" s="80">
        <v>0</v>
      </c>
      <c r="H185" s="77">
        <v>4</v>
      </c>
      <c r="I185" s="78">
        <v>3</v>
      </c>
      <c r="J185" s="174">
        <v>3</v>
      </c>
      <c r="K185" s="78">
        <v>2</v>
      </c>
      <c r="L185" s="174">
        <v>1</v>
      </c>
      <c r="M185" s="80">
        <v>8</v>
      </c>
      <c r="N185" s="77">
        <v>1</v>
      </c>
      <c r="O185" s="78">
        <v>4</v>
      </c>
      <c r="P185" s="174">
        <v>0</v>
      </c>
      <c r="Q185" s="78">
        <v>2</v>
      </c>
    </row>
    <row r="186" spans="1:21" customFormat="1" x14ac:dyDescent="0.25">
      <c r="A186" s="3090" t="s">
        <v>65</v>
      </c>
      <c r="B186" s="3091"/>
      <c r="C186" s="1277">
        <f t="shared" ref="C186:Q186" si="56">SUM(C183:C185)</f>
        <v>211</v>
      </c>
      <c r="D186" s="1284">
        <f t="shared" si="56"/>
        <v>103</v>
      </c>
      <c r="E186" s="1284">
        <f t="shared" si="56"/>
        <v>108</v>
      </c>
      <c r="F186" s="1266">
        <f t="shared" si="56"/>
        <v>20</v>
      </c>
      <c r="G186" s="1284">
        <f t="shared" si="56"/>
        <v>20</v>
      </c>
      <c r="H186" s="1266">
        <f t="shared" si="56"/>
        <v>33</v>
      </c>
      <c r="I186" s="1284">
        <f t="shared" si="56"/>
        <v>16</v>
      </c>
      <c r="J186" s="1266">
        <f t="shared" si="56"/>
        <v>18</v>
      </c>
      <c r="K186" s="1284">
        <f t="shared" si="56"/>
        <v>20</v>
      </c>
      <c r="L186" s="1266">
        <f t="shared" si="56"/>
        <v>17</v>
      </c>
      <c r="M186" s="1284">
        <f t="shared" si="56"/>
        <v>23</v>
      </c>
      <c r="N186" s="1266">
        <f t="shared" si="56"/>
        <v>14</v>
      </c>
      <c r="O186" s="1284">
        <f t="shared" si="56"/>
        <v>16</v>
      </c>
      <c r="P186" s="1266">
        <f t="shared" si="56"/>
        <v>1</v>
      </c>
      <c r="Q186" s="1271">
        <f t="shared" si="56"/>
        <v>13</v>
      </c>
    </row>
    <row r="187" spans="1:21" customFormat="1" x14ac:dyDescent="0.25">
      <c r="A187" s="5" t="s">
        <v>196</v>
      </c>
    </row>
    <row r="188" spans="1:21" customFormat="1" x14ac:dyDescent="0.25">
      <c r="A188" s="411" t="s">
        <v>197</v>
      </c>
      <c r="B188" s="412"/>
      <c r="C188" s="412"/>
      <c r="D188" s="412"/>
      <c r="E188" s="41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21" customFormat="1" ht="15" customHeight="1" x14ac:dyDescent="0.25">
      <c r="A189" s="3101" t="s">
        <v>198</v>
      </c>
      <c r="B189" s="3103"/>
      <c r="C189" s="3148" t="s">
        <v>120</v>
      </c>
      <c r="D189" s="2828"/>
      <c r="E189" s="3149"/>
      <c r="F189" s="3104" t="s">
        <v>6</v>
      </c>
      <c r="G189" s="3105"/>
      <c r="H189" s="3105"/>
      <c r="I189" s="3105"/>
      <c r="J189" s="3105"/>
      <c r="K189" s="3105"/>
      <c r="L189" s="3105"/>
      <c r="M189" s="3105"/>
      <c r="N189" s="3105"/>
      <c r="O189" s="3105"/>
      <c r="P189" s="3105"/>
      <c r="Q189" s="3105"/>
      <c r="R189" s="3105"/>
      <c r="S189" s="3105"/>
      <c r="T189" s="3105"/>
      <c r="U189" s="3150"/>
    </row>
    <row r="190" spans="1:21" customFormat="1" ht="15" customHeight="1" x14ac:dyDescent="0.25">
      <c r="A190" s="2578"/>
      <c r="B190" s="2522"/>
      <c r="C190" s="2621"/>
      <c r="D190" s="2622"/>
      <c r="E190" s="2623"/>
      <c r="F190" s="3134" t="s">
        <v>166</v>
      </c>
      <c r="G190" s="3138"/>
      <c r="H190" s="3143" t="s">
        <v>147</v>
      </c>
      <c r="I190" s="3138"/>
      <c r="J190" s="3134" t="s">
        <v>113</v>
      </c>
      <c r="K190" s="3138"/>
      <c r="L190" s="3143" t="s">
        <v>114</v>
      </c>
      <c r="M190" s="3138"/>
      <c r="N190" s="3143" t="s">
        <v>148</v>
      </c>
      <c r="O190" s="3138"/>
      <c r="P190" s="3143" t="s">
        <v>199</v>
      </c>
      <c r="Q190" s="3138"/>
      <c r="R190" s="3143" t="s">
        <v>200</v>
      </c>
      <c r="S190" s="3138"/>
      <c r="T190" s="2531" t="s">
        <v>201</v>
      </c>
      <c r="U190" s="2524"/>
    </row>
    <row r="191" spans="1:21" customFormat="1" x14ac:dyDescent="0.25">
      <c r="A191" s="2580"/>
      <c r="B191" s="2506"/>
      <c r="C191" s="1279" t="s">
        <v>17</v>
      </c>
      <c r="D191" s="1256" t="s">
        <v>18</v>
      </c>
      <c r="E191" s="1232" t="s">
        <v>19</v>
      </c>
      <c r="F191" s="1233" t="s">
        <v>18</v>
      </c>
      <c r="G191" s="1297" t="s">
        <v>19</v>
      </c>
      <c r="H191" s="1256" t="s">
        <v>18</v>
      </c>
      <c r="I191" s="1297" t="s">
        <v>19</v>
      </c>
      <c r="J191" s="1233" t="s">
        <v>18</v>
      </c>
      <c r="K191" s="1297" t="s">
        <v>19</v>
      </c>
      <c r="L191" s="1256" t="s">
        <v>18</v>
      </c>
      <c r="M191" s="1297" t="s">
        <v>19</v>
      </c>
      <c r="N191" s="1256" t="s">
        <v>18</v>
      </c>
      <c r="O191" s="1297" t="s">
        <v>19</v>
      </c>
      <c r="P191" s="1256" t="s">
        <v>18</v>
      </c>
      <c r="Q191" s="1297" t="s">
        <v>19</v>
      </c>
      <c r="R191" s="1256" t="s">
        <v>18</v>
      </c>
      <c r="S191" s="1297" t="s">
        <v>19</v>
      </c>
      <c r="T191" s="1256" t="s">
        <v>18</v>
      </c>
      <c r="U191" s="1297" t="s">
        <v>19</v>
      </c>
    </row>
    <row r="192" spans="1:21" customFormat="1" x14ac:dyDescent="0.25">
      <c r="A192" s="3144" t="s">
        <v>202</v>
      </c>
      <c r="B192" s="3145"/>
      <c r="C192" s="413">
        <f>SUM(D192+E192)</f>
        <v>0</v>
      </c>
      <c r="D192" s="414">
        <f>SUM(F192+H192+J192+L192+N192+P192+R192+T192)</f>
        <v>0</v>
      </c>
      <c r="E192" s="415">
        <f t="shared" ref="D192:E194" si="57">SUM(G192+I192+K192+M192+O192+Q192+S192+U192)</f>
        <v>0</v>
      </c>
      <c r="F192" s="178"/>
      <c r="G192" s="359"/>
      <c r="H192" s="416"/>
      <c r="I192" s="359"/>
      <c r="J192" s="178"/>
      <c r="K192" s="359"/>
      <c r="L192" s="204"/>
      <c r="M192" s="68"/>
      <c r="N192" s="204"/>
      <c r="O192" s="68"/>
      <c r="P192" s="204"/>
      <c r="Q192" s="68"/>
      <c r="R192" s="204"/>
      <c r="S192" s="68"/>
      <c r="T192" s="204"/>
      <c r="U192" s="68"/>
    </row>
    <row r="193" spans="1:94" x14ac:dyDescent="0.25">
      <c r="A193" s="2613" t="s">
        <v>203</v>
      </c>
      <c r="B193" s="2604"/>
      <c r="C193" s="417">
        <f>SUM(D193+E193)</f>
        <v>0</v>
      </c>
      <c r="D193" s="418">
        <f t="shared" si="57"/>
        <v>0</v>
      </c>
      <c r="E193" s="419">
        <f t="shared" si="57"/>
        <v>0</v>
      </c>
      <c r="F193" s="273"/>
      <c r="G193" s="275"/>
      <c r="H193" s="420"/>
      <c r="I193" s="275"/>
      <c r="J193" s="273"/>
      <c r="K193" s="275"/>
      <c r="L193" s="408"/>
      <c r="M193" s="105"/>
      <c r="N193" s="408"/>
      <c r="O193" s="105"/>
      <c r="P193" s="408"/>
      <c r="Q193" s="105"/>
      <c r="R193" s="408"/>
      <c r="S193" s="105"/>
      <c r="T193" s="408"/>
      <c r="U193" s="105"/>
    </row>
    <row r="194" spans="1:94" x14ac:dyDescent="0.25">
      <c r="A194" s="3146" t="s">
        <v>204</v>
      </c>
      <c r="B194" s="3147"/>
      <c r="C194" s="1327">
        <f>SUM(D194+E194)</f>
        <v>0</v>
      </c>
      <c r="D194" s="1265">
        <f t="shared" si="57"/>
        <v>0</v>
      </c>
      <c r="E194" s="1237">
        <f t="shared" si="57"/>
        <v>0</v>
      </c>
      <c r="F194" s="1266">
        <f t="shared" ref="F194:U194" si="58">SUM(F192:F193)</f>
        <v>0</v>
      </c>
      <c r="G194" s="1271">
        <f t="shared" si="58"/>
        <v>0</v>
      </c>
      <c r="H194" s="1284">
        <f t="shared" si="58"/>
        <v>0</v>
      </c>
      <c r="I194" s="1271">
        <f t="shared" si="58"/>
        <v>0</v>
      </c>
      <c r="J194" s="1266">
        <f t="shared" si="58"/>
        <v>0</v>
      </c>
      <c r="K194" s="1271">
        <f t="shared" si="58"/>
        <v>0</v>
      </c>
      <c r="L194" s="1284">
        <f t="shared" si="58"/>
        <v>0</v>
      </c>
      <c r="M194" s="1271">
        <f t="shared" si="58"/>
        <v>0</v>
      </c>
      <c r="N194" s="1284">
        <f t="shared" si="58"/>
        <v>0</v>
      </c>
      <c r="O194" s="1271">
        <f t="shared" si="58"/>
        <v>0</v>
      </c>
      <c r="P194" s="1284">
        <f t="shared" si="58"/>
        <v>0</v>
      </c>
      <c r="Q194" s="1271">
        <f t="shared" si="58"/>
        <v>0</v>
      </c>
      <c r="R194" s="1284">
        <f t="shared" si="58"/>
        <v>0</v>
      </c>
      <c r="S194" s="1271">
        <f t="shared" si="58"/>
        <v>0</v>
      </c>
      <c r="T194" s="1284">
        <f t="shared" si="58"/>
        <v>0</v>
      </c>
      <c r="U194" s="1271">
        <f t="shared" si="58"/>
        <v>0</v>
      </c>
    </row>
    <row r="195" spans="1:94" x14ac:dyDescent="0.25">
      <c r="A195" s="411" t="s">
        <v>205</v>
      </c>
      <c r="B195" s="412"/>
      <c r="C195" s="412"/>
      <c r="D195" s="412"/>
      <c r="E195" s="41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T195" s="242"/>
      <c r="U195" s="242"/>
    </row>
    <row r="196" spans="1:94" ht="15" customHeight="1" x14ac:dyDescent="0.25">
      <c r="A196" s="3101" t="s">
        <v>198</v>
      </c>
      <c r="B196" s="3103"/>
      <c r="C196" s="3148" t="s">
        <v>120</v>
      </c>
      <c r="D196" s="2828"/>
      <c r="E196" s="3155"/>
      <c r="F196" s="3156" t="s">
        <v>6</v>
      </c>
      <c r="G196" s="3157"/>
      <c r="H196" s="3157"/>
      <c r="I196" s="3157"/>
      <c r="J196" s="3157"/>
      <c r="K196" s="3157"/>
      <c r="L196" s="3157"/>
      <c r="M196" s="3157"/>
      <c r="N196" s="3157"/>
      <c r="O196" s="3158"/>
      <c r="P196" s="3091" t="s">
        <v>206</v>
      </c>
      <c r="Q196" s="3116"/>
      <c r="R196" s="3116"/>
      <c r="S196" s="3116"/>
      <c r="T196" s="242"/>
      <c r="U196" s="242"/>
    </row>
    <row r="197" spans="1:94" ht="15" customHeight="1" x14ac:dyDescent="0.25">
      <c r="A197" s="2578"/>
      <c r="B197" s="2522"/>
      <c r="C197" s="2621"/>
      <c r="D197" s="2622"/>
      <c r="E197" s="2623"/>
      <c r="F197" s="2633" t="s">
        <v>114</v>
      </c>
      <c r="G197" s="2525"/>
      <c r="H197" s="2633" t="s">
        <v>148</v>
      </c>
      <c r="I197" s="2525"/>
      <c r="J197" s="2633" t="s">
        <v>199</v>
      </c>
      <c r="K197" s="2525"/>
      <c r="L197" s="2633" t="s">
        <v>200</v>
      </c>
      <c r="M197" s="2525"/>
      <c r="N197" s="2633" t="s">
        <v>201</v>
      </c>
      <c r="O197" s="2634"/>
      <c r="P197" s="3159" t="s">
        <v>166</v>
      </c>
      <c r="Q197" s="3135" t="s">
        <v>147</v>
      </c>
      <c r="R197" s="3135" t="s">
        <v>113</v>
      </c>
      <c r="S197" s="3091" t="s">
        <v>114</v>
      </c>
      <c r="T197" s="242"/>
      <c r="U197" s="242"/>
    </row>
    <row r="198" spans="1:94" x14ac:dyDescent="0.25">
      <c r="A198" s="2580"/>
      <c r="B198" s="2506"/>
      <c r="C198" s="1279" t="s">
        <v>17</v>
      </c>
      <c r="D198" s="1256" t="s">
        <v>18</v>
      </c>
      <c r="E198" s="1232" t="s">
        <v>19</v>
      </c>
      <c r="F198" s="1256" t="s">
        <v>18</v>
      </c>
      <c r="G198" s="1297" t="s">
        <v>19</v>
      </c>
      <c r="H198" s="1256" t="s">
        <v>18</v>
      </c>
      <c r="I198" s="1297" t="s">
        <v>19</v>
      </c>
      <c r="J198" s="1256" t="s">
        <v>18</v>
      </c>
      <c r="K198" s="1297" t="s">
        <v>19</v>
      </c>
      <c r="L198" s="1256" t="s">
        <v>18</v>
      </c>
      <c r="M198" s="1297" t="s">
        <v>19</v>
      </c>
      <c r="N198" s="1256" t="s">
        <v>18</v>
      </c>
      <c r="O198" s="1272" t="s">
        <v>19</v>
      </c>
      <c r="P198" s="3159"/>
      <c r="Q198" s="3135"/>
      <c r="R198" s="3135"/>
      <c r="S198" s="3091"/>
      <c r="T198" s="242"/>
      <c r="U198" s="242"/>
    </row>
    <row r="199" spans="1:94" x14ac:dyDescent="0.25">
      <c r="A199" s="3144" t="s">
        <v>207</v>
      </c>
      <c r="B199" s="3145"/>
      <c r="C199" s="413">
        <f>SUM(D199+E199)</f>
        <v>0</v>
      </c>
      <c r="D199" s="414">
        <f>SUM(F199+H199+J199+L199+N199)</f>
        <v>0</v>
      </c>
      <c r="E199" s="415">
        <f>SUM(G199+I199+K199+M199+O199)</f>
        <v>0</v>
      </c>
      <c r="F199" s="204"/>
      <c r="G199" s="68"/>
      <c r="H199" s="204"/>
      <c r="I199" s="68"/>
      <c r="J199" s="204"/>
      <c r="K199" s="68"/>
      <c r="L199" s="204"/>
      <c r="M199" s="68"/>
      <c r="N199" s="204"/>
      <c r="O199" s="422"/>
      <c r="P199" s="1328"/>
      <c r="Q199" s="748"/>
      <c r="R199" s="748"/>
      <c r="S199" s="1329"/>
      <c r="T199" s="242" t="str">
        <f>CA199&amp;CB199&amp;CC199&amp;CD199&amp;CE199&amp;CF199</f>
        <v/>
      </c>
      <c r="U199" s="242"/>
      <c r="CA199" s="60" t="str">
        <f>IF(AND($C199&lt;&gt;0,P199=""),"* No olvide ingresar la variable Rango Etario NANEAS "&amp;P$197&amp;""&amp;". Digite CERO si no tiene. ",IF(P199&gt;$C199,"* La variable NANEAS de 0 - 4 años no debe ser mayor al Total Ambos Sexos. ",""))</f>
        <v/>
      </c>
      <c r="CB199" s="60" t="str">
        <f>IF(AND($C199&lt;&gt;0,Q199=""),"* No olvide ingresar la variable Rango Etario NANEAS "&amp;Q$197&amp;""&amp;". Digite CERO si no tiene. ",IF(Q199&gt;$C199,"* La variable NANEAS de 5 - 9 años no debe ser mayor al Total Ambos Sexos. ",""))</f>
        <v/>
      </c>
      <c r="CC199" s="60" t="str">
        <f>IF(AND($C199&lt;&gt;0,R199=""),"* No olvide ingresar la variable Rango Etario NANEAS "&amp;R$197&amp;""&amp;". Digite CERO si no tiene. ",IF(R199&gt;$C199,"* La variable NANEAS de 10 - 14 años no debe ser mayor al Total Ambos Sexos. ",""))</f>
        <v/>
      </c>
      <c r="CD199" s="60" t="str">
        <f>IF(AND($C199&lt;&gt;0,S199=""),"* No olvide ingresar la variable Rango Etario NANEAS "&amp;S$197&amp;""&amp;". Digite CERO si no tiene. ",IF(S199&gt;$C199,"* La variable NANEAS de 15 - 19 años no debe ser mayor al Total Ambos Sexos. ",""))</f>
        <v/>
      </c>
      <c r="CE199" s="60" t="str">
        <f>IF(AND($C199&lt;&gt;0,P199+Q199+R199+S199=0),"* La suma de variable "&amp;P$196&amp;""&amp;" no puede ser 0. ","")</f>
        <v/>
      </c>
      <c r="CF199" s="60" t="str">
        <f>IF(AND(Q199+R199+S199+P199&gt;$C199),"* La suma de la variable "&amp;P$196&amp;""&amp;" no puede superar el Total Ambos Sexos. ","")</f>
        <v/>
      </c>
      <c r="CG199" s="61"/>
      <c r="CH199" s="61"/>
      <c r="CI199" s="61"/>
      <c r="CK199" s="62">
        <f t="shared" ref="CK199:CN200" si="59">IF(AND($C199&lt;&gt;0,P199=""),1,IF(P199&gt;$C199,1,0))</f>
        <v>0</v>
      </c>
      <c r="CL199" s="62">
        <f t="shared" si="59"/>
        <v>0</v>
      </c>
      <c r="CM199" s="62">
        <f t="shared" si="59"/>
        <v>0</v>
      </c>
      <c r="CN199" s="62">
        <f t="shared" si="59"/>
        <v>0</v>
      </c>
      <c r="CO199" s="327">
        <f>IF(AND($C199&lt;&gt;0,P199+Q199+R199+S199=0),1,0)</f>
        <v>0</v>
      </c>
      <c r="CP199" s="327">
        <f>IF(AND(Q199+R199+S199+P199&gt;$C199),1,0)</f>
        <v>0</v>
      </c>
    </row>
    <row r="200" spans="1:94" x14ac:dyDescent="0.25">
      <c r="A200" s="2613" t="s">
        <v>208</v>
      </c>
      <c r="B200" s="2604"/>
      <c r="C200" s="417">
        <f>SUM(D200+E200)</f>
        <v>0</v>
      </c>
      <c r="D200" s="418">
        <f>SUM(F200+H200+J200+L200+N200)</f>
        <v>0</v>
      </c>
      <c r="E200" s="419">
        <f t="shared" ref="E200" si="60">SUM(G200+I200+K200+M200+O200)</f>
        <v>0</v>
      </c>
      <c r="F200" s="408"/>
      <c r="G200" s="105"/>
      <c r="H200" s="408"/>
      <c r="I200" s="105"/>
      <c r="J200" s="408"/>
      <c r="K200" s="105"/>
      <c r="L200" s="408"/>
      <c r="M200" s="105"/>
      <c r="N200" s="408"/>
      <c r="O200" s="425"/>
      <c r="P200" s="91"/>
      <c r="Q200" s="193"/>
      <c r="R200" s="193"/>
      <c r="S200" s="41"/>
      <c r="T200" s="242" t="str">
        <f>CA200&amp;CB200&amp;CC200&amp;CD200&amp;CE200&amp;CF200</f>
        <v/>
      </c>
      <c r="U200" s="242"/>
      <c r="CA200" s="60" t="str">
        <f>IF(AND($C200&lt;&gt;0,P200=""),"* No olvide ingresar la variable Rango Etario NANEAS "&amp;P$197&amp;""&amp;". Digite CERO si no tiene. ",IF(P200&gt;$C200,"* La variable NANEAS de 0 - 4 años no debe ser mayor al Total Ambos Sexos. ",""))</f>
        <v/>
      </c>
      <c r="CB200" s="60" t="str">
        <f>IF(AND($C200&lt;&gt;0,Q200=""),"* No olvide ingresar la variable Rango Etario NANEAS "&amp;Q$197&amp;""&amp;". Digite CERO si no tiene. ",IF(Q200&gt;$C200,"* La variable NANEAS de 5 - 9 años no debe ser mayor al Total Ambos Sexos. ",""))</f>
        <v/>
      </c>
      <c r="CC200" s="60" t="str">
        <f>IF(AND($C200&lt;&gt;0,R200=""),"* No olvide ingresar la variable Rango Etario NANEAS "&amp;R$197&amp;""&amp;". Digite CERO si no tiene. ",IF(R200&gt;$C200,"* La variable NANEAS de 10 - 14 años no debe ser mayor al Total Ambos Sexos. ",""))</f>
        <v/>
      </c>
      <c r="CD200" s="60" t="str">
        <f>IF(AND($C200&lt;&gt;0,S200=""),"* No olvide ingresar la variable Rango Etario NANEAS "&amp;S$197&amp;""&amp;". Digite CERO si no tiene. ",IF(S200&gt;$C200,"* La variable NANEAS de 15 - 19 años no debe ser mayor al Total Ambos Sexos. ",""))</f>
        <v/>
      </c>
      <c r="CE200" s="60" t="str">
        <f>IF(AND($C200&lt;&gt;0,P200+Q200+R200+S200=0),"* La suma de variable "&amp;P$196&amp;""&amp;" no puede ser 0. ","")</f>
        <v/>
      </c>
      <c r="CF200" s="60" t="str">
        <f>IF(AND(Q200+R200+S200+P200&gt;$C200),"* La suma de la variable "&amp;P$196&amp;""&amp;" no puede superar el Total Ambos Sexos. ","")</f>
        <v/>
      </c>
      <c r="CG200" s="61"/>
      <c r="CH200" s="61"/>
      <c r="CI200" s="61"/>
      <c r="CK200" s="62">
        <f t="shared" si="59"/>
        <v>0</v>
      </c>
      <c r="CL200" s="62">
        <f t="shared" si="59"/>
        <v>0</v>
      </c>
      <c r="CM200" s="62">
        <f t="shared" si="59"/>
        <v>0</v>
      </c>
      <c r="CN200" s="62">
        <f t="shared" si="59"/>
        <v>0</v>
      </c>
      <c r="CO200" s="327">
        <f>IF(AND($C200&lt;&gt;0,P200+Q200+R200+S200=0),1,0)</f>
        <v>0</v>
      </c>
      <c r="CP200" s="327">
        <f>IF(AND(Q200+R200+S200+P200&gt;$C200),1,0)</f>
        <v>0</v>
      </c>
    </row>
    <row r="201" spans="1:94" x14ac:dyDescent="0.25">
      <c r="A201" s="3153" t="s">
        <v>209</v>
      </c>
      <c r="B201" s="3154"/>
      <c r="C201" s="1327">
        <f>SUM(D201+E201)</f>
        <v>0</v>
      </c>
      <c r="D201" s="1265">
        <f>SUM(F201+H201+J201+L201+N201)</f>
        <v>0</v>
      </c>
      <c r="E201" s="1237">
        <f>SUM(G201+I201+K201+M201+O201)</f>
        <v>0</v>
      </c>
      <c r="F201" s="1284">
        <f>SUM(F199:F200)</f>
        <v>0</v>
      </c>
      <c r="G201" s="1271">
        <f t="shared" ref="G201:S201" si="61">SUM(G199:G200)</f>
        <v>0</v>
      </c>
      <c r="H201" s="1284">
        <f t="shared" si="61"/>
        <v>0</v>
      </c>
      <c r="I201" s="1271">
        <f t="shared" si="61"/>
        <v>0</v>
      </c>
      <c r="J201" s="1284">
        <f t="shared" si="61"/>
        <v>0</v>
      </c>
      <c r="K201" s="1271">
        <f t="shared" si="61"/>
        <v>0</v>
      </c>
      <c r="L201" s="1284">
        <f t="shared" si="61"/>
        <v>0</v>
      </c>
      <c r="M201" s="1271">
        <f t="shared" si="61"/>
        <v>0</v>
      </c>
      <c r="N201" s="1284">
        <f t="shared" si="61"/>
        <v>0</v>
      </c>
      <c r="O201" s="1330">
        <f t="shared" si="61"/>
        <v>0</v>
      </c>
      <c r="P201" s="1331">
        <f t="shared" si="61"/>
        <v>0</v>
      </c>
      <c r="Q201" s="1332">
        <f t="shared" si="61"/>
        <v>0</v>
      </c>
      <c r="R201" s="1332">
        <f t="shared" si="61"/>
        <v>0</v>
      </c>
      <c r="S201" s="1267">
        <f t="shared" si="61"/>
        <v>0</v>
      </c>
      <c r="T201" s="242"/>
      <c r="U201" s="242"/>
    </row>
    <row r="202" spans="1:94" x14ac:dyDescent="0.25">
      <c r="A202" s="411" t="s">
        <v>210</v>
      </c>
      <c r="B202" s="429"/>
      <c r="C202" s="429"/>
      <c r="D202" s="429"/>
      <c r="E202" s="429"/>
      <c r="F202" s="429"/>
      <c r="G202" s="429"/>
      <c r="H202" s="429"/>
      <c r="I202" s="3"/>
      <c r="J202" s="3"/>
      <c r="K202" s="3"/>
      <c r="L202" s="3"/>
      <c r="M202" s="3"/>
      <c r="N202" s="3"/>
      <c r="O202" s="3"/>
      <c r="P202" s="3"/>
      <c r="Q202" s="3"/>
      <c r="R202" s="5"/>
      <c r="S202" s="5"/>
      <c r="T202" s="5"/>
      <c r="U202" s="5"/>
      <c r="V202" s="5"/>
      <c r="W202" s="5"/>
      <c r="X202" s="5"/>
      <c r="Y202" s="5"/>
      <c r="Z202" s="4"/>
      <c r="AA202" s="4"/>
      <c r="AB202" s="4"/>
      <c r="AC202" s="4"/>
      <c r="AD202" s="4"/>
      <c r="AE202" s="4"/>
      <c r="AF202" s="4"/>
      <c r="AG202" s="4"/>
      <c r="AH202" s="4"/>
      <c r="AI202" s="4"/>
    </row>
    <row r="203" spans="1:94" ht="15" customHeight="1" x14ac:dyDescent="0.25">
      <c r="A203" s="3161" t="s">
        <v>211</v>
      </c>
      <c r="B203" s="3162"/>
      <c r="C203" s="3171" t="s">
        <v>65</v>
      </c>
      <c r="D203" s="3163"/>
      <c r="E203" s="3164"/>
      <c r="F203" s="3172" t="s">
        <v>6</v>
      </c>
      <c r="G203" s="3172"/>
      <c r="H203" s="3172"/>
      <c r="I203" s="3172"/>
      <c r="J203" s="3172"/>
      <c r="K203" s="3172"/>
      <c r="L203" s="3172"/>
      <c r="M203" s="3172"/>
      <c r="N203" s="3172"/>
      <c r="O203" s="3172"/>
      <c r="P203" s="3172"/>
      <c r="Q203" s="3172"/>
      <c r="R203" s="3172"/>
      <c r="S203" s="3172"/>
      <c r="T203" s="3172"/>
      <c r="U203" s="3172"/>
      <c r="V203" s="3172"/>
      <c r="W203" s="3172"/>
      <c r="X203" s="3172"/>
      <c r="Y203" s="3172"/>
      <c r="Z203" s="3172"/>
      <c r="AA203" s="3172"/>
      <c r="AB203" s="3172"/>
      <c r="AC203" s="3173"/>
      <c r="AD203" s="3174" t="s">
        <v>121</v>
      </c>
      <c r="AE203" s="3170"/>
      <c r="AF203" s="3175" t="s">
        <v>122</v>
      </c>
      <c r="AG203" s="3170"/>
      <c r="AH203" s="3176" t="s">
        <v>28</v>
      </c>
      <c r="AI203" s="3170" t="s">
        <v>29</v>
      </c>
    </row>
    <row r="204" spans="1:94" x14ac:dyDescent="0.25">
      <c r="A204" s="2642"/>
      <c r="B204" s="2643"/>
      <c r="C204" s="2661"/>
      <c r="D204" s="2648"/>
      <c r="E204" s="2649"/>
      <c r="F204" s="3104" t="s">
        <v>212</v>
      </c>
      <c r="G204" s="3150"/>
      <c r="H204" s="2644" t="s">
        <v>213</v>
      </c>
      <c r="I204" s="2645"/>
      <c r="J204" s="2644" t="s">
        <v>214</v>
      </c>
      <c r="K204" s="2645"/>
      <c r="L204" s="2644" t="s">
        <v>215</v>
      </c>
      <c r="M204" s="2645"/>
      <c r="N204" s="2644" t="s">
        <v>216</v>
      </c>
      <c r="O204" s="2645"/>
      <c r="P204" s="2644" t="s">
        <v>217</v>
      </c>
      <c r="Q204" s="2645"/>
      <c r="R204" s="2644" t="s">
        <v>218</v>
      </c>
      <c r="S204" s="2645"/>
      <c r="T204" s="3151" t="s">
        <v>219</v>
      </c>
      <c r="U204" s="3151"/>
      <c r="V204" s="3151" t="s">
        <v>220</v>
      </c>
      <c r="W204" s="3151"/>
      <c r="X204" s="3151" t="s">
        <v>221</v>
      </c>
      <c r="Y204" s="3151"/>
      <c r="Z204" s="3143" t="s">
        <v>123</v>
      </c>
      <c r="AA204" s="3138"/>
      <c r="AB204" s="3143" t="s">
        <v>124</v>
      </c>
      <c r="AC204" s="3152"/>
      <c r="AD204" s="2665"/>
      <c r="AE204" s="2659"/>
      <c r="AF204" s="2667"/>
      <c r="AG204" s="2659"/>
      <c r="AH204" s="2669"/>
      <c r="AI204" s="2658"/>
    </row>
    <row r="205" spans="1:94" x14ac:dyDescent="0.25">
      <c r="A205" s="2644"/>
      <c r="B205" s="2645"/>
      <c r="C205" s="1333" t="s">
        <v>222</v>
      </c>
      <c r="D205" s="1334" t="s">
        <v>18</v>
      </c>
      <c r="E205" s="1335" t="s">
        <v>19</v>
      </c>
      <c r="F205" s="1336" t="s">
        <v>18</v>
      </c>
      <c r="G205" s="1337" t="s">
        <v>19</v>
      </c>
      <c r="H205" s="1336" t="s">
        <v>18</v>
      </c>
      <c r="I205" s="1337" t="s">
        <v>19</v>
      </c>
      <c r="J205" s="1336" t="s">
        <v>18</v>
      </c>
      <c r="K205" s="1337" t="s">
        <v>19</v>
      </c>
      <c r="L205" s="1336" t="s">
        <v>18</v>
      </c>
      <c r="M205" s="1337" t="s">
        <v>19</v>
      </c>
      <c r="N205" s="1336" t="s">
        <v>18</v>
      </c>
      <c r="O205" s="1337" t="s">
        <v>19</v>
      </c>
      <c r="P205" s="1336" t="s">
        <v>18</v>
      </c>
      <c r="Q205" s="1337" t="s">
        <v>19</v>
      </c>
      <c r="R205" s="1336" t="s">
        <v>18</v>
      </c>
      <c r="S205" s="1337" t="s">
        <v>19</v>
      </c>
      <c r="T205" s="1336" t="s">
        <v>18</v>
      </c>
      <c r="U205" s="1337" t="s">
        <v>19</v>
      </c>
      <c r="V205" s="1336" t="s">
        <v>18</v>
      </c>
      <c r="W205" s="1337" t="s">
        <v>19</v>
      </c>
      <c r="X205" s="1336" t="s">
        <v>18</v>
      </c>
      <c r="Y205" s="1337" t="s">
        <v>19</v>
      </c>
      <c r="Z205" s="1336" t="s">
        <v>18</v>
      </c>
      <c r="AA205" s="1337" t="s">
        <v>19</v>
      </c>
      <c r="AB205" s="1336" t="s">
        <v>18</v>
      </c>
      <c r="AC205" s="1338" t="s">
        <v>19</v>
      </c>
      <c r="AD205" s="1339" t="s">
        <v>18</v>
      </c>
      <c r="AE205" s="1337" t="s">
        <v>19</v>
      </c>
      <c r="AF205" s="1339" t="s">
        <v>18</v>
      </c>
      <c r="AG205" s="1337" t="s">
        <v>19</v>
      </c>
      <c r="AH205" s="2670"/>
      <c r="AI205" s="2659" t="s">
        <v>19</v>
      </c>
    </row>
    <row r="206" spans="1:94" x14ac:dyDescent="0.25">
      <c r="A206" s="3160" t="s">
        <v>223</v>
      </c>
      <c r="B206" s="1340" t="s">
        <v>139</v>
      </c>
      <c r="C206" s="1340">
        <f>SUM(D206+E206)</f>
        <v>0</v>
      </c>
      <c r="D206" s="1341">
        <f>SUM(F206+H206+J206+L206+N206+P206+R206+T206+V206+X206+Z206+AB206)</f>
        <v>0</v>
      </c>
      <c r="E206" s="1342">
        <f>SUM(G206+I206+K206+M206+O206+Q206+S206+U206+W206+Y206+AA206+AC206)</f>
        <v>0</v>
      </c>
      <c r="F206" s="1343"/>
      <c r="G206" s="1344"/>
      <c r="H206" s="1343"/>
      <c r="I206" s="1344"/>
      <c r="J206" s="1343"/>
      <c r="K206" s="1344"/>
      <c r="L206" s="1343"/>
      <c r="M206" s="1344"/>
      <c r="N206" s="1343"/>
      <c r="O206" s="1344"/>
      <c r="P206" s="1343"/>
      <c r="Q206" s="1345"/>
      <c r="R206" s="1343"/>
      <c r="S206" s="1345"/>
      <c r="T206" s="1343"/>
      <c r="U206" s="1344"/>
      <c r="V206" s="1343"/>
      <c r="W206" s="1344"/>
      <c r="X206" s="1343"/>
      <c r="Y206" s="1345"/>
      <c r="Z206" s="1343"/>
      <c r="AA206" s="1345"/>
      <c r="AB206" s="1343"/>
      <c r="AC206" s="1346"/>
      <c r="AD206" s="1344"/>
      <c r="AE206" s="1345"/>
      <c r="AF206" s="1344"/>
      <c r="AG206" s="1345"/>
      <c r="AH206" s="1343"/>
      <c r="AI206" s="1345"/>
      <c r="AJ206" s="444" t="str">
        <f>$CA206&amp;CB206&amp;CC206&amp;CD206&amp;CE206&amp;CF206</f>
        <v/>
      </c>
      <c r="CA206" s="60" t="str">
        <f>IF(AND($D206&lt;&gt;0,AD206=""),"* No olvide ingresar la variable "&amp;AD$203&amp;""&amp;"  Hombres (Digite CERO si no tiene).  ",IF(AD206&gt;$D206,"* La variable Niños, Niñas, Adolescentes y Jóvenes SENAME Hombres no puede superar el Total Hombres. ",""))</f>
        <v/>
      </c>
      <c r="CB206" s="60" t="str">
        <f>IF(AND($E206&lt;&gt;0,AE206=""),"* No olvide ingresar la variable Niños, Niñas, Adolescentes y Jóvenes SENAME  Mujeres (Digite CERO si no tiene).  ",IF(AE206&gt;$E206,"* La variable Niños, Niñas, Adolescentes y Jóvenes SENAME Mujeres no puede superar el Total Mujeres ",""))</f>
        <v/>
      </c>
      <c r="CC206" s="60" t="str">
        <f>IF(AND($D206&lt;&gt;0,AF206=""),"* No olvide ingresar la variable "&amp;AF$203&amp;""&amp;" Hombres (Digite CERO si no tiene).  ",IF(AF206&gt;$D206,"* La variable Niños, Niñas, Adolescentes y Jóvenes Mejor Niñez Hombres no puede superar el Total Hombres. ",""))</f>
        <v/>
      </c>
      <c r="CD206" s="60" t="str">
        <f>IF(AND($E206&lt;&gt;0,AG206=""),"* No olvide ingresar la variable Niños, Niñas, Adolescentes y Jóvenes Mejor niñez Mujeres (Digite CERO si no tiene).  ",IF(AG206&gt;$E206,"* La variable de Niños, Niñas, Adolescentes y Jóvenes Mejor Niñez Mujeres no puede superar el Total Mujeres. ",""))</f>
        <v/>
      </c>
      <c r="CE206" s="60" t="str">
        <f>IF(AND($C206&lt;&gt;0,AH206=""),"* No olvide ingresar la variable "&amp;AH$203&amp;""&amp;" (Digite CERO si no tiene).  ",IF(AH206&gt;$C206,"* La variable Pueblos Originarios no puede superar el Total Ambos Sexos. ",""))</f>
        <v/>
      </c>
      <c r="CF206" s="60" t="str">
        <f>IF(AND($C206&lt;&gt;0,AI206=""),"* No olvide ingresar la variable "&amp;AI$203&amp;""&amp;" (Digite CERO si no tiene).  ",IF(AI206&gt;$C206,"* La variable Migrantes no puede superar el Total Ambos Sexos. ",""))</f>
        <v/>
      </c>
      <c r="CK206" s="62">
        <f>IF(AND($D206&lt;&gt;0,AD206=""),1,IF(AD206&gt;$D206,1,0))</f>
        <v>0</v>
      </c>
      <c r="CL206" s="62">
        <f>IF(AND($E206&lt;&gt;0,AE206=""),1,IF(AE206&gt;$E206,1,0))</f>
        <v>0</v>
      </c>
      <c r="CM206" s="62">
        <f>IF(AND($D206&lt;&gt;0,AF206=""),1,IF(AF206&gt;$D206,1,0))</f>
        <v>0</v>
      </c>
      <c r="CN206" s="62">
        <f>IF(AND($E206&lt;&gt;0,AG206=""),1,IF(AG206&gt;$E206,1,0))</f>
        <v>0</v>
      </c>
      <c r="CO206" s="62">
        <f>IF(AND($C206&lt;&gt;0,AH206=""),1,IF(AH206&gt;$C206,1,0))</f>
        <v>0</v>
      </c>
      <c r="CP206" s="62">
        <f>IF(AND($C206&lt;&gt;0,AI206=""),1,IF(AI206&gt;$C206,1,0))</f>
        <v>0</v>
      </c>
    </row>
    <row r="207" spans="1:94" x14ac:dyDescent="0.25">
      <c r="A207" s="2637"/>
      <c r="B207" s="445" t="s">
        <v>224</v>
      </c>
      <c r="C207" s="446">
        <f>SUM(D207+E207)</f>
        <v>0</v>
      </c>
      <c r="D207" s="447">
        <f>SUM(F207+H207+J207+L207+N207+P207+R207+T207+V207+X207+Z207+AB207)</f>
        <v>0</v>
      </c>
      <c r="E207" s="448">
        <f>SUM(G207+I207+K207+M207+O207+Q207+S207+U207+W207+Y207+AA207+AC207)</f>
        <v>0</v>
      </c>
      <c r="F207" s="449"/>
      <c r="G207" s="450"/>
      <c r="H207" s="449"/>
      <c r="I207" s="450"/>
      <c r="J207" s="449"/>
      <c r="K207" s="450"/>
      <c r="L207" s="449"/>
      <c r="M207" s="450"/>
      <c r="N207" s="449"/>
      <c r="O207" s="450"/>
      <c r="P207" s="449"/>
      <c r="Q207" s="451"/>
      <c r="R207" s="449"/>
      <c r="S207" s="451"/>
      <c r="T207" s="449"/>
      <c r="U207" s="450"/>
      <c r="V207" s="449"/>
      <c r="W207" s="450"/>
      <c r="X207" s="449"/>
      <c r="Y207" s="451"/>
      <c r="Z207" s="449"/>
      <c r="AA207" s="451"/>
      <c r="AB207" s="449"/>
      <c r="AC207" s="452"/>
      <c r="AD207" s="453"/>
      <c r="AE207" s="451"/>
      <c r="AF207" s="453"/>
      <c r="AG207" s="451"/>
      <c r="AH207" s="449"/>
      <c r="AI207" s="451"/>
      <c r="AJ207" s="444" t="str">
        <f>$CA207&amp;CB207&amp;CC207&amp;CE207&amp;CF207&amp;CD207</f>
        <v/>
      </c>
      <c r="CA207" s="60" t="str">
        <f>IF(AND($D207&lt;&gt;0,AD207=""),"* No olvide ingresar la variable "&amp;AD$203&amp;""&amp;" Hombres (Digite CERO si no tiene).  ",IF(AD207&gt;$D207,"* La variable Niños, Niñas, Adolescentes y Jóvenes SENAME Hombres no puede superar el Total Hombres. ",""))</f>
        <v/>
      </c>
      <c r="CB207" s="60" t="str">
        <f>IF(AND($E207&lt;&gt;0,AE207=""),"* No olvide ingresar la variable Niños, Niñas, Adolescentes y Jóvenes SENAME  Mujeres (Digite CERO si no tiene).  ",IF(AE207&gt;$E207,"* La variable Niños, Niñas, Adolescentes y Jóvenes SENAME Mujeres no puede superar el Total Mujeres ",""))</f>
        <v/>
      </c>
      <c r="CC207" s="60" t="str">
        <f>IF(AND($D207&lt;&gt;0,AF207=""),"* No olvide ingresar la variable "&amp;AF$203&amp;""&amp;" Hombres (Digite CERO si no tiene).  ",IF(AF207&gt;$D207,"* La variable Niños, Niñas, Adolescentes y Jóvenes Mejor Niñez Hombres no puede superar el Total Hombres. ",""))</f>
        <v/>
      </c>
      <c r="CD207" s="60" t="str">
        <f>IF(AND($E207&lt;&gt;0,AG207=""),"* No olvide ingresar la variable Niños, Niñas, Adolescentes y Jóvenes Mejor niñez Mujeres (Digite CERO si no tiene).  ",IF(AG207&gt;$E207,"* La variable de Niños, Niñas, Adolescentes y Jóvenes Mejor Niñez Mujeres no puede superar el Total Mujeres. ",""))</f>
        <v/>
      </c>
      <c r="CE207" s="60" t="str">
        <f>IF(AND($C207&lt;&gt;0,AH207=""),"* No olvide ingresar la variable "&amp;AH$203&amp;""&amp;" (Digite CERO si no tiene).  ",IF(AH207&gt;$C207,"* La variable Pueblos Originarios no puede superar el Total Ambos Sexos. ",""))</f>
        <v/>
      </c>
      <c r="CF207" s="60" t="str">
        <f>IF(AND($C207&lt;&gt;0,AI207=""),"* No olvide ingresar la variable "&amp;AI$203&amp;""&amp;" (Digite CERO si no tiene).  ",IF(AI207&gt;$C207,"* La variable Migrantes no puede superar el Total Ambos Sexos. ",""))</f>
        <v/>
      </c>
      <c r="CK207" s="62">
        <f>IF(AND($D207&lt;&gt;0,AD207=""),1,IF(AD207&gt;$D207,1,0))</f>
        <v>0</v>
      </c>
      <c r="CL207" s="62">
        <f>IF(AND($E207&lt;&gt;0,AE207=""),1,IF(AE207&gt;$E207,1,0))</f>
        <v>0</v>
      </c>
      <c r="CM207" s="62">
        <f>IF(AND($D207&lt;&gt;0,AF207=""),1,IF(AF207&gt;$D207,1,0))</f>
        <v>0</v>
      </c>
      <c r="CN207" s="62">
        <f>IF(AND($E207&lt;&gt;0,AG207=""),1,IF(AG207&gt;$E207,1,0))</f>
        <v>0</v>
      </c>
      <c r="CO207" s="62">
        <f>IF(AND($C207&lt;&gt;0,AH207=""),1,IF(AH207&gt;$C207,1,0))</f>
        <v>0</v>
      </c>
      <c r="CP207" s="62">
        <f>IF(AND($C207&lt;&gt;0,AI207=""),1,IF(AI207&gt;$C207,1,0))</f>
        <v>0</v>
      </c>
    </row>
    <row r="208" spans="1:94" x14ac:dyDescent="0.25">
      <c r="A208" s="2638" t="s">
        <v>65</v>
      </c>
      <c r="B208" s="2639"/>
      <c r="C208" s="1347">
        <f>SUM(D208+E208)</f>
        <v>0</v>
      </c>
      <c r="D208" s="1348">
        <f t="shared" ref="D208:AI208" si="62">SUM(D206+D207)</f>
        <v>0</v>
      </c>
      <c r="E208" s="1349">
        <f t="shared" si="62"/>
        <v>0</v>
      </c>
      <c r="F208" s="1350">
        <f t="shared" si="62"/>
        <v>0</v>
      </c>
      <c r="G208" s="1351">
        <f t="shared" si="62"/>
        <v>0</v>
      </c>
      <c r="H208" s="1350">
        <f t="shared" si="62"/>
        <v>0</v>
      </c>
      <c r="I208" s="1351">
        <f t="shared" si="62"/>
        <v>0</v>
      </c>
      <c r="J208" s="1350">
        <f t="shared" si="62"/>
        <v>0</v>
      </c>
      <c r="K208" s="1351">
        <f t="shared" si="62"/>
        <v>0</v>
      </c>
      <c r="L208" s="1350">
        <f t="shared" si="62"/>
        <v>0</v>
      </c>
      <c r="M208" s="1351">
        <f t="shared" si="62"/>
        <v>0</v>
      </c>
      <c r="N208" s="1350">
        <f t="shared" si="62"/>
        <v>0</v>
      </c>
      <c r="O208" s="1351">
        <f t="shared" si="62"/>
        <v>0</v>
      </c>
      <c r="P208" s="1350">
        <f t="shared" si="62"/>
        <v>0</v>
      </c>
      <c r="Q208" s="1351">
        <f t="shared" si="62"/>
        <v>0</v>
      </c>
      <c r="R208" s="1350">
        <f t="shared" si="62"/>
        <v>0</v>
      </c>
      <c r="S208" s="1351">
        <f t="shared" si="62"/>
        <v>0</v>
      </c>
      <c r="T208" s="1350">
        <f t="shared" si="62"/>
        <v>0</v>
      </c>
      <c r="U208" s="1351">
        <f t="shared" si="62"/>
        <v>0</v>
      </c>
      <c r="V208" s="1350">
        <f t="shared" si="62"/>
        <v>0</v>
      </c>
      <c r="W208" s="1351">
        <f t="shared" si="62"/>
        <v>0</v>
      </c>
      <c r="X208" s="1350">
        <f t="shared" si="62"/>
        <v>0</v>
      </c>
      <c r="Y208" s="1351">
        <f t="shared" si="62"/>
        <v>0</v>
      </c>
      <c r="Z208" s="1350">
        <f t="shared" si="62"/>
        <v>0</v>
      </c>
      <c r="AA208" s="1351">
        <f t="shared" si="62"/>
        <v>0</v>
      </c>
      <c r="AB208" s="1350">
        <f t="shared" si="62"/>
        <v>0</v>
      </c>
      <c r="AC208" s="1352">
        <f t="shared" si="62"/>
        <v>0</v>
      </c>
      <c r="AD208" s="1348">
        <f t="shared" si="62"/>
        <v>0</v>
      </c>
      <c r="AE208" s="1351">
        <f t="shared" si="62"/>
        <v>0</v>
      </c>
      <c r="AF208" s="1348">
        <f t="shared" si="62"/>
        <v>0</v>
      </c>
      <c r="AG208" s="1351">
        <f t="shared" si="62"/>
        <v>0</v>
      </c>
      <c r="AH208" s="1350">
        <f t="shared" si="62"/>
        <v>0</v>
      </c>
      <c r="AI208" s="1349">
        <f t="shared" si="62"/>
        <v>0</v>
      </c>
    </row>
    <row r="209" spans="1:90" customFormat="1" x14ac:dyDescent="0.25">
      <c r="A209" s="411" t="s">
        <v>225</v>
      </c>
      <c r="B209" s="429"/>
      <c r="C209" s="429"/>
      <c r="D209" s="429"/>
      <c r="E209" s="429"/>
      <c r="F209" s="429"/>
      <c r="G209" s="5"/>
      <c r="H209" s="5"/>
      <c r="I209" s="379"/>
      <c r="J209" s="379"/>
      <c r="K209" s="379"/>
      <c r="L209" s="379"/>
      <c r="M209" s="379"/>
      <c r="N209" s="379"/>
      <c r="O209" s="379"/>
      <c r="P209" s="379"/>
      <c r="Q209" s="379"/>
      <c r="R209" s="5"/>
      <c r="S209" s="5"/>
      <c r="T209" s="5"/>
      <c r="U209" s="5"/>
      <c r="V209" s="5"/>
      <c r="W209" s="5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</row>
    <row r="210" spans="1:90" customFormat="1" ht="15" customHeight="1" x14ac:dyDescent="0.25">
      <c r="A210" s="3161" t="s">
        <v>226</v>
      </c>
      <c r="B210" s="3162"/>
      <c r="C210" s="3163" t="s">
        <v>65</v>
      </c>
      <c r="D210" s="3163"/>
      <c r="E210" s="3164"/>
      <c r="F210" s="3165" t="s">
        <v>6</v>
      </c>
      <c r="G210" s="3166"/>
      <c r="H210" s="3166"/>
      <c r="I210" s="3166"/>
      <c r="J210" s="3166"/>
      <c r="K210" s="3166"/>
      <c r="L210" s="3166"/>
      <c r="M210" s="3166"/>
      <c r="N210" s="3166"/>
      <c r="O210" s="3166"/>
      <c r="P210" s="3165" t="s">
        <v>227</v>
      </c>
      <c r="Q210" s="3166"/>
      <c r="R210" s="3167"/>
      <c r="S210" s="3177" t="s">
        <v>28</v>
      </c>
      <c r="T210" s="3178" t="s">
        <v>29</v>
      </c>
      <c r="U210" s="3175" t="s">
        <v>228</v>
      </c>
      <c r="V210" s="3175"/>
      <c r="W210" s="3175"/>
      <c r="X210" s="3175"/>
      <c r="Y210" s="3175"/>
      <c r="Z210" s="3170"/>
      <c r="AA210" s="3179" t="s">
        <v>229</v>
      </c>
      <c r="AB210" s="3175"/>
      <c r="AC210" s="3175"/>
      <c r="AD210" s="3175"/>
      <c r="AE210" s="3175"/>
      <c r="AF210" s="3170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</row>
    <row r="211" spans="1:90" customFormat="1" ht="15" customHeight="1" x14ac:dyDescent="0.25">
      <c r="A211" s="2642"/>
      <c r="B211" s="2643"/>
      <c r="C211" s="2648"/>
      <c r="D211" s="2648"/>
      <c r="E211" s="2649"/>
      <c r="F211" s="3116" t="s">
        <v>230</v>
      </c>
      <c r="G211" s="3116"/>
      <c r="H211" s="3116" t="s">
        <v>31</v>
      </c>
      <c r="I211" s="3116"/>
      <c r="J211" s="3116" t="s">
        <v>145</v>
      </c>
      <c r="K211" s="3116"/>
      <c r="L211" s="3116" t="s">
        <v>231</v>
      </c>
      <c r="M211" s="3116"/>
      <c r="N211" s="3116" t="s">
        <v>232</v>
      </c>
      <c r="O211" s="3090"/>
      <c r="P211" s="3180" t="s">
        <v>233</v>
      </c>
      <c r="Q211" s="3168" t="s">
        <v>234</v>
      </c>
      <c r="R211" s="3169" t="s">
        <v>235</v>
      </c>
      <c r="S211" s="2672"/>
      <c r="T211" s="2675"/>
      <c r="U211" s="2667"/>
      <c r="V211" s="2667"/>
      <c r="W211" s="2667"/>
      <c r="X211" s="2667"/>
      <c r="Y211" s="2667"/>
      <c r="Z211" s="2659"/>
      <c r="AA211" s="2678"/>
      <c r="AB211" s="2667"/>
      <c r="AC211" s="2667"/>
      <c r="AD211" s="2667"/>
      <c r="AE211" s="2667"/>
      <c r="AF211" s="2659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</row>
    <row r="212" spans="1:90" customFormat="1" x14ac:dyDescent="0.25">
      <c r="A212" s="2644"/>
      <c r="B212" s="2645"/>
      <c r="C212" s="1333" t="s">
        <v>222</v>
      </c>
      <c r="D212" s="1339" t="s">
        <v>18</v>
      </c>
      <c r="E212" s="1335" t="s">
        <v>19</v>
      </c>
      <c r="F212" s="1336" t="s">
        <v>18</v>
      </c>
      <c r="G212" s="1337" t="s">
        <v>19</v>
      </c>
      <c r="H212" s="1336" t="s">
        <v>18</v>
      </c>
      <c r="I212" s="1337" t="s">
        <v>19</v>
      </c>
      <c r="J212" s="1336" t="s">
        <v>18</v>
      </c>
      <c r="K212" s="1337" t="s">
        <v>19</v>
      </c>
      <c r="L212" s="1336" t="s">
        <v>18</v>
      </c>
      <c r="M212" s="1337" t="s">
        <v>19</v>
      </c>
      <c r="N212" s="1336" t="s">
        <v>18</v>
      </c>
      <c r="O212" s="1353" t="s">
        <v>19</v>
      </c>
      <c r="P212" s="2680"/>
      <c r="Q212" s="2654"/>
      <c r="R212" s="2656"/>
      <c r="S212" s="2673"/>
      <c r="T212" s="2676" t="s">
        <v>19</v>
      </c>
      <c r="U212" s="1354" t="s">
        <v>236</v>
      </c>
      <c r="V212" s="1355" t="s">
        <v>11</v>
      </c>
      <c r="W212" s="1356" t="s">
        <v>237</v>
      </c>
      <c r="X212" s="1356" t="s">
        <v>238</v>
      </c>
      <c r="Y212" s="1356" t="s">
        <v>239</v>
      </c>
      <c r="Z212" s="1357" t="s">
        <v>240</v>
      </c>
      <c r="AA212" s="1358" t="s">
        <v>236</v>
      </c>
      <c r="AB212" s="1355" t="s">
        <v>11</v>
      </c>
      <c r="AC212" s="1356" t="s">
        <v>237</v>
      </c>
      <c r="AD212" s="1356" t="s">
        <v>238</v>
      </c>
      <c r="AE212" s="1356" t="s">
        <v>239</v>
      </c>
      <c r="AF212" s="1359" t="s">
        <v>240</v>
      </c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</row>
    <row r="213" spans="1:90" customFormat="1" ht="15" customHeight="1" x14ac:dyDescent="0.25">
      <c r="A213" s="3185" t="s">
        <v>241</v>
      </c>
      <c r="B213" s="3186"/>
      <c r="C213" s="1340">
        <f>SUM(D213+E213)</f>
        <v>0</v>
      </c>
      <c r="D213" s="1341">
        <f t="shared" ref="D213:E215" si="63">SUM(F213+H213+J213+L213+N213)</f>
        <v>0</v>
      </c>
      <c r="E213" s="1360">
        <f t="shared" si="63"/>
        <v>0</v>
      </c>
      <c r="F213" s="1343"/>
      <c r="G213" s="1345"/>
      <c r="H213" s="1343"/>
      <c r="I213" s="1345"/>
      <c r="J213" s="1343"/>
      <c r="K213" s="1345"/>
      <c r="L213" s="1343"/>
      <c r="M213" s="1345"/>
      <c r="N213" s="1343"/>
      <c r="O213" s="1361"/>
      <c r="P213" s="1343"/>
      <c r="Q213" s="815"/>
      <c r="R213" s="1346"/>
      <c r="S213" s="1362"/>
      <c r="T213" s="1346"/>
      <c r="U213" s="471"/>
      <c r="V213" s="472"/>
      <c r="W213" s="472"/>
      <c r="X213" s="472"/>
      <c r="Y213" s="472"/>
      <c r="Z213" s="473"/>
      <c r="AA213" s="1343"/>
      <c r="AB213" s="815"/>
      <c r="AC213" s="815"/>
      <c r="AD213" s="815"/>
      <c r="AE213" s="815"/>
      <c r="AF213" s="1345"/>
      <c r="AG213" s="242" t="str">
        <f>CA213&amp;CB213</f>
        <v/>
      </c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60" t="str">
        <f>IF(AND($C213&lt;&gt;0,S213=""),"* No olvide ingresar la variable "&amp;S$210&amp;""&amp;" (Digite CERO si no tiene). ",IF(S213&gt;$C213,"* La variable Pueblos Originarios no puede superar el Total Ambos Sexos. ",""))</f>
        <v/>
      </c>
      <c r="CB213" s="60" t="str">
        <f>IF(AND($C213&lt;&gt;0,T213=""),"* No olvide ingresar la variable "&amp;T$210&amp;""&amp;" (Digite CERO si no tiene). ",IF(T213&gt;$C213,"* La variable Migrantes no puede superar el Total Ambos Sexos. ",""))</f>
        <v/>
      </c>
      <c r="CC213" s="2"/>
      <c r="CD213" s="59"/>
      <c r="CE213" s="59"/>
      <c r="CF213" s="61"/>
      <c r="CG213" s="61"/>
      <c r="CH213" s="61"/>
      <c r="CI213" s="61"/>
      <c r="CJ213" s="61"/>
      <c r="CK213" s="62">
        <f>IF(AND($C213&lt;&gt;0,S213=""),1,IF(S213&gt;$C213,1,0))</f>
        <v>0</v>
      </c>
      <c r="CL213" s="62">
        <f>IF(AND($C213&lt;&gt;0,T213=""),1,IF(T213&gt;$C213,1,0))</f>
        <v>0</v>
      </c>
    </row>
    <row r="214" spans="1:90" customFormat="1" x14ac:dyDescent="0.25">
      <c r="A214" s="2694" t="s">
        <v>242</v>
      </c>
      <c r="B214" s="2695"/>
      <c r="C214" s="474">
        <f>SUM(D214+E214)</f>
        <v>0</v>
      </c>
      <c r="D214" s="475">
        <f t="shared" si="63"/>
        <v>0</v>
      </c>
      <c r="E214" s="476">
        <f t="shared" si="63"/>
        <v>0</v>
      </c>
      <c r="F214" s="477"/>
      <c r="G214" s="478"/>
      <c r="H214" s="477"/>
      <c r="I214" s="478"/>
      <c r="J214" s="477"/>
      <c r="K214" s="478"/>
      <c r="L214" s="477"/>
      <c r="M214" s="478"/>
      <c r="N214" s="477"/>
      <c r="O214" s="479"/>
      <c r="P214" s="477"/>
      <c r="Q214" s="480"/>
      <c r="R214" s="481"/>
      <c r="S214" s="482"/>
      <c r="T214" s="483"/>
      <c r="U214" s="482"/>
      <c r="V214" s="480"/>
      <c r="W214" s="480"/>
      <c r="X214" s="480"/>
      <c r="Y214" s="480"/>
      <c r="Z214" s="484"/>
      <c r="AA214" s="477"/>
      <c r="AB214" s="480"/>
      <c r="AC214" s="480"/>
      <c r="AD214" s="480"/>
      <c r="AE214" s="480"/>
      <c r="AF214" s="478"/>
      <c r="AG214" s="242" t="str">
        <f t="shared" ref="AG214:AG215" si="64">CA214&amp;CB214</f>
        <v/>
      </c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60" t="str">
        <f t="shared" ref="CA214:CA215" si="65">IF(AND($C214&lt;&gt;0,S214=""),"* No olvide ingresar la variable "&amp;S$210&amp;""&amp;" (Digite CERO si no tiene). ",IF(S214&gt;$C214,"* La variable Pueblos Originarios no puede superar el Total Ambos Sexos. ",""))</f>
        <v/>
      </c>
      <c r="CB214" s="60" t="str">
        <f t="shared" ref="CB214:CB215" si="66">IF(AND($C214&lt;&gt;0,T214=""),"* No olvide ingresar la variable "&amp;T$210&amp;""&amp;" (Digite CERO si no tiene). ",IF(T214&gt;$C214,"* La variable Migrantes no puede superar el Total Ambos Sexos. ",""))</f>
        <v/>
      </c>
      <c r="CC214" s="2"/>
      <c r="CD214" s="59"/>
      <c r="CE214" s="59"/>
      <c r="CF214" s="61"/>
      <c r="CG214" s="61"/>
      <c r="CH214" s="61"/>
      <c r="CI214" s="61"/>
      <c r="CJ214" s="61"/>
      <c r="CK214" s="62">
        <f t="shared" ref="CK214:CL215" si="67">IF(AND($C214&lt;&gt;0,S214=""),1,IF(S214&gt;$C214,1,0))</f>
        <v>0</v>
      </c>
      <c r="CL214" s="62">
        <f t="shared" si="67"/>
        <v>0</v>
      </c>
    </row>
    <row r="215" spans="1:90" customFormat="1" x14ac:dyDescent="0.25">
      <c r="A215" s="2696" t="s">
        <v>243</v>
      </c>
      <c r="B215" s="2697"/>
      <c r="C215" s="445">
        <f>SUM(D215+E215)</f>
        <v>0</v>
      </c>
      <c r="D215" s="485">
        <f t="shared" si="63"/>
        <v>0</v>
      </c>
      <c r="E215" s="486">
        <f t="shared" si="63"/>
        <v>0</v>
      </c>
      <c r="F215" s="449"/>
      <c r="G215" s="451"/>
      <c r="H215" s="449"/>
      <c r="I215" s="451"/>
      <c r="J215" s="449"/>
      <c r="K215" s="451"/>
      <c r="L215" s="449"/>
      <c r="M215" s="451"/>
      <c r="N215" s="449"/>
      <c r="O215" s="487"/>
      <c r="P215" s="449"/>
      <c r="Q215" s="488"/>
      <c r="R215" s="452"/>
      <c r="S215" s="489"/>
      <c r="T215" s="452"/>
      <c r="U215" s="489"/>
      <c r="V215" s="488"/>
      <c r="W215" s="488"/>
      <c r="X215" s="488"/>
      <c r="Y215" s="488"/>
      <c r="Z215" s="490"/>
      <c r="AA215" s="449"/>
      <c r="AB215" s="488"/>
      <c r="AC215" s="488"/>
      <c r="AD215" s="488"/>
      <c r="AE215" s="488"/>
      <c r="AF215" s="451"/>
      <c r="AG215" s="242" t="str">
        <f t="shared" si="64"/>
        <v/>
      </c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60" t="str">
        <f t="shared" si="65"/>
        <v/>
      </c>
      <c r="CB215" s="60" t="str">
        <f t="shared" si="66"/>
        <v/>
      </c>
      <c r="CC215" s="2"/>
      <c r="CD215" s="59"/>
      <c r="CE215" s="59"/>
      <c r="CF215" s="61"/>
      <c r="CG215" s="61"/>
      <c r="CH215" s="61"/>
      <c r="CI215" s="61"/>
      <c r="CJ215" s="61"/>
      <c r="CK215" s="62">
        <f t="shared" si="67"/>
        <v>0</v>
      </c>
      <c r="CL215" s="62">
        <f>IF(AND($C215&lt;&gt;0,T215=""),1,IF(T215&gt;$C215,1,0))</f>
        <v>0</v>
      </c>
    </row>
    <row r="216" spans="1:90" customFormat="1" x14ac:dyDescent="0.25">
      <c r="A216" s="491" t="s">
        <v>244</v>
      </c>
      <c r="B216" s="491"/>
      <c r="C216" s="491"/>
      <c r="D216" s="492"/>
      <c r="E216" s="492"/>
      <c r="F216" s="492"/>
      <c r="G216" s="492"/>
      <c r="H216" s="493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</row>
    <row r="217" spans="1:90" customFormat="1" ht="15" customHeight="1" x14ac:dyDescent="0.25">
      <c r="A217" s="3187" t="s">
        <v>245</v>
      </c>
      <c r="B217" s="3188"/>
      <c r="C217" s="3188"/>
      <c r="D217" s="3181"/>
      <c r="E217" s="3187" t="s">
        <v>18</v>
      </c>
      <c r="F217" s="3189" t="s">
        <v>19</v>
      </c>
      <c r="G217" s="3194" t="s">
        <v>246</v>
      </c>
      <c r="H217" s="3195"/>
      <c r="I217" s="3196" t="s">
        <v>28</v>
      </c>
      <c r="J217" s="3181" t="s">
        <v>29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</row>
    <row r="218" spans="1:90" customFormat="1" ht="22.5" x14ac:dyDescent="0.25">
      <c r="A218" s="2700"/>
      <c r="B218" s="2701"/>
      <c r="C218" s="2701"/>
      <c r="D218" s="2682"/>
      <c r="E218" s="2700"/>
      <c r="F218" s="2703"/>
      <c r="G218" s="1363" t="s">
        <v>247</v>
      </c>
      <c r="H218" s="1364" t="s">
        <v>248</v>
      </c>
      <c r="I218" s="2716"/>
      <c r="J218" s="268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</row>
    <row r="219" spans="1:90" customFormat="1" ht="15" customHeight="1" x14ac:dyDescent="0.25">
      <c r="A219" s="3182" t="s">
        <v>249</v>
      </c>
      <c r="B219" s="3183"/>
      <c r="C219" s="3183"/>
      <c r="D219" s="3184"/>
      <c r="E219" s="1365"/>
      <c r="F219" s="1366"/>
      <c r="G219" s="1324"/>
      <c r="H219" s="1367"/>
      <c r="I219" s="1368"/>
      <c r="J219" s="1366"/>
      <c r="K219" s="444" t="str">
        <f>$CA219&amp;CB219</f>
        <v/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CA219" s="60" t="str">
        <f>IF(AND($E219+F219&lt;&gt;0,I219=""),"* No olvide ingresar la variable "&amp;I$217&amp;""&amp;" (Digite CERO si no tiene). ",IF(I219&gt;$E219+$F219,"* La variable Pueblos Originarios la suma de Hombres + Mujeres.",""))</f>
        <v/>
      </c>
      <c r="CB219" s="60" t="str">
        <f>IF(AND($E219+F219&lt;&gt;0,J219=""),"* No olvide ingresar la variable "&amp;J$217&amp;""&amp;" (Digite CERO si no tiene). ",IF(J219&gt;$E219+$F219,"* La variable Migrantes no puede superar la suma de Hombres + Mujeres. ",""))</f>
        <v/>
      </c>
      <c r="CC219" s="2"/>
      <c r="CD219" s="59"/>
      <c r="CE219" s="59"/>
      <c r="CF219" s="61"/>
      <c r="CG219" s="61"/>
      <c r="CH219" s="61"/>
      <c r="CI219" s="61"/>
      <c r="CJ219" s="61"/>
      <c r="CK219" s="62">
        <f>IF(AND($E219+$F219&lt;&gt;0,I219=""),1,IF(I219&gt;$E219+$F219,1,0))</f>
        <v>0</v>
      </c>
      <c r="CL219" s="62">
        <f>IF(AND($E219+$F219&lt;&gt;0,J219=""),1,IF(J219&gt;$E219+$F219,1,0))</f>
        <v>0</v>
      </c>
    </row>
    <row r="220" spans="1:90" customFormat="1" ht="15" customHeight="1" x14ac:dyDescent="0.25">
      <c r="A220" s="2686" t="s">
        <v>250</v>
      </c>
      <c r="B220" s="2687"/>
      <c r="C220" s="2687"/>
      <c r="D220" s="2688"/>
      <c r="E220" s="391"/>
      <c r="F220" s="500"/>
      <c r="G220" s="391"/>
      <c r="H220" s="330"/>
      <c r="I220" s="501"/>
      <c r="J220" s="502"/>
      <c r="K220" s="444" t="str">
        <f t="shared" ref="K220:K226" si="68">$CA220&amp;CB220</f>
        <v/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60" t="str">
        <f>IF(AND($E220+F220&lt;&gt;0,I220=""),"* No olvide ingresar la variable "&amp;I$217&amp;""&amp;" (Digite CERO si no tiene). ",IF(I220&gt;$E220+$F220,"* La variable Pueblos Originarios la suma de Hombres + Mujeres.",""))</f>
        <v/>
      </c>
      <c r="CB220" s="60" t="str">
        <f>IF(AND($E220+F220&lt;&gt;0,J220=""),"* No olvide ingresar la variable "&amp;J$217&amp;""&amp;" (Digite CERO si no tiene). ",IF(J220&gt;$E220+$F220,"* La variable Migrantes no puede superar la suma de Hombres + Mujeres. ",""))</f>
        <v/>
      </c>
      <c r="CC220" s="2"/>
      <c r="CD220" s="59"/>
      <c r="CE220" s="59"/>
      <c r="CF220" s="61"/>
      <c r="CG220" s="61"/>
      <c r="CH220" s="61"/>
      <c r="CI220" s="61"/>
      <c r="CJ220" s="61"/>
      <c r="CK220" s="62">
        <f>IF(AND($E220+$F220&lt;&gt;0,I220=""),1,IF(I220&gt;$E220+$F220,1,0))</f>
        <v>0</v>
      </c>
      <c r="CL220" s="62">
        <f>IF(AND($E220+$F220&lt;&gt;0,J220=""),1,IF(J220&gt;$E220+$F220,1,0))</f>
        <v>0</v>
      </c>
    </row>
    <row r="221" spans="1:90" customFormat="1" ht="15" customHeight="1" x14ac:dyDescent="0.25">
      <c r="A221" s="2689" t="s">
        <v>251</v>
      </c>
      <c r="B221" s="2690"/>
      <c r="C221" s="2690"/>
      <c r="D221" s="2691"/>
      <c r="E221" s="396"/>
      <c r="F221" s="503"/>
      <c r="G221" s="504"/>
      <c r="H221" s="505"/>
      <c r="I221" s="506"/>
      <c r="J221" s="507"/>
      <c r="K221" s="444" t="str">
        <f t="shared" si="68"/>
        <v/>
      </c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60" t="str">
        <f t="shared" ref="CA221" si="69">IF(AND($E221+F221&lt;&gt;0,I221=""),"* No olvide ingresar la variable "&amp;I$217&amp;""&amp;" (Digite CERO si no tiene). ",IF(I221&gt;$E221+$F221,"* La variable Pueblos Originarios la suma de Hombres + Mujeres.",""))</f>
        <v/>
      </c>
      <c r="CB221" s="60" t="str">
        <f t="shared" ref="CB221" si="70">IF(AND($E221+F221&lt;&gt;0,J221=""),"* No olvide ingresar la variable "&amp;J$217&amp;""&amp;" (Digite CERO si no tiene). ",IF(J221&gt;$E221+$F221,"* La variable Migrantes no puede superar la suma de Hombres + Mujeres. ",""))</f>
        <v/>
      </c>
      <c r="CC221" s="2"/>
      <c r="CD221" s="59"/>
      <c r="CE221" s="59"/>
      <c r="CF221" s="61"/>
      <c r="CG221" s="61"/>
      <c r="CH221" s="61"/>
      <c r="CI221" s="61"/>
      <c r="CJ221" s="61"/>
      <c r="CK221" s="62">
        <f t="shared" ref="CK221:CL226" si="71">IF(AND($E221+$F221&lt;&gt;0,I221=""),1,IF(I221&gt;$E221+$F221,1,0))</f>
        <v>0</v>
      </c>
      <c r="CL221" s="62">
        <f t="shared" si="71"/>
        <v>0</v>
      </c>
    </row>
    <row r="222" spans="1:90" customFormat="1" x14ac:dyDescent="0.25">
      <c r="A222" s="3190" t="s">
        <v>65</v>
      </c>
      <c r="B222" s="3191"/>
      <c r="C222" s="3191"/>
      <c r="D222" s="3192"/>
      <c r="E222" s="1369">
        <f>SUM(E219:E221)</f>
        <v>0</v>
      </c>
      <c r="F222" s="1370">
        <f>SUM(F219:F221)</f>
        <v>0</v>
      </c>
      <c r="G222" s="1371">
        <f t="shared" ref="G222:J222" si="72">SUM(G219:G221)</f>
        <v>0</v>
      </c>
      <c r="H222" s="1372">
        <f t="shared" si="72"/>
        <v>0</v>
      </c>
      <c r="I222" s="1373">
        <f t="shared" si="72"/>
        <v>0</v>
      </c>
      <c r="J222" s="1374">
        <f t="shared" si="72"/>
        <v>0</v>
      </c>
      <c r="K222" s="444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C222" s="2"/>
      <c r="CD222" s="59"/>
      <c r="CE222" s="59"/>
      <c r="CF222" s="61"/>
      <c r="CG222" s="61"/>
      <c r="CH222" s="61"/>
      <c r="CI222" s="61"/>
      <c r="CJ222" s="61"/>
      <c r="CK222" s="2"/>
      <c r="CL222" s="2"/>
    </row>
    <row r="223" spans="1:90" customFormat="1" x14ac:dyDescent="0.25">
      <c r="A223" s="3193" t="s">
        <v>252</v>
      </c>
      <c r="B223" s="3182" t="s">
        <v>253</v>
      </c>
      <c r="C223" s="3183"/>
      <c r="D223" s="3184"/>
      <c r="E223" s="1375"/>
      <c r="F223" s="1376"/>
      <c r="G223" s="268"/>
      <c r="H223" s="516"/>
      <c r="I223" s="1377"/>
      <c r="J223" s="1376"/>
      <c r="K223" s="444" t="str">
        <f>$CA223&amp;CB223</f>
        <v/>
      </c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60" t="str">
        <f>IF(AND($E223+F223&lt;&gt;0,I223=""),"* No olvide ingresar la variable "&amp;I$217&amp;""&amp;" (Digite CERO si no tiene). ",IF(I223&gt;$E223+$F223,"* La variable Pueblos Originarios no debe ser mayor a la suma de Hombres + Mujeres.",""))</f>
        <v/>
      </c>
      <c r="CB223" s="60" t="str">
        <f>IF(AND($E223+F223&lt;&gt;0,J223=""),"* No olvide ingresar la variable "&amp;J$217&amp;""&amp;" (Digite CERO si no tiene). ",IF(J223&gt;$E223+$F223,"* La variable Migrantes no debe ser mayor a la suma de Hombres + Mujeres. ",""))</f>
        <v/>
      </c>
      <c r="CC223" s="2"/>
      <c r="CD223" s="59"/>
      <c r="CE223" s="59"/>
      <c r="CF223" s="61"/>
      <c r="CG223" s="61"/>
      <c r="CH223" s="61"/>
      <c r="CI223" s="61"/>
      <c r="CJ223" s="61"/>
      <c r="CK223" s="62">
        <f t="shared" si="71"/>
        <v>0</v>
      </c>
      <c r="CL223" s="62">
        <f t="shared" si="71"/>
        <v>0</v>
      </c>
    </row>
    <row r="224" spans="1:90" customFormat="1" ht="15" customHeight="1" x14ac:dyDescent="0.25">
      <c r="A224" s="3193"/>
      <c r="B224" s="2708" t="s">
        <v>254</v>
      </c>
      <c r="C224" s="2686" t="s">
        <v>255</v>
      </c>
      <c r="D224" s="2688"/>
      <c r="E224" s="518"/>
      <c r="F224" s="519"/>
      <c r="G224" s="268"/>
      <c r="H224" s="516"/>
      <c r="I224" s="520"/>
      <c r="J224" s="521"/>
      <c r="K224" s="444" t="str">
        <f t="shared" si="68"/>
        <v/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60" t="str">
        <f t="shared" ref="CA224:CA226" si="73">IF(AND($E224+F224&lt;&gt;0,I224=""),"* No olvide ingresar la variable "&amp;I$217&amp;""&amp;" (Digite CERO si no tiene). ",IF(I224&gt;$E224+$F224,"* La variable Pueblos Originarios no debe ser mayor a la suma de Hombres + Mujeres.",""))</f>
        <v/>
      </c>
      <c r="CB224" s="60" t="str">
        <f t="shared" ref="CB224:CB226" si="74">IF(AND($E224+F224&lt;&gt;0,J224=""),"* No olvide ingresar la variable "&amp;J$217&amp;""&amp;" (Digite CERO si no tiene). ",IF(J224&gt;$E224+$F224,"* La variable Migrantes no debe ser mayor a la suma de Hombres + Mujeres. ",""))</f>
        <v/>
      </c>
      <c r="CC224" s="2"/>
      <c r="CD224" s="59"/>
      <c r="CE224" s="59"/>
      <c r="CF224" s="61"/>
      <c r="CG224" s="61"/>
      <c r="CH224" s="61"/>
      <c r="CI224" s="61"/>
      <c r="CJ224" s="61"/>
      <c r="CK224" s="62">
        <f t="shared" si="71"/>
        <v>0</v>
      </c>
      <c r="CL224" s="62">
        <f t="shared" si="71"/>
        <v>0</v>
      </c>
    </row>
    <row r="225" spans="1:90" customFormat="1" ht="15" customHeight="1" x14ac:dyDescent="0.25">
      <c r="A225" s="3193"/>
      <c r="B225" s="2708"/>
      <c r="C225" s="2709" t="s">
        <v>256</v>
      </c>
      <c r="D225" s="2710"/>
      <c r="E225" s="522"/>
      <c r="F225" s="519"/>
      <c r="G225" s="268"/>
      <c r="H225" s="516"/>
      <c r="I225" s="523"/>
      <c r="J225" s="524"/>
      <c r="K225" s="444" t="str">
        <f t="shared" si="68"/>
        <v/>
      </c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60" t="str">
        <f t="shared" si="73"/>
        <v/>
      </c>
      <c r="CB225" s="60" t="str">
        <f t="shared" si="74"/>
        <v/>
      </c>
      <c r="CC225" s="2"/>
      <c r="CD225" s="59"/>
      <c r="CE225" s="59"/>
      <c r="CF225" s="61"/>
      <c r="CG225" s="61"/>
      <c r="CH225" s="61"/>
      <c r="CI225" s="61"/>
      <c r="CJ225" s="61"/>
      <c r="CK225" s="62">
        <f t="shared" si="71"/>
        <v>0</v>
      </c>
      <c r="CL225" s="62">
        <f t="shared" si="71"/>
        <v>0</v>
      </c>
    </row>
    <row r="226" spans="1:90" customFormat="1" ht="15" customHeight="1" x14ac:dyDescent="0.25">
      <c r="A226" s="3193"/>
      <c r="B226" s="525" t="s">
        <v>257</v>
      </c>
      <c r="C226" s="2711" t="s">
        <v>256</v>
      </c>
      <c r="D226" s="2712"/>
      <c r="E226" s="526"/>
      <c r="F226" s="527"/>
      <c r="G226" s="528"/>
      <c r="H226" s="529"/>
      <c r="I226" s="530"/>
      <c r="J226" s="527"/>
      <c r="K226" s="444" t="str">
        <f t="shared" si="68"/>
        <v/>
      </c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60" t="str">
        <f t="shared" si="73"/>
        <v/>
      </c>
      <c r="CB226" s="60" t="str">
        <f t="shared" si="74"/>
        <v/>
      </c>
      <c r="CC226" s="2"/>
      <c r="CD226" s="59"/>
      <c r="CE226" s="59"/>
      <c r="CF226" s="61"/>
      <c r="CG226" s="61"/>
      <c r="CH226" s="61"/>
      <c r="CI226" s="61"/>
      <c r="CJ226" s="61"/>
      <c r="CK226" s="62">
        <f t="shared" si="71"/>
        <v>0</v>
      </c>
      <c r="CL226" s="62">
        <f t="shared" si="71"/>
        <v>0</v>
      </c>
    </row>
    <row r="227" spans="1:90" customFormat="1" x14ac:dyDescent="0.25">
      <c r="A227" s="3190" t="s">
        <v>65</v>
      </c>
      <c r="B227" s="3191"/>
      <c r="C227" s="3191"/>
      <c r="D227" s="3192"/>
      <c r="E227" s="1369">
        <f>SUM(E223:E226)</f>
        <v>0</v>
      </c>
      <c r="F227" s="1370">
        <f>SUM(F223:F226)</f>
        <v>0</v>
      </c>
      <c r="G227" s="531"/>
      <c r="H227" s="532"/>
      <c r="I227" s="1373">
        <f t="shared" ref="I227:J227" si="75">SUM(I223:I226)</f>
        <v>0</v>
      </c>
      <c r="J227" s="1374">
        <f t="shared" si="75"/>
        <v>0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2"/>
      <c r="CF227" s="2"/>
      <c r="CG227" s="2"/>
      <c r="CH227" s="2"/>
      <c r="CI227" s="2"/>
      <c r="CJ227" s="2"/>
      <c r="CK227" s="2"/>
      <c r="CL227" s="2"/>
    </row>
    <row r="228" spans="1:90" customFormat="1" x14ac:dyDescent="0.25">
      <c r="A228" s="533" t="s">
        <v>258</v>
      </c>
      <c r="B228" s="533"/>
      <c r="C228" s="533"/>
      <c r="D228" s="534"/>
      <c r="E228" s="534"/>
      <c r="F228" s="534"/>
      <c r="G228" s="535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2"/>
      <c r="CF228" s="2"/>
      <c r="CG228" s="2"/>
      <c r="CH228" s="2"/>
      <c r="CI228" s="2"/>
      <c r="CJ228" s="2"/>
      <c r="CK228" s="2"/>
      <c r="CL228" s="2"/>
    </row>
    <row r="229" spans="1:90" customFormat="1" ht="21" x14ac:dyDescent="0.25">
      <c r="A229" s="3190" t="s">
        <v>226</v>
      </c>
      <c r="B229" s="3192"/>
      <c r="C229" s="1378" t="s">
        <v>18</v>
      </c>
      <c r="D229" s="1379" t="s">
        <v>19</v>
      </c>
      <c r="E229" s="1380" t="s">
        <v>28</v>
      </c>
      <c r="F229" s="1381" t="s">
        <v>29</v>
      </c>
      <c r="G229" s="535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2"/>
      <c r="CF229" s="2"/>
      <c r="CG229" s="2"/>
      <c r="CH229" s="2"/>
      <c r="CI229" s="2"/>
      <c r="CJ229" s="2"/>
      <c r="CK229" s="2"/>
      <c r="CL229" s="2"/>
    </row>
    <row r="230" spans="1:90" customFormat="1" ht="21" x14ac:dyDescent="0.25">
      <c r="A230" s="3199" t="s">
        <v>259</v>
      </c>
      <c r="B230" s="1382" t="s">
        <v>255</v>
      </c>
      <c r="C230" s="1383"/>
      <c r="D230" s="1053"/>
      <c r="E230" s="1384"/>
      <c r="F230" s="1385"/>
      <c r="G230" s="444" t="str">
        <f>$CB230&amp;CA230</f>
        <v/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60" t="str">
        <f>IF(AND($C230+D230&lt;&gt;0,E230=""),"* No olvide ingresar la variable "&amp;E$229&amp;""&amp;" (Digite CERO si no tiene). ",IF(E230&gt;$C230+$D230,"* La variable Pueblos Originarios no debe ser mayor a la suma de Hombres + Mujeres.",""))</f>
        <v/>
      </c>
      <c r="CB230" s="60" t="str">
        <f>IF(AND($C230+D230&lt;&gt;0,F230=""),"* No olvide ingresar la variable "&amp;F$229&amp;""&amp;" (Digite CERO si no tiene). ",IF(F230&gt;$C230+$D230,"* La variable Migrantes no debe ser mayor a la suma de Hombres + Mujeres.",""))</f>
        <v/>
      </c>
      <c r="CC230" s="2"/>
      <c r="CD230" s="59"/>
      <c r="CE230" s="59"/>
      <c r="CF230" s="61"/>
      <c r="CG230" s="61"/>
      <c r="CH230" s="61"/>
      <c r="CI230" s="61"/>
      <c r="CJ230" s="61"/>
      <c r="CK230" s="62">
        <f>IF(AND($C230+$D230&lt;&gt;0,E230=""),1,IF(E230&gt;$C230+$D230,1,0))</f>
        <v>0</v>
      </c>
      <c r="CL230" s="62">
        <f>IF(AND($C230+$D230&lt;&gt;0,F230=""),1,IF(F230&gt;$C230+$D230,1,0))</f>
        <v>0</v>
      </c>
    </row>
    <row r="231" spans="1:90" customFormat="1" ht="21" x14ac:dyDescent="0.25">
      <c r="A231" s="2725"/>
      <c r="B231" s="545" t="s">
        <v>256</v>
      </c>
      <c r="C231" s="546"/>
      <c r="D231" s="547"/>
      <c r="E231" s="548"/>
      <c r="F231" s="549"/>
      <c r="G231" s="444" t="str">
        <f>$CB231&amp;CA231</f>
        <v/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60" t="str">
        <f>IF(AND($C231+D231&lt;&gt;0,E231=""),"* No olvide ingresar la variable "&amp;E$229&amp;""&amp;" (Digite CERO si no tiene). ",IF(E231&gt;$C231+$D231,"* La variable Pueblos Originarios no debe ser mayor a la suma de Hombres + Mujeres.",""))</f>
        <v/>
      </c>
      <c r="CB231" s="60" t="str">
        <f>IF(AND($C231+D231&lt;&gt;0,F231=""),"* No olvide ingresar la variable "&amp;F$229&amp;""&amp;" (Digite CERO si no tiene). ",IF(F231&gt;$C231+$D231,"* La variable Migrantes no debe ser mayor a la suma de Hombres + Mujeres.",""))</f>
        <v/>
      </c>
      <c r="CC231" s="2"/>
      <c r="CD231" s="59"/>
      <c r="CE231" s="59"/>
      <c r="CF231" s="61"/>
      <c r="CG231" s="61"/>
      <c r="CH231" s="61"/>
      <c r="CI231" s="61"/>
      <c r="CJ231" s="61"/>
      <c r="CK231" s="62">
        <f>IF(AND($C231+$D231&lt;&gt;0,E231=""),1,IF(E231&gt;$C231+$D231,1,0))</f>
        <v>0</v>
      </c>
      <c r="CL231" s="62">
        <f>IF(AND($C231+$D231&lt;&gt;0,F231=""),1,IF(F231&gt;$C231+$D231,1,0))</f>
        <v>0</v>
      </c>
    </row>
    <row r="232" spans="1:90" customFormat="1" x14ac:dyDescent="0.25">
      <c r="A232" s="3190" t="s">
        <v>65</v>
      </c>
      <c r="B232" s="3192"/>
      <c r="C232" s="1386">
        <f>SUM(C230:C231)</f>
        <v>0</v>
      </c>
      <c r="D232" s="1387">
        <f t="shared" ref="D232:F232" si="76">SUM(D230:D231)</f>
        <v>0</v>
      </c>
      <c r="E232" s="1388">
        <f t="shared" si="76"/>
        <v>0</v>
      </c>
      <c r="F232" s="1389">
        <f t="shared" si="76"/>
        <v>0</v>
      </c>
      <c r="G232" s="535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2"/>
      <c r="CF232" s="2"/>
      <c r="CG232" s="2"/>
      <c r="CH232" s="2"/>
      <c r="CI232" s="2"/>
      <c r="CJ232" s="2"/>
      <c r="CK232" s="2"/>
      <c r="CL232" s="2"/>
    </row>
    <row r="233" spans="1:90" customFormat="1" x14ac:dyDescent="0.25">
      <c r="A233" s="411" t="s">
        <v>260</v>
      </c>
      <c r="B233" s="429"/>
      <c r="C233" s="429"/>
      <c r="D233" s="5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2"/>
      <c r="CF233" s="2"/>
      <c r="CG233" s="2"/>
      <c r="CH233" s="2"/>
      <c r="CI233" s="2"/>
      <c r="CJ233" s="2"/>
      <c r="CK233" s="2"/>
      <c r="CL233" s="2"/>
    </row>
    <row r="234" spans="1:90" customFormat="1" ht="15" customHeight="1" x14ac:dyDescent="0.25">
      <c r="A234" s="3161" t="s">
        <v>261</v>
      </c>
      <c r="B234" s="3162"/>
      <c r="C234" s="3090" t="s">
        <v>262</v>
      </c>
      <c r="D234" s="3092"/>
      <c r="E234" s="3091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2"/>
      <c r="CF234" s="2"/>
      <c r="CG234" s="2"/>
      <c r="CH234" s="2"/>
      <c r="CI234" s="2"/>
      <c r="CJ234" s="2"/>
      <c r="CK234" s="2"/>
      <c r="CL234" s="2"/>
    </row>
    <row r="235" spans="1:90" customFormat="1" x14ac:dyDescent="0.25">
      <c r="A235" s="2642"/>
      <c r="B235" s="2643"/>
      <c r="C235" s="3200" t="s">
        <v>263</v>
      </c>
      <c r="D235" s="3090" t="s">
        <v>264</v>
      </c>
      <c r="E235" s="3091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2"/>
      <c r="CF235" s="2"/>
      <c r="CG235" s="2"/>
      <c r="CH235" s="2"/>
      <c r="CI235" s="2"/>
      <c r="CJ235" s="2"/>
      <c r="CK235" s="2"/>
      <c r="CL235" s="2"/>
    </row>
    <row r="236" spans="1:90" customFormat="1" x14ac:dyDescent="0.25">
      <c r="A236" s="2644"/>
      <c r="B236" s="2645"/>
      <c r="C236" s="2727"/>
      <c r="D236" s="1390" t="s">
        <v>265</v>
      </c>
      <c r="E236" s="1337" t="s">
        <v>266</v>
      </c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59"/>
      <c r="AM236" s="59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</row>
    <row r="237" spans="1:90" customFormat="1" x14ac:dyDescent="0.25">
      <c r="A237" s="3197" t="s">
        <v>267</v>
      </c>
      <c r="B237" s="3198"/>
      <c r="C237" s="1391"/>
      <c r="D237" s="1343"/>
      <c r="E237" s="1345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59"/>
      <c r="AM237" s="59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</row>
    <row r="238" spans="1:90" customFormat="1" x14ac:dyDescent="0.25">
      <c r="A238" s="2719" t="s">
        <v>268</v>
      </c>
      <c r="B238" s="2720"/>
      <c r="C238" s="556"/>
      <c r="D238" s="557"/>
      <c r="E238" s="484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59"/>
      <c r="AM238" s="59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</row>
    <row r="239" spans="1:90" customFormat="1" x14ac:dyDescent="0.25">
      <c r="A239" s="2719" t="s">
        <v>269</v>
      </c>
      <c r="B239" s="2720"/>
      <c r="C239" s="557"/>
      <c r="D239" s="557"/>
      <c r="E239" s="484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</row>
    <row r="240" spans="1:90" customFormat="1" x14ac:dyDescent="0.25">
      <c r="A240" s="2719" t="s">
        <v>270</v>
      </c>
      <c r="B240" s="2720"/>
      <c r="C240" s="557"/>
      <c r="D240" s="557"/>
      <c r="E240" s="484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</row>
    <row r="241" spans="1:27" customFormat="1" x14ac:dyDescent="0.25">
      <c r="A241" s="2721" t="s">
        <v>271</v>
      </c>
      <c r="B241" s="2722"/>
      <c r="C241" s="558"/>
      <c r="D241" s="559"/>
      <c r="E241" s="490"/>
    </row>
    <row r="242" spans="1:27" customFormat="1" ht="15" customHeight="1" x14ac:dyDescent="0.25">
      <c r="A242" s="2723" t="s">
        <v>272</v>
      </c>
      <c r="B242" s="2723"/>
      <c r="C242" s="2723"/>
      <c r="D242" s="2723"/>
      <c r="E242" s="2723"/>
      <c r="F242" s="2723"/>
      <c r="G242" s="2723"/>
      <c r="H242" s="2723"/>
      <c r="I242" s="2723"/>
      <c r="J242" s="2723"/>
      <c r="K242" s="2723"/>
      <c r="L242" s="2723"/>
      <c r="M242" s="2723"/>
      <c r="N242" s="560"/>
      <c r="O242" s="560"/>
      <c r="P242" s="560"/>
      <c r="Q242" s="560"/>
      <c r="R242" s="560"/>
      <c r="S242" s="560"/>
      <c r="T242" s="560"/>
      <c r="U242" s="560"/>
      <c r="V242" s="560"/>
      <c r="W242" s="560"/>
      <c r="X242" s="560"/>
      <c r="Y242" s="560"/>
    </row>
    <row r="243" spans="1:27" customFormat="1" x14ac:dyDescent="0.25">
      <c r="A243" s="2734" t="s">
        <v>119</v>
      </c>
      <c r="B243" s="2735"/>
      <c r="C243" s="2740" t="s">
        <v>120</v>
      </c>
      <c r="D243" s="2741"/>
      <c r="E243" s="2741"/>
      <c r="F243" s="2744" t="s">
        <v>6</v>
      </c>
      <c r="G243" s="2745"/>
      <c r="H243" s="2745"/>
      <c r="I243" s="2745"/>
      <c r="J243" s="2745"/>
      <c r="K243" s="2745"/>
      <c r="L243" s="2745"/>
      <c r="M243" s="2745"/>
      <c r="N243" s="2745"/>
      <c r="O243" s="2745"/>
      <c r="P243" s="2745"/>
      <c r="Q243" s="2745"/>
      <c r="R243" s="2745"/>
      <c r="S243" s="2745"/>
      <c r="T243" s="2745"/>
      <c r="U243" s="2745"/>
      <c r="V243" s="2745"/>
      <c r="W243" s="2745"/>
      <c r="X243" s="2745"/>
      <c r="Y243" s="2745"/>
      <c r="Z243" s="2745"/>
      <c r="AA243" s="2746"/>
    </row>
    <row r="244" spans="1:27" customFormat="1" ht="15" customHeight="1" x14ac:dyDescent="0.25">
      <c r="A244" s="2736"/>
      <c r="B244" s="2737"/>
      <c r="C244" s="2742"/>
      <c r="D244" s="2743"/>
      <c r="E244" s="2729"/>
      <c r="F244" s="2728" t="s">
        <v>147</v>
      </c>
      <c r="G244" s="2729"/>
      <c r="H244" s="2728" t="s">
        <v>113</v>
      </c>
      <c r="I244" s="2729"/>
      <c r="J244" s="2728" t="s">
        <v>114</v>
      </c>
      <c r="K244" s="2729"/>
      <c r="L244" s="2728" t="s">
        <v>148</v>
      </c>
      <c r="M244" s="2729"/>
      <c r="N244" s="2728" t="s">
        <v>167</v>
      </c>
      <c r="O244" s="2729"/>
      <c r="P244" s="2728" t="s">
        <v>273</v>
      </c>
      <c r="Q244" s="2729"/>
      <c r="R244" s="2728" t="s">
        <v>274</v>
      </c>
      <c r="S244" s="2729"/>
      <c r="T244" s="2728" t="s">
        <v>174</v>
      </c>
      <c r="U244" s="2729"/>
      <c r="V244" s="2728" t="s">
        <v>150</v>
      </c>
      <c r="W244" s="2729"/>
      <c r="X244" s="2728" t="s">
        <v>151</v>
      </c>
      <c r="Y244" s="2729"/>
      <c r="Z244" s="2728" t="s">
        <v>130</v>
      </c>
      <c r="AA244" s="2729"/>
    </row>
    <row r="245" spans="1:27" customFormat="1" x14ac:dyDescent="0.25">
      <c r="A245" s="2738"/>
      <c r="B245" s="2739"/>
      <c r="C245" s="561" t="s">
        <v>17</v>
      </c>
      <c r="D245" s="562" t="s">
        <v>18</v>
      </c>
      <c r="E245" s="563" t="s">
        <v>19</v>
      </c>
      <c r="F245" s="564" t="s">
        <v>18</v>
      </c>
      <c r="G245" s="565" t="s">
        <v>19</v>
      </c>
      <c r="H245" s="564" t="s">
        <v>18</v>
      </c>
      <c r="I245" s="566" t="s">
        <v>19</v>
      </c>
      <c r="J245" s="564" t="s">
        <v>18</v>
      </c>
      <c r="K245" s="566" t="s">
        <v>19</v>
      </c>
      <c r="L245" s="564" t="s">
        <v>18</v>
      </c>
      <c r="M245" s="566" t="s">
        <v>19</v>
      </c>
      <c r="N245" s="564" t="s">
        <v>18</v>
      </c>
      <c r="O245" s="566" t="s">
        <v>19</v>
      </c>
      <c r="P245" s="564" t="s">
        <v>18</v>
      </c>
      <c r="Q245" s="566" t="s">
        <v>19</v>
      </c>
      <c r="R245" s="564" t="s">
        <v>18</v>
      </c>
      <c r="S245" s="566" t="s">
        <v>19</v>
      </c>
      <c r="T245" s="564" t="s">
        <v>18</v>
      </c>
      <c r="U245" s="566" t="s">
        <v>19</v>
      </c>
      <c r="V245" s="564" t="s">
        <v>18</v>
      </c>
      <c r="W245" s="566" t="s">
        <v>19</v>
      </c>
      <c r="X245" s="564" t="s">
        <v>18</v>
      </c>
      <c r="Y245" s="566" t="s">
        <v>19</v>
      </c>
      <c r="Z245" s="564" t="s">
        <v>18</v>
      </c>
      <c r="AA245" s="566" t="s">
        <v>19</v>
      </c>
    </row>
    <row r="246" spans="1:27" customFormat="1" x14ac:dyDescent="0.25">
      <c r="A246" s="2730" t="s">
        <v>275</v>
      </c>
      <c r="B246" s="2731"/>
      <c r="C246" s="567">
        <f t="shared" ref="C246:C255" si="77">SUM(D246+E246)</f>
        <v>0</v>
      </c>
      <c r="D246" s="568">
        <f>+F246</f>
        <v>0</v>
      </c>
      <c r="E246" s="569">
        <f>+G246</f>
        <v>0</v>
      </c>
      <c r="F246" s="570"/>
      <c r="G246" s="571"/>
      <c r="H246" s="572"/>
      <c r="I246" s="573"/>
      <c r="J246" s="572"/>
      <c r="K246" s="573"/>
      <c r="L246" s="572"/>
      <c r="M246" s="573"/>
      <c r="N246" s="572"/>
      <c r="O246" s="573"/>
      <c r="P246" s="572"/>
      <c r="Q246" s="573"/>
      <c r="R246" s="572"/>
      <c r="S246" s="573"/>
      <c r="T246" s="572"/>
      <c r="U246" s="573"/>
      <c r="V246" s="572"/>
      <c r="W246" s="573"/>
      <c r="X246" s="572"/>
      <c r="Y246" s="573"/>
      <c r="Z246" s="572"/>
      <c r="AA246" s="573"/>
    </row>
    <row r="247" spans="1:27" customFormat="1" x14ac:dyDescent="0.25">
      <c r="A247" s="2732" t="s">
        <v>276</v>
      </c>
      <c r="B247" s="2733"/>
      <c r="C247" s="574">
        <f t="shared" si="77"/>
        <v>0</v>
      </c>
      <c r="D247" s="575">
        <f>+H247</f>
        <v>0</v>
      </c>
      <c r="E247" s="576">
        <f>+I247</f>
        <v>0</v>
      </c>
      <c r="F247" s="577"/>
      <c r="G247" s="578"/>
      <c r="H247" s="579"/>
      <c r="I247" s="580"/>
      <c r="J247" s="581"/>
      <c r="K247" s="578"/>
      <c r="L247" s="581"/>
      <c r="M247" s="578"/>
      <c r="N247" s="581"/>
      <c r="O247" s="578"/>
      <c r="P247" s="581"/>
      <c r="Q247" s="578"/>
      <c r="R247" s="581"/>
      <c r="S247" s="578"/>
      <c r="T247" s="581"/>
      <c r="U247" s="578"/>
      <c r="V247" s="581"/>
      <c r="W247" s="578"/>
      <c r="X247" s="581"/>
      <c r="Y247" s="578"/>
      <c r="Z247" s="581"/>
      <c r="AA247" s="578"/>
    </row>
    <row r="248" spans="1:27" customFormat="1" x14ac:dyDescent="0.25">
      <c r="A248" s="2732" t="s">
        <v>277</v>
      </c>
      <c r="B248" s="2733"/>
      <c r="C248" s="574">
        <f t="shared" si="77"/>
        <v>0</v>
      </c>
      <c r="D248" s="575">
        <f>+J248</f>
        <v>0</v>
      </c>
      <c r="E248" s="576">
        <f>+K248</f>
        <v>0</v>
      </c>
      <c r="F248" s="577"/>
      <c r="G248" s="578"/>
      <c r="H248" s="581"/>
      <c r="I248" s="578"/>
      <c r="J248" s="579"/>
      <c r="K248" s="580"/>
      <c r="L248" s="581"/>
      <c r="M248" s="578"/>
      <c r="N248" s="581"/>
      <c r="O248" s="578"/>
      <c r="P248" s="581"/>
      <c r="Q248" s="578"/>
      <c r="R248" s="581"/>
      <c r="S248" s="578"/>
      <c r="T248" s="581"/>
      <c r="U248" s="578"/>
      <c r="V248" s="581"/>
      <c r="W248" s="578"/>
      <c r="X248" s="581"/>
      <c r="Y248" s="578"/>
      <c r="Z248" s="581"/>
      <c r="AA248" s="578"/>
    </row>
    <row r="249" spans="1:27" customFormat="1" x14ac:dyDescent="0.25">
      <c r="A249" s="2732" t="s">
        <v>278</v>
      </c>
      <c r="B249" s="2733"/>
      <c r="C249" s="574">
        <f t="shared" si="77"/>
        <v>0</v>
      </c>
      <c r="D249" s="575">
        <f>(L249+N249+P249+R249+T249)</f>
        <v>0</v>
      </c>
      <c r="E249" s="576">
        <f>(M249+O249+Q249+S249+U249)</f>
        <v>0</v>
      </c>
      <c r="F249" s="577"/>
      <c r="G249" s="578"/>
      <c r="H249" s="581"/>
      <c r="I249" s="578"/>
      <c r="J249" s="581"/>
      <c r="K249" s="578"/>
      <c r="L249" s="579"/>
      <c r="M249" s="580"/>
      <c r="N249" s="579"/>
      <c r="O249" s="580"/>
      <c r="P249" s="579"/>
      <c r="Q249" s="580"/>
      <c r="R249" s="579"/>
      <c r="S249" s="580"/>
      <c r="T249" s="579"/>
      <c r="U249" s="580"/>
      <c r="V249" s="581"/>
      <c r="W249" s="578"/>
      <c r="X249" s="581"/>
      <c r="Y249" s="578"/>
      <c r="Z249" s="581"/>
      <c r="AA249" s="578"/>
    </row>
    <row r="250" spans="1:27" customFormat="1" x14ac:dyDescent="0.25">
      <c r="A250" s="2732" t="s">
        <v>279</v>
      </c>
      <c r="B250" s="2733"/>
      <c r="C250" s="574">
        <f>SUM(D250+E250)</f>
        <v>0</v>
      </c>
      <c r="D250" s="575">
        <f>+H250+J250+L250+N250</f>
        <v>0</v>
      </c>
      <c r="E250" s="576">
        <f>+I250+K250+M250+O250</f>
        <v>0</v>
      </c>
      <c r="F250" s="577"/>
      <c r="G250" s="578"/>
      <c r="H250" s="579"/>
      <c r="I250" s="580"/>
      <c r="J250" s="579"/>
      <c r="K250" s="580"/>
      <c r="L250" s="579"/>
      <c r="M250" s="580"/>
      <c r="N250" s="579"/>
      <c r="O250" s="580"/>
      <c r="P250" s="581"/>
      <c r="Q250" s="578"/>
      <c r="R250" s="581"/>
      <c r="S250" s="578"/>
      <c r="T250" s="581"/>
      <c r="U250" s="578"/>
      <c r="V250" s="581"/>
      <c r="W250" s="578"/>
      <c r="X250" s="581"/>
      <c r="Y250" s="578"/>
      <c r="Z250" s="581"/>
      <c r="AA250" s="578"/>
    </row>
    <row r="251" spans="1:27" customFormat="1" x14ac:dyDescent="0.25">
      <c r="A251" s="2732" t="s">
        <v>280</v>
      </c>
      <c r="B251" s="2733"/>
      <c r="C251" s="574">
        <f>SUM(D251+E251)</f>
        <v>0</v>
      </c>
      <c r="D251" s="575">
        <f>+H251+J251+L251+N251+P251+R251+T251+V251+X251+Z251</f>
        <v>0</v>
      </c>
      <c r="E251" s="576">
        <f>+I251+K251+M251+O251+Q251+S251+U251+W251+Y251+AA251</f>
        <v>0</v>
      </c>
      <c r="F251" s="577"/>
      <c r="G251" s="578"/>
      <c r="H251" s="579"/>
      <c r="I251" s="570"/>
      <c r="J251" s="579"/>
      <c r="K251" s="580"/>
      <c r="L251" s="579"/>
      <c r="M251" s="580"/>
      <c r="N251" s="579"/>
      <c r="O251" s="580"/>
      <c r="P251" s="579"/>
      <c r="Q251" s="580"/>
      <c r="R251" s="579"/>
      <c r="S251" s="580"/>
      <c r="T251" s="579"/>
      <c r="U251" s="580"/>
      <c r="V251" s="579"/>
      <c r="W251" s="580"/>
      <c r="X251" s="579"/>
      <c r="Y251" s="580"/>
      <c r="Z251" s="579"/>
      <c r="AA251" s="580"/>
    </row>
    <row r="252" spans="1:27" customFormat="1" x14ac:dyDescent="0.25">
      <c r="A252" s="2747" t="s">
        <v>281</v>
      </c>
      <c r="B252" s="2748"/>
      <c r="C252" s="582">
        <f>SUM(D252+E252)</f>
        <v>0</v>
      </c>
      <c r="D252" s="583">
        <f>+V252+X252+Z252+T252</f>
        <v>0</v>
      </c>
      <c r="E252" s="584">
        <f>+W252+Y252+AA252+U252</f>
        <v>0</v>
      </c>
      <c r="F252" s="585"/>
      <c r="G252" s="586"/>
      <c r="H252" s="587"/>
      <c r="I252" s="585"/>
      <c r="J252" s="587"/>
      <c r="K252" s="586"/>
      <c r="L252" s="587"/>
      <c r="M252" s="586"/>
      <c r="N252" s="587"/>
      <c r="O252" s="586"/>
      <c r="P252" s="587"/>
      <c r="Q252" s="586"/>
      <c r="R252" s="587"/>
      <c r="S252" s="586"/>
      <c r="T252" s="588"/>
      <c r="U252" s="589"/>
      <c r="V252" s="590"/>
      <c r="W252" s="591"/>
      <c r="X252" s="590"/>
      <c r="Y252" s="591"/>
      <c r="Z252" s="590"/>
      <c r="AA252" s="591"/>
    </row>
    <row r="253" spans="1:27" customFormat="1" x14ac:dyDescent="0.25">
      <c r="A253" s="2749" t="s">
        <v>138</v>
      </c>
      <c r="B253" s="592" t="s">
        <v>139</v>
      </c>
      <c r="C253" s="593">
        <f t="shared" si="77"/>
        <v>0</v>
      </c>
      <c r="D253" s="594">
        <f>F253+H253+J253+L253+N253+P253+R253+T253+V253+X253+Z253</f>
        <v>0</v>
      </c>
      <c r="E253" s="595">
        <f>G253+I253+K253+M253+O253+Q253+S253+U253+W253+Y253+AA253</f>
        <v>0</v>
      </c>
      <c r="F253" s="596"/>
      <c r="G253" s="571"/>
      <c r="H253" s="597"/>
      <c r="I253" s="571"/>
      <c r="J253" s="597"/>
      <c r="K253" s="571"/>
      <c r="L253" s="597"/>
      <c r="M253" s="571"/>
      <c r="N253" s="597"/>
      <c r="O253" s="598"/>
      <c r="P253" s="597"/>
      <c r="Q253" s="598"/>
      <c r="R253" s="599"/>
      <c r="S253" s="600"/>
      <c r="T253" s="599"/>
      <c r="U253" s="600"/>
      <c r="V253" s="596"/>
      <c r="W253" s="571"/>
      <c r="X253" s="597"/>
      <c r="Y253" s="571"/>
      <c r="Z253" s="597"/>
      <c r="AA253" s="571"/>
    </row>
    <row r="254" spans="1:27" customFormat="1" x14ac:dyDescent="0.25">
      <c r="A254" s="2750"/>
      <c r="B254" s="601" t="s">
        <v>254</v>
      </c>
      <c r="C254" s="602">
        <f t="shared" si="77"/>
        <v>0</v>
      </c>
      <c r="D254" s="594">
        <f t="shared" ref="D254:E255" si="78">F254+H254+J254+L254+N254+P254+R254+T254+V254+X254+Z254</f>
        <v>0</v>
      </c>
      <c r="E254" s="595">
        <f t="shared" si="78"/>
        <v>0</v>
      </c>
      <c r="F254" s="570"/>
      <c r="G254" s="580"/>
      <c r="H254" s="579"/>
      <c r="I254" s="580"/>
      <c r="J254" s="579"/>
      <c r="K254" s="580"/>
      <c r="L254" s="579"/>
      <c r="M254" s="580"/>
      <c r="N254" s="579"/>
      <c r="O254" s="603"/>
      <c r="P254" s="579"/>
      <c r="Q254" s="603"/>
      <c r="R254" s="604"/>
      <c r="S254" s="605"/>
      <c r="T254" s="604"/>
      <c r="U254" s="605"/>
      <c r="V254" s="570"/>
      <c r="W254" s="580"/>
      <c r="X254" s="579"/>
      <c r="Y254" s="580"/>
      <c r="Z254" s="579"/>
      <c r="AA254" s="580"/>
    </row>
    <row r="255" spans="1:27" customFormat="1" x14ac:dyDescent="0.25">
      <c r="A255" s="2751"/>
      <c r="B255" s="606" t="s">
        <v>224</v>
      </c>
      <c r="C255" s="607">
        <f t="shared" si="77"/>
        <v>0</v>
      </c>
      <c r="D255" s="608">
        <f t="shared" si="78"/>
        <v>0</v>
      </c>
      <c r="E255" s="609">
        <f t="shared" si="78"/>
        <v>0</v>
      </c>
      <c r="F255" s="610"/>
      <c r="G255" s="591"/>
      <c r="H255" s="590"/>
      <c r="I255" s="591"/>
      <c r="J255" s="590"/>
      <c r="K255" s="591"/>
      <c r="L255" s="590"/>
      <c r="M255" s="591"/>
      <c r="N255" s="590"/>
      <c r="O255" s="611"/>
      <c r="P255" s="590"/>
      <c r="Q255" s="611"/>
      <c r="R255" s="612"/>
      <c r="S255" s="613"/>
      <c r="T255" s="612"/>
      <c r="U255" s="613"/>
      <c r="V255" s="610"/>
      <c r="W255" s="591"/>
      <c r="X255" s="590"/>
      <c r="Y255" s="591"/>
      <c r="Z255" s="590"/>
      <c r="AA255" s="591"/>
    </row>
    <row r="256" spans="1:27" customFormat="1" x14ac:dyDescent="0.25">
      <c r="A256" s="491" t="s">
        <v>282</v>
      </c>
      <c r="K256" s="614"/>
      <c r="L256" s="614"/>
      <c r="M256" s="614"/>
      <c r="N256" s="614"/>
      <c r="O256" s="614"/>
    </row>
    <row r="257" spans="1:96" ht="15" customHeight="1" x14ac:dyDescent="0.25">
      <c r="A257" s="3201" t="s">
        <v>59</v>
      </c>
      <c r="B257" s="3202"/>
      <c r="C257" s="3101" t="s">
        <v>65</v>
      </c>
      <c r="D257" s="3102"/>
      <c r="E257" s="3103"/>
      <c r="F257" s="3116" t="s">
        <v>6</v>
      </c>
      <c r="G257" s="3116"/>
      <c r="H257" s="3116"/>
      <c r="I257" s="3116"/>
      <c r="J257" s="3116"/>
      <c r="K257" s="3116"/>
      <c r="L257" s="3116"/>
      <c r="M257" s="3116"/>
      <c r="N257" s="3116"/>
      <c r="O257" s="3116"/>
      <c r="P257" s="3203" t="s">
        <v>283</v>
      </c>
      <c r="Q257" s="615"/>
      <c r="R257" s="615"/>
    </row>
    <row r="258" spans="1:96" ht="15" customHeight="1" x14ac:dyDescent="0.25">
      <c r="A258" s="2755"/>
      <c r="B258" s="2756"/>
      <c r="C258" s="2580"/>
      <c r="D258" s="2505"/>
      <c r="E258" s="2506"/>
      <c r="F258" s="3090" t="s">
        <v>166</v>
      </c>
      <c r="G258" s="3091"/>
      <c r="H258" s="3090" t="s">
        <v>147</v>
      </c>
      <c r="I258" s="3091"/>
      <c r="J258" s="3090" t="s">
        <v>113</v>
      </c>
      <c r="K258" s="3091"/>
      <c r="L258" s="3134" t="s">
        <v>114</v>
      </c>
      <c r="M258" s="3138"/>
      <c r="N258" s="3143" t="s">
        <v>148</v>
      </c>
      <c r="O258" s="3138"/>
      <c r="P258" s="2760"/>
      <c r="Q258" s="616"/>
      <c r="R258" s="2752"/>
    </row>
    <row r="259" spans="1:96" ht="15" customHeight="1" x14ac:dyDescent="0.25">
      <c r="A259" s="2757"/>
      <c r="B259" s="2758"/>
      <c r="C259" s="1319" t="s">
        <v>17</v>
      </c>
      <c r="D259" s="1320" t="s">
        <v>18</v>
      </c>
      <c r="E259" s="382" t="s">
        <v>19</v>
      </c>
      <c r="F259" s="1321" t="s">
        <v>18</v>
      </c>
      <c r="G259" s="382" t="s">
        <v>19</v>
      </c>
      <c r="H259" s="1321" t="s">
        <v>18</v>
      </c>
      <c r="I259" s="382" t="s">
        <v>19</v>
      </c>
      <c r="J259" s="1321" t="s">
        <v>18</v>
      </c>
      <c r="K259" s="382" t="s">
        <v>19</v>
      </c>
      <c r="L259" s="1233" t="s">
        <v>18</v>
      </c>
      <c r="M259" s="617" t="s">
        <v>19</v>
      </c>
      <c r="N259" s="1256" t="s">
        <v>18</v>
      </c>
      <c r="O259" s="1297" t="s">
        <v>19</v>
      </c>
      <c r="P259" s="2761"/>
      <c r="Q259" s="616"/>
      <c r="R259" s="2752"/>
    </row>
    <row r="260" spans="1:96" ht="15" customHeight="1" x14ac:dyDescent="0.25">
      <c r="A260" s="3199" t="s">
        <v>177</v>
      </c>
      <c r="B260" s="1382" t="s">
        <v>284</v>
      </c>
      <c r="C260" s="1300">
        <f t="shared" ref="C260:C265" si="79">SUM(D260:E260)</f>
        <v>0</v>
      </c>
      <c r="D260" s="1286">
        <f>+F260+H260+J260+L260+N260</f>
        <v>0</v>
      </c>
      <c r="E260" s="1262">
        <f>+G260+I260+K260+M260+O260</f>
        <v>0</v>
      </c>
      <c r="F260" s="1274"/>
      <c r="G260" s="1247"/>
      <c r="H260" s="1246"/>
      <c r="I260" s="1247"/>
      <c r="J260" s="1246"/>
      <c r="K260" s="1247"/>
      <c r="L260" s="1246"/>
      <c r="M260" s="1247"/>
      <c r="N260" s="1274"/>
      <c r="O260" s="1247"/>
      <c r="P260" s="1392"/>
      <c r="Q260" s="444" t="str">
        <f>$CA260</f>
        <v/>
      </c>
      <c r="R260" s="619"/>
      <c r="CA260" s="60" t="str">
        <f>IF(AND($C260&lt;&gt;0,P260=""),"* No olvide ingresar la variable "&amp;P$257&amp;""&amp;" (Digite CERO si no tiene). ",IF(P260&gt;$C260,"* La variable Derivación efectiva no debe ser mayor al Total Ambos Sexos.",""))</f>
        <v/>
      </c>
      <c r="CB260" s="59"/>
      <c r="CD260" s="59"/>
      <c r="CE260" s="59"/>
      <c r="CF260" s="61"/>
      <c r="CG260" s="61"/>
      <c r="CH260" s="61"/>
      <c r="CI260" s="61"/>
      <c r="CJ260" s="61"/>
      <c r="CK260" s="327">
        <f>IF(AND($C260&lt;&gt;0,P260=""),0,IF(P260&gt;$C260,1,0))</f>
        <v>0</v>
      </c>
    </row>
    <row r="261" spans="1:96" ht="15" customHeight="1" x14ac:dyDescent="0.25">
      <c r="A261" s="2708"/>
      <c r="B261" s="620" t="s">
        <v>179</v>
      </c>
      <c r="C261" s="216">
        <f t="shared" si="79"/>
        <v>0</v>
      </c>
      <c r="D261" s="248">
        <f t="shared" ref="D261:E265" si="80">+F261+H261+J261+L261+N261</f>
        <v>0</v>
      </c>
      <c r="E261" s="133">
        <f t="shared" si="80"/>
        <v>0</v>
      </c>
      <c r="F261" s="174"/>
      <c r="G261" s="78"/>
      <c r="H261" s="77"/>
      <c r="I261" s="78"/>
      <c r="J261" s="77"/>
      <c r="K261" s="78"/>
      <c r="L261" s="77"/>
      <c r="M261" s="78"/>
      <c r="N261" s="174"/>
      <c r="O261" s="78"/>
      <c r="P261" s="621"/>
      <c r="Q261" s="444" t="str">
        <f t="shared" ref="Q261:Q262" si="81">$CA261</f>
        <v/>
      </c>
      <c r="R261" s="619"/>
      <c r="CA261" s="60" t="str">
        <f>IF(AND($C261&lt;&gt;0,P261=""),"* No olvide ingresar la variable "&amp;P$257&amp;""&amp;" (Digite CERO si no tiene). ",IF(P261&gt;$C261,"* La variable Derivación efectiva no debe ser mayor al Total Ambos Sexos.",""))</f>
        <v/>
      </c>
      <c r="CB261" s="59"/>
      <c r="CD261" s="59"/>
      <c r="CE261" s="59"/>
      <c r="CF261" s="61"/>
      <c r="CG261" s="61"/>
      <c r="CH261" s="61"/>
      <c r="CI261" s="61"/>
      <c r="CJ261" s="61"/>
      <c r="CK261" s="327">
        <f t="shared" ref="CK261:CK262" si="82">IF(AND($C261&lt;&gt;0,P261=""),0,IF(P261&gt;$C261,1,0))</f>
        <v>0</v>
      </c>
    </row>
    <row r="262" spans="1:96" ht="18" customHeight="1" x14ac:dyDescent="0.25">
      <c r="A262" s="2725"/>
      <c r="B262" s="545" t="s">
        <v>180</v>
      </c>
      <c r="C262" s="394">
        <f t="shared" si="79"/>
        <v>0</v>
      </c>
      <c r="D262" s="395">
        <f t="shared" si="80"/>
        <v>0</v>
      </c>
      <c r="E262" s="140">
        <f t="shared" si="80"/>
        <v>0</v>
      </c>
      <c r="F262" s="188"/>
      <c r="G262" s="88"/>
      <c r="H262" s="40"/>
      <c r="I262" s="88"/>
      <c r="J262" s="40"/>
      <c r="K262" s="88"/>
      <c r="L262" s="40"/>
      <c r="M262" s="88"/>
      <c r="N262" s="188"/>
      <c r="O262" s="88"/>
      <c r="P262" s="622"/>
      <c r="Q262" s="444" t="str">
        <f t="shared" si="81"/>
        <v/>
      </c>
      <c r="R262" s="619"/>
      <c r="CA262" s="60" t="str">
        <f>IF(AND($C262&lt;&gt;0,P262=""),"* No olvide ingresar la variable "&amp;P$257&amp;""&amp;" (Digite CERO si no tiene). ",IF(P262&gt;$C262,"* La variable Derivación efectiva no debe ser mayor al Total Ambos Sexos.",""))</f>
        <v/>
      </c>
      <c r="CB262" s="59"/>
      <c r="CD262" s="59"/>
      <c r="CE262" s="59"/>
      <c r="CF262" s="61"/>
      <c r="CG262" s="61"/>
      <c r="CH262" s="61"/>
      <c r="CI262" s="61"/>
      <c r="CJ262" s="61"/>
      <c r="CK262" s="327">
        <f t="shared" si="82"/>
        <v>0</v>
      </c>
    </row>
    <row r="263" spans="1:96" ht="15" customHeight="1" x14ac:dyDescent="0.25">
      <c r="A263" s="3199" t="s">
        <v>181</v>
      </c>
      <c r="B263" s="1382" t="s">
        <v>284</v>
      </c>
      <c r="C263" s="1300">
        <f t="shared" si="79"/>
        <v>0</v>
      </c>
      <c r="D263" s="1286">
        <f t="shared" si="80"/>
        <v>0</v>
      </c>
      <c r="E263" s="1262">
        <f t="shared" si="80"/>
        <v>0</v>
      </c>
      <c r="F263" s="1274"/>
      <c r="G263" s="1247"/>
      <c r="H263" s="1246"/>
      <c r="I263" s="1247"/>
      <c r="J263" s="1246"/>
      <c r="K263" s="1247"/>
      <c r="L263" s="1246"/>
      <c r="M263" s="1247"/>
      <c r="N263" s="1274"/>
      <c r="O263" s="1045"/>
      <c r="P263" s="1393"/>
    </row>
    <row r="264" spans="1:96" ht="15" customHeight="1" x14ac:dyDescent="0.25">
      <c r="A264" s="2708"/>
      <c r="B264" s="620" t="s">
        <v>179</v>
      </c>
      <c r="C264" s="216">
        <f t="shared" si="79"/>
        <v>0</v>
      </c>
      <c r="D264" s="248">
        <f t="shared" si="80"/>
        <v>0</v>
      </c>
      <c r="E264" s="133">
        <f t="shared" si="80"/>
        <v>0</v>
      </c>
      <c r="F264" s="174"/>
      <c r="G264" s="78"/>
      <c r="H264" s="77"/>
      <c r="I264" s="78"/>
      <c r="J264" s="77"/>
      <c r="K264" s="78"/>
      <c r="L264" s="77"/>
      <c r="M264" s="78"/>
      <c r="N264" s="174"/>
      <c r="O264" s="181"/>
      <c r="P264" s="281"/>
    </row>
    <row r="265" spans="1:96" ht="15" customHeight="1" x14ac:dyDescent="0.25">
      <c r="A265" s="2725"/>
      <c r="B265" s="545" t="s">
        <v>180</v>
      </c>
      <c r="C265" s="394">
        <f t="shared" si="79"/>
        <v>0</v>
      </c>
      <c r="D265" s="395">
        <f t="shared" si="80"/>
        <v>0</v>
      </c>
      <c r="E265" s="140">
        <f t="shared" si="80"/>
        <v>0</v>
      </c>
      <c r="F265" s="188"/>
      <c r="G265" s="88"/>
      <c r="H265" s="40"/>
      <c r="I265" s="88"/>
      <c r="J265" s="40"/>
      <c r="K265" s="88"/>
      <c r="L265" s="40"/>
      <c r="M265" s="88"/>
      <c r="N265" s="188"/>
      <c r="O265" s="187"/>
      <c r="P265" s="624"/>
    </row>
    <row r="266" spans="1:96" ht="18" customHeight="1" x14ac:dyDescent="0.25">
      <c r="A266" s="411" t="s">
        <v>285</v>
      </c>
      <c r="B266" s="625"/>
      <c r="C266" s="625"/>
      <c r="D266" s="625"/>
      <c r="E266" s="625"/>
      <c r="F266" s="625"/>
      <c r="G266" s="625"/>
      <c r="H266" s="625"/>
      <c r="I266" s="625"/>
      <c r="J266" s="625"/>
      <c r="K266" s="625"/>
      <c r="L266" s="625"/>
      <c r="M266" s="625"/>
      <c r="N266" s="625"/>
      <c r="O266" s="625"/>
      <c r="P266" s="625"/>
      <c r="Q266" s="625"/>
      <c r="R266" s="625"/>
      <c r="S266" s="625"/>
      <c r="T266" s="625"/>
      <c r="U266" s="625"/>
    </row>
    <row r="267" spans="1:96" x14ac:dyDescent="0.25">
      <c r="A267" s="3100" t="s">
        <v>25</v>
      </c>
      <c r="B267" s="3100" t="s">
        <v>286</v>
      </c>
      <c r="C267" s="3116" t="s">
        <v>287</v>
      </c>
      <c r="D267" s="3116"/>
      <c r="E267" s="3116"/>
      <c r="F267" s="3090" t="s">
        <v>6</v>
      </c>
      <c r="G267" s="3092"/>
      <c r="H267" s="3092"/>
      <c r="I267" s="3092"/>
      <c r="J267" s="3092"/>
      <c r="K267" s="3092"/>
      <c r="L267" s="3092"/>
      <c r="M267" s="3092"/>
      <c r="N267" s="3092"/>
      <c r="O267" s="3092"/>
      <c r="P267" s="3092"/>
      <c r="Q267" s="3092"/>
      <c r="R267" s="3092"/>
      <c r="S267" s="3092"/>
      <c r="T267" s="3092"/>
      <c r="U267" s="3111"/>
      <c r="V267" s="3107" t="s">
        <v>288</v>
      </c>
      <c r="W267" s="3103" t="s">
        <v>289</v>
      </c>
      <c r="X267" s="3112" t="s">
        <v>290</v>
      </c>
      <c r="Y267" s="3103" t="s">
        <v>291</v>
      </c>
      <c r="Z267" s="3125" t="s">
        <v>292</v>
      </c>
      <c r="AA267" s="3204"/>
      <c r="AB267" s="3205" t="s">
        <v>28</v>
      </c>
      <c r="AC267" s="3108" t="s">
        <v>29</v>
      </c>
    </row>
    <row r="268" spans="1:96" x14ac:dyDescent="0.25">
      <c r="A268" s="2509"/>
      <c r="B268" s="2509"/>
      <c r="C268" s="3116"/>
      <c r="D268" s="3116"/>
      <c r="E268" s="3116"/>
      <c r="F268" s="3090" t="s">
        <v>293</v>
      </c>
      <c r="G268" s="3091"/>
      <c r="H268" s="3090" t="s">
        <v>294</v>
      </c>
      <c r="I268" s="3091"/>
      <c r="J268" s="3090" t="s">
        <v>148</v>
      </c>
      <c r="K268" s="3091"/>
      <c r="L268" s="3090" t="s">
        <v>199</v>
      </c>
      <c r="M268" s="3091"/>
      <c r="N268" s="3090" t="s">
        <v>274</v>
      </c>
      <c r="O268" s="3091"/>
      <c r="P268" s="3090" t="s">
        <v>174</v>
      </c>
      <c r="Q268" s="3091"/>
      <c r="R268" s="3090" t="s">
        <v>295</v>
      </c>
      <c r="S268" s="3091"/>
      <c r="T268" s="3090" t="s">
        <v>130</v>
      </c>
      <c r="U268" s="3111"/>
      <c r="V268" s="2520"/>
      <c r="W268" s="2522"/>
      <c r="X268" s="2531"/>
      <c r="Y268" s="2522"/>
      <c r="Z268" s="2763"/>
      <c r="AA268" s="2555"/>
      <c r="AB268" s="2765"/>
      <c r="AC268" s="2524"/>
    </row>
    <row r="269" spans="1:96" x14ac:dyDescent="0.25">
      <c r="A269" s="2510"/>
      <c r="B269" s="2510"/>
      <c r="C269" s="1394" t="s">
        <v>17</v>
      </c>
      <c r="D269" s="1395" t="s">
        <v>18</v>
      </c>
      <c r="E269" s="1232" t="s">
        <v>19</v>
      </c>
      <c r="F269" s="1233" t="s">
        <v>18</v>
      </c>
      <c r="G269" s="1232" t="s">
        <v>19</v>
      </c>
      <c r="H269" s="1233" t="s">
        <v>18</v>
      </c>
      <c r="I269" s="1232" t="s">
        <v>19</v>
      </c>
      <c r="J269" s="1233" t="s">
        <v>18</v>
      </c>
      <c r="K269" s="1232" t="s">
        <v>19</v>
      </c>
      <c r="L269" s="1233" t="s">
        <v>296</v>
      </c>
      <c r="M269" s="1232" t="s">
        <v>19</v>
      </c>
      <c r="N269" s="1233" t="s">
        <v>296</v>
      </c>
      <c r="O269" s="1232" t="s">
        <v>19</v>
      </c>
      <c r="P269" s="1233" t="s">
        <v>296</v>
      </c>
      <c r="Q269" s="1232" t="s">
        <v>19</v>
      </c>
      <c r="R269" s="1233" t="s">
        <v>296</v>
      </c>
      <c r="S269" s="1232" t="s">
        <v>19</v>
      </c>
      <c r="T269" s="1233" t="s">
        <v>296</v>
      </c>
      <c r="U269" s="1276" t="s">
        <v>19</v>
      </c>
      <c r="V269" s="2521"/>
      <c r="W269" s="2506"/>
      <c r="X269" s="2633"/>
      <c r="Y269" s="2506"/>
      <c r="Z269" s="1233" t="s">
        <v>297</v>
      </c>
      <c r="AA269" s="123" t="s">
        <v>298</v>
      </c>
      <c r="AB269" s="2766"/>
      <c r="AC269" s="2525"/>
    </row>
    <row r="270" spans="1:96" ht="21" x14ac:dyDescent="0.25">
      <c r="A270" s="3106" t="s">
        <v>299</v>
      </c>
      <c r="B270" s="1396" t="s">
        <v>300</v>
      </c>
      <c r="C270" s="1273">
        <f>SUM(D270+E270)</f>
        <v>0</v>
      </c>
      <c r="D270" s="1397">
        <f t="shared" ref="D270:E274" si="83">SUM(F270+H270+J270+L270+N270+P270+R270+T270)</f>
        <v>0</v>
      </c>
      <c r="E270" s="1398">
        <f t="shared" si="83"/>
        <v>0</v>
      </c>
      <c r="F270" s="1246"/>
      <c r="G270" s="1251"/>
      <c r="H270" s="1246"/>
      <c r="I270" s="1251"/>
      <c r="J270" s="1246"/>
      <c r="K270" s="1251"/>
      <c r="L270" s="1246"/>
      <c r="M270" s="1251"/>
      <c r="N270" s="1246"/>
      <c r="O270" s="1251"/>
      <c r="P270" s="1246"/>
      <c r="Q270" s="1251"/>
      <c r="R270" s="1246"/>
      <c r="S270" s="1251"/>
      <c r="T270" s="1246"/>
      <c r="U270" s="1399"/>
      <c r="V270" s="1400"/>
      <c r="W270" s="1401"/>
      <c r="X270" s="1402"/>
      <c r="Y270" s="1401"/>
      <c r="Z270" s="1403"/>
      <c r="AA270" s="1401"/>
      <c r="AB270" s="1403"/>
      <c r="AC270" s="1404"/>
    </row>
    <row r="271" spans="1:96" x14ac:dyDescent="0.25">
      <c r="A271" s="2517"/>
      <c r="B271" s="216" t="s">
        <v>301</v>
      </c>
      <c r="C271" s="413">
        <f>SUM(D271+E271)</f>
        <v>0</v>
      </c>
      <c r="D271" s="414">
        <f t="shared" si="83"/>
        <v>0</v>
      </c>
      <c r="E271" s="415">
        <f t="shared" si="83"/>
        <v>0</v>
      </c>
      <c r="F271" s="67"/>
      <c r="G271" s="72"/>
      <c r="H271" s="67"/>
      <c r="I271" s="72"/>
      <c r="J271" s="67"/>
      <c r="K271" s="72"/>
      <c r="L271" s="67"/>
      <c r="M271" s="72"/>
      <c r="N271" s="67"/>
      <c r="O271" s="72"/>
      <c r="P271" s="67"/>
      <c r="Q271" s="72"/>
      <c r="R271" s="67"/>
      <c r="S271" s="72"/>
      <c r="T271" s="67"/>
      <c r="U271" s="203"/>
      <c r="V271" s="71"/>
      <c r="W271" s="72"/>
      <c r="X271" s="204"/>
      <c r="Y271" s="72"/>
      <c r="Z271" s="67"/>
      <c r="AA271" s="72"/>
      <c r="AB271" s="67"/>
      <c r="AC271" s="68"/>
      <c r="AD271" s="242" t="str">
        <f>CA271&amp;CB271&amp;CC271&amp;CD271&amp;CE271&amp;CF271&amp;CG271&amp;CH271</f>
        <v/>
      </c>
      <c r="CA271" s="60" t="str">
        <f>IF(AND($C271&lt;&gt;0,V271=""),"* No olvide ingresar la variable "&amp;V$267&amp;""&amp;". Digite CERO si no tiene. ",IF(V271&gt;$C271,"* La variable Gestantes no debe ser mayor al Total Ambos Sexos. ",""))</f>
        <v/>
      </c>
      <c r="CB271" s="60" t="str">
        <f>IF(AND($C271&lt;&gt;0,W271=""),"* No olvide ingresar la variable "&amp;W$267&amp;""&amp;". Digite CERO si no tiene. ",IF(W271&gt;$C271,"* La variable Madre de hijo menor de 5 años no debe ser mayor al Total Ambos Sexos. ",""))</f>
        <v/>
      </c>
      <c r="CC271" s="60" t="str">
        <f>IF(AND($C271&lt;&gt;0,X271=""),"* No olvide ingresar la variable "&amp;X$267&amp;""&amp;". Digite CERO si no tiene. ",IF(X271&gt;$C271,"* La variable Niños, Niñas, Adolescentes y Jóvenes  SENAME no debe ser mayor al Total Ambos Sexos. ",""))</f>
        <v/>
      </c>
      <c r="CD271" s="60" t="str">
        <f>IF(AND($C271&lt;&gt;0,Y271=""),"* No olvide ingresar la variable "&amp;Y$267&amp;""&amp;". Digite CERO si no tiene. ",IF(Y271&gt;$C271,"* La variable Niños, Niñas, Adolescentes y Jóvenes  Mejor Niñez no debe ser mayor al Total Ambos Sexos. ",""))</f>
        <v/>
      </c>
      <c r="CE271" s="60" t="str">
        <f>IF(AND($E271&lt;&gt;0,Z271=""),"* No olvide ingresar la variable "&amp;Z$267&amp;""&amp;" Masculino. Digite CERO si no tiene. ",IF(Z271&gt;$E271,"* La variable TRANS Masculino no debe ser mayor al Total Mujeres. ",""))</f>
        <v/>
      </c>
      <c r="CF271" s="60" t="str">
        <f>IF(AND($D271&lt;&gt;0,AA271=""),"* No olvide ingresar la variable "&amp;Z$267&amp;""&amp;" Femenino. Digite CERO si no tiene. ",IF(AA271&gt;$D271,"* La variable TRANS Femenino no debe ser mayor al Total Hombres. ",""))</f>
        <v/>
      </c>
      <c r="CG271" s="60" t="str">
        <f>IF(AND($C271&lt;&gt;0,AB271=""),"* No olvide ingresar la variable "&amp;AB$267&amp;""&amp;". Digite CERO si no tiene. ",IF(AB271&gt;$C271,"* La variable Pueblos Originarios no debe ser mayor al Total Ambos Sexos. ",""))</f>
        <v/>
      </c>
      <c r="CH271" s="60" t="str">
        <f>IF(AND($C271&lt;&gt;0,AC271=""),"* No olvide ingresar la variable "&amp;AC$267&amp;""&amp;". Digite CERO si no tiene. ",IF(AC271&gt;$C271,"* La variable Migrantes no debe ser mayor al Total Ambos Sexos. ",""))</f>
        <v/>
      </c>
      <c r="CI271" s="61"/>
      <c r="CK271" s="62">
        <f>IF(AND($C271&lt;&gt;0,V271=""),1,IF(V271&gt;$C271,1,0))</f>
        <v>0</v>
      </c>
      <c r="CL271" s="62">
        <f>IF(AND($C271&lt;&gt;0,W271=""),1,IF(W271&gt;$C271,1,0))</f>
        <v>0</v>
      </c>
      <c r="CM271" s="62">
        <f>IF(AND($C271&lt;&gt;0,X271=""),1,IF(X271&gt;$C271,1,0))</f>
        <v>0</v>
      </c>
      <c r="CN271" s="62">
        <f>IF(AND($C271&lt;&gt;0,Y271=""),1,IF(Y271&gt;$C271,1,0))</f>
        <v>0</v>
      </c>
      <c r="CO271" s="62">
        <f>IF(AND($E271&lt;&gt;0,Z271=""),1,IF(Z271&gt;$E271,1,0))</f>
        <v>0</v>
      </c>
      <c r="CP271" s="62">
        <f>IF(AND($D271&lt;&gt;0,AA271=""),1,IF(AA271&gt;$D271,1,0))</f>
        <v>0</v>
      </c>
      <c r="CQ271" s="62">
        <f>IF(AND($C271&lt;&gt;0,AB271=""),1,IF(AB271&gt;$C271,1,0))</f>
        <v>0</v>
      </c>
      <c r="CR271" s="62">
        <f>IF(AND($C271&lt;&gt;0,AC271=""),1,IF(AC271&gt;$C271,1,0))</f>
        <v>0</v>
      </c>
    </row>
    <row r="272" spans="1:96" x14ac:dyDescent="0.25">
      <c r="A272" s="2517"/>
      <c r="B272" s="218" t="s">
        <v>302</v>
      </c>
      <c r="C272" s="170">
        <f>SUM(D272+E272)</f>
        <v>0</v>
      </c>
      <c r="D272" s="160">
        <f t="shared" si="83"/>
        <v>0</v>
      </c>
      <c r="E272" s="637">
        <f t="shared" si="83"/>
        <v>0</v>
      </c>
      <c r="F272" s="67"/>
      <c r="G272" s="72"/>
      <c r="H272" s="67"/>
      <c r="I272" s="72"/>
      <c r="J272" s="67"/>
      <c r="K272" s="72"/>
      <c r="L272" s="67"/>
      <c r="M272" s="72"/>
      <c r="N272" s="67"/>
      <c r="O272" s="72"/>
      <c r="P272" s="67"/>
      <c r="Q272" s="72"/>
      <c r="R272" s="67"/>
      <c r="S272" s="72"/>
      <c r="T272" s="67"/>
      <c r="U272" s="203"/>
      <c r="V272" s="71"/>
      <c r="W272" s="72"/>
      <c r="X272" s="204"/>
      <c r="Y272" s="72"/>
      <c r="Z272" s="67"/>
      <c r="AA272" s="72"/>
      <c r="AB272" s="67"/>
      <c r="AC272" s="68"/>
      <c r="AD272" s="242" t="str">
        <f t="shared" ref="AD272:AD274" si="84">CA272&amp;CB272&amp;CC272&amp;CD272&amp;CE272&amp;CF272&amp;CG272&amp;CH272</f>
        <v/>
      </c>
      <c r="CA272" s="60" t="str">
        <f t="shared" ref="CA272:CA274" si="85">IF(AND($C272&lt;&gt;0,V272=""),"* No olvide ingresar la variable "&amp;V$267&amp;""&amp;". Digite CERO si no tiene. ",IF(V272&gt;$C272,"* La variable Gestantes no debe ser mayor al Total Ambos Sexos. ",""))</f>
        <v/>
      </c>
      <c r="CB272" s="60" t="str">
        <f t="shared" ref="CB272:CB274" si="86">IF(AND($C272&lt;&gt;0,W272=""),"* No olvide ingresar la variable "&amp;W$267&amp;""&amp;". Digite CERO si no tiene. ",IF(W272&gt;$C272,"* La variable Madre de hijo menor de 5 años no debe ser mayor al Total Ambos Sexos. ",""))</f>
        <v/>
      </c>
      <c r="CC272" s="60" t="str">
        <f t="shared" ref="CC272:CC274" si="87">IF(AND($C272&lt;&gt;0,X272=""),"* No olvide ingresar la variable "&amp;X$267&amp;""&amp;". Digite CERO si no tiene. ",IF(X272&gt;$C272,"* La variable Niños, Niñas, Adolescentes y Jóvenes  SENAME no debe ser mayor al Total Ambos Sexos. ",""))</f>
        <v/>
      </c>
      <c r="CD272" s="60" t="str">
        <f t="shared" ref="CD272:CD274" si="88">IF(AND($C272&lt;&gt;0,Y272=""),"* No olvide ingresar la variable "&amp;Y$267&amp;""&amp;". Digite CERO si no tiene. ",IF(Y272&gt;$C272,"* La variable Niños, Niñas, Adolescentes y Jóvenes  Mejor Niñez no debe ser mayor al Total Ambos Sexos. ",""))</f>
        <v/>
      </c>
      <c r="CE272" s="60" t="str">
        <f t="shared" ref="CE272:CE274" si="89">IF(AND($E272&lt;&gt;0,Z272=""),"* No olvide ingresar la variable "&amp;Z$267&amp;""&amp;" Masculino. Digite CERO si no tiene. ",IF(Z272&gt;$E272,"* La variable TRANS Masculino no debe ser mayor al Total Mujeres. ",""))</f>
        <v/>
      </c>
      <c r="CF272" s="60" t="str">
        <f t="shared" ref="CF272:CF274" si="90">IF(AND($D272&lt;&gt;0,AA272=""),"* No olvide ingresar la variable "&amp;Z$267&amp;""&amp;" Femenino. Digite CERO si no tiene. ",IF(AA272&gt;$D272,"* La variable TRANS Femenino no debe ser mayor al Total Hombres. ",""))</f>
        <v/>
      </c>
      <c r="CG272" s="60" t="str">
        <f t="shared" ref="CG272:CG274" si="91">IF(AND($C272&lt;&gt;0,AB272=""),"* No olvide ingresar la variable "&amp;AB$267&amp;""&amp;". Digite CERO si no tiene. ",IF(AB272&gt;$C272,"* La variable Pueblos Originarios no debe ser mayor al Total Ambos Sexos. ",""))</f>
        <v/>
      </c>
      <c r="CH272" s="60" t="str">
        <f t="shared" ref="CH272:CH274" si="92">IF(AND($C272&lt;&gt;0,AC272=""),"* No olvide ingresar la variable "&amp;AC$267&amp;""&amp;". Digite CERO si no tiene. ",IF(AC272&gt;$C272,"* La variable Migrantes no debe ser mayor al Total Ambos Sexos. ",""))</f>
        <v/>
      </c>
      <c r="CI272" s="61"/>
      <c r="CK272" s="62">
        <f t="shared" ref="CK272:CN274" si="93">IF(AND($C272&lt;&gt;0,V272=""),1,IF(V272&gt;$C272,1,0))</f>
        <v>0</v>
      </c>
      <c r="CL272" s="62">
        <f t="shared" si="93"/>
        <v>0</v>
      </c>
      <c r="CM272" s="62">
        <f t="shared" si="93"/>
        <v>0</v>
      </c>
      <c r="CN272" s="62">
        <f t="shared" si="93"/>
        <v>0</v>
      </c>
      <c r="CO272" s="62">
        <f t="shared" ref="CO272:CO274" si="94">IF(AND($E272&lt;&gt;0,Z272=""),1,IF(Z272&gt;$E272,1,0))</f>
        <v>0</v>
      </c>
      <c r="CP272" s="62">
        <f t="shared" ref="CP272:CP274" si="95">IF(AND($D272&lt;&gt;0,AA272=""),1,IF(AA272&gt;$D272,1,0))</f>
        <v>0</v>
      </c>
      <c r="CQ272" s="62">
        <f t="shared" ref="CQ272:CR274" si="96">IF(AND($C272&lt;&gt;0,AB272=""),1,IF(AB272&gt;$C272,1,0))</f>
        <v>0</v>
      </c>
      <c r="CR272" s="62">
        <f t="shared" si="96"/>
        <v>0</v>
      </c>
    </row>
    <row r="273" spans="1:96" x14ac:dyDescent="0.25">
      <c r="A273" s="2517"/>
      <c r="B273" s="410" t="s">
        <v>303</v>
      </c>
      <c r="C273" s="170">
        <f>SUM(D273+E273)</f>
        <v>0</v>
      </c>
      <c r="D273" s="160">
        <f t="shared" si="83"/>
        <v>0</v>
      </c>
      <c r="E273" s="637">
        <f t="shared" si="83"/>
        <v>0</v>
      </c>
      <c r="F273" s="77"/>
      <c r="G273" s="82"/>
      <c r="H273" s="77"/>
      <c r="I273" s="82"/>
      <c r="J273" s="77"/>
      <c r="K273" s="82"/>
      <c r="L273" s="77"/>
      <c r="M273" s="82"/>
      <c r="N273" s="77"/>
      <c r="O273" s="82"/>
      <c r="P273" s="77"/>
      <c r="Q273" s="82"/>
      <c r="R273" s="77"/>
      <c r="S273" s="82"/>
      <c r="T273" s="77"/>
      <c r="U273" s="208"/>
      <c r="V273" s="81"/>
      <c r="W273" s="82"/>
      <c r="X273" s="174"/>
      <c r="Y273" s="82"/>
      <c r="Z273" s="77"/>
      <c r="AA273" s="82"/>
      <c r="AB273" s="77"/>
      <c r="AC273" s="78"/>
      <c r="AD273" s="242" t="str">
        <f t="shared" si="84"/>
        <v/>
      </c>
      <c r="CA273" s="60" t="str">
        <f t="shared" si="85"/>
        <v/>
      </c>
      <c r="CB273" s="60" t="str">
        <f t="shared" si="86"/>
        <v/>
      </c>
      <c r="CC273" s="60" t="str">
        <f t="shared" si="87"/>
        <v/>
      </c>
      <c r="CD273" s="60" t="str">
        <f t="shared" si="88"/>
        <v/>
      </c>
      <c r="CE273" s="60" t="str">
        <f t="shared" si="89"/>
        <v/>
      </c>
      <c r="CF273" s="60" t="str">
        <f t="shared" si="90"/>
        <v/>
      </c>
      <c r="CG273" s="60" t="str">
        <f t="shared" si="91"/>
        <v/>
      </c>
      <c r="CH273" s="60" t="str">
        <f t="shared" si="92"/>
        <v/>
      </c>
      <c r="CI273" s="61"/>
      <c r="CK273" s="62">
        <f t="shared" si="93"/>
        <v>0</v>
      </c>
      <c r="CL273" s="62">
        <f t="shared" si="93"/>
        <v>0</v>
      </c>
      <c r="CM273" s="62">
        <f t="shared" si="93"/>
        <v>0</v>
      </c>
      <c r="CN273" s="62">
        <f t="shared" si="93"/>
        <v>0</v>
      </c>
      <c r="CO273" s="62">
        <f t="shared" si="94"/>
        <v>0</v>
      </c>
      <c r="CP273" s="62">
        <f t="shared" si="95"/>
        <v>0</v>
      </c>
      <c r="CQ273" s="62">
        <f t="shared" si="96"/>
        <v>0</v>
      </c>
      <c r="CR273" s="62">
        <f t="shared" si="96"/>
        <v>0</v>
      </c>
    </row>
    <row r="274" spans="1:96" x14ac:dyDescent="0.25">
      <c r="A274" s="2518"/>
      <c r="B274" s="220" t="s">
        <v>304</v>
      </c>
      <c r="C274" s="182">
        <f>SUM(D274+E274)</f>
        <v>0</v>
      </c>
      <c r="D274" s="163">
        <f t="shared" si="83"/>
        <v>0</v>
      </c>
      <c r="E274" s="638">
        <f t="shared" si="83"/>
        <v>0</v>
      </c>
      <c r="F274" s="141"/>
      <c r="G274" s="142"/>
      <c r="H274" s="141"/>
      <c r="I274" s="142"/>
      <c r="J274" s="141"/>
      <c r="K274" s="142"/>
      <c r="L274" s="141"/>
      <c r="M274" s="142"/>
      <c r="N274" s="141"/>
      <c r="O274" s="142"/>
      <c r="P274" s="141"/>
      <c r="Q274" s="142"/>
      <c r="R274" s="141"/>
      <c r="S274" s="142"/>
      <c r="T274" s="141"/>
      <c r="U274" s="639"/>
      <c r="V274" s="146"/>
      <c r="W274" s="142"/>
      <c r="X274" s="195"/>
      <c r="Y274" s="142"/>
      <c r="Z274" s="141"/>
      <c r="AA274" s="142"/>
      <c r="AB274" s="141"/>
      <c r="AC274" s="143"/>
      <c r="AD274" s="242" t="str">
        <f t="shared" si="84"/>
        <v/>
      </c>
      <c r="CA274" s="60" t="str">
        <f t="shared" si="85"/>
        <v/>
      </c>
      <c r="CB274" s="60" t="str">
        <f t="shared" si="86"/>
        <v/>
      </c>
      <c r="CC274" s="60" t="str">
        <f t="shared" si="87"/>
        <v/>
      </c>
      <c r="CD274" s="60" t="str">
        <f t="shared" si="88"/>
        <v/>
      </c>
      <c r="CE274" s="60" t="str">
        <f t="shared" si="89"/>
        <v/>
      </c>
      <c r="CF274" s="60" t="str">
        <f t="shared" si="90"/>
        <v/>
      </c>
      <c r="CG274" s="60" t="str">
        <f t="shared" si="91"/>
        <v/>
      </c>
      <c r="CH274" s="60" t="str">
        <f t="shared" si="92"/>
        <v/>
      </c>
      <c r="CI274" s="61"/>
      <c r="CK274" s="62">
        <f t="shared" si="93"/>
        <v>0</v>
      </c>
      <c r="CL274" s="62">
        <f t="shared" si="93"/>
        <v>0</v>
      </c>
      <c r="CM274" s="62">
        <f t="shared" si="93"/>
        <v>0</v>
      </c>
      <c r="CN274" s="62">
        <f t="shared" si="93"/>
        <v>0</v>
      </c>
      <c r="CO274" s="62">
        <f t="shared" si="94"/>
        <v>0</v>
      </c>
      <c r="CP274" s="62">
        <f t="shared" si="95"/>
        <v>0</v>
      </c>
      <c r="CQ274" s="62">
        <f t="shared" si="96"/>
        <v>0</v>
      </c>
      <c r="CR274" s="62">
        <f>IF(AND($C274&lt;&gt;0,AC274=""),1,IF(AC274&gt;$C274,1,0))</f>
        <v>0</v>
      </c>
    </row>
    <row r="277" spans="1:96" ht="12" customHeight="1" x14ac:dyDescent="0.25"/>
    <row r="278" spans="1:96" ht="18" hidden="1" customHeight="1" x14ac:dyDescent="0.25">
      <c r="A278" s="640">
        <f>SUM(C13:C15,C20:C41,B46:B49,B54:B57,C61:C67,B72:B74,B80:B83,B86:F87,C90:G93,C97:C102,C108:C117,C122:C158,C163:C168,C173:C178,C183:C186,C192:C194,C199:C201,C206:C208,C213:C215,E219:H221,E223:F226,C230:D231,C237:E241,C246:C255,C260:C265,C270:C274)</f>
        <v>422</v>
      </c>
      <c r="B278" s="640">
        <f>SUM(CK20:CR274)</f>
        <v>0</v>
      </c>
    </row>
  </sheetData>
  <mergeCells count="335">
    <mergeCell ref="A270:A274"/>
    <mergeCell ref="AC267:AC269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V267:V269"/>
    <mergeCell ref="W267:W269"/>
    <mergeCell ref="X267:X269"/>
    <mergeCell ref="Y267:Y269"/>
    <mergeCell ref="Z267:AA268"/>
    <mergeCell ref="AB267:AB269"/>
    <mergeCell ref="R258:R259"/>
    <mergeCell ref="A260:A262"/>
    <mergeCell ref="A263:A265"/>
    <mergeCell ref="A267:A269"/>
    <mergeCell ref="B267:B269"/>
    <mergeCell ref="C267:E268"/>
    <mergeCell ref="F267:U267"/>
    <mergeCell ref="A257:B259"/>
    <mergeCell ref="C257:E258"/>
    <mergeCell ref="F257:O257"/>
    <mergeCell ref="P257:P259"/>
    <mergeCell ref="F258:G258"/>
    <mergeCell ref="H258:I258"/>
    <mergeCell ref="J258:K258"/>
    <mergeCell ref="L258:M258"/>
    <mergeCell ref="N258:O258"/>
    <mergeCell ref="A248:B248"/>
    <mergeCell ref="A249:B249"/>
    <mergeCell ref="A250:B250"/>
    <mergeCell ref="A251:B251"/>
    <mergeCell ref="A252:B252"/>
    <mergeCell ref="A253:A255"/>
    <mergeCell ref="T244:U244"/>
    <mergeCell ref="V244:W244"/>
    <mergeCell ref="X244:Y244"/>
    <mergeCell ref="Z244:AA244"/>
    <mergeCell ref="A246:B246"/>
    <mergeCell ref="A247:B247"/>
    <mergeCell ref="A243:B245"/>
    <mergeCell ref="C243:E244"/>
    <mergeCell ref="F243:AA243"/>
    <mergeCell ref="F244:G244"/>
    <mergeCell ref="H244:I244"/>
    <mergeCell ref="J244:K244"/>
    <mergeCell ref="L244:M244"/>
    <mergeCell ref="N244:O244"/>
    <mergeCell ref="P244:Q244"/>
    <mergeCell ref="R244:S244"/>
    <mergeCell ref="A237:B237"/>
    <mergeCell ref="A238:B238"/>
    <mergeCell ref="A239:B239"/>
    <mergeCell ref="A240:B240"/>
    <mergeCell ref="A241:B241"/>
    <mergeCell ref="A242:M242"/>
    <mergeCell ref="A227:D227"/>
    <mergeCell ref="A229:B229"/>
    <mergeCell ref="A230:A231"/>
    <mergeCell ref="A232:B232"/>
    <mergeCell ref="A234:B236"/>
    <mergeCell ref="C234:E234"/>
    <mergeCell ref="C235:C236"/>
    <mergeCell ref="D235:E235"/>
    <mergeCell ref="A222:D222"/>
    <mergeCell ref="A223:A226"/>
    <mergeCell ref="B223:D223"/>
    <mergeCell ref="B224:B225"/>
    <mergeCell ref="C224:D224"/>
    <mergeCell ref="C225:D225"/>
    <mergeCell ref="C226:D226"/>
    <mergeCell ref="G217:H217"/>
    <mergeCell ref="I217:I218"/>
    <mergeCell ref="J217:J218"/>
    <mergeCell ref="A219:D219"/>
    <mergeCell ref="A220:D220"/>
    <mergeCell ref="A221:D221"/>
    <mergeCell ref="A213:B213"/>
    <mergeCell ref="A214:B214"/>
    <mergeCell ref="A215:B215"/>
    <mergeCell ref="A217:D218"/>
    <mergeCell ref="E217:E218"/>
    <mergeCell ref="F217:F218"/>
    <mergeCell ref="S210:S212"/>
    <mergeCell ref="T210:T212"/>
    <mergeCell ref="U210:Z211"/>
    <mergeCell ref="AA210:AF211"/>
    <mergeCell ref="F211:G211"/>
    <mergeCell ref="H211:I211"/>
    <mergeCell ref="J211:K211"/>
    <mergeCell ref="L211:M211"/>
    <mergeCell ref="N211:O211"/>
    <mergeCell ref="P211:P212"/>
    <mergeCell ref="A206:A207"/>
    <mergeCell ref="A208:B208"/>
    <mergeCell ref="A210:B212"/>
    <mergeCell ref="C210:E211"/>
    <mergeCell ref="F210:O210"/>
    <mergeCell ref="P210:R210"/>
    <mergeCell ref="Q211:Q212"/>
    <mergeCell ref="R211:R212"/>
    <mergeCell ref="AI203:AI205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V204:W204"/>
    <mergeCell ref="A203:B205"/>
    <mergeCell ref="C203:E204"/>
    <mergeCell ref="F203:AC203"/>
    <mergeCell ref="AD203:AE204"/>
    <mergeCell ref="AF203:AG204"/>
    <mergeCell ref="AH203:AH205"/>
    <mergeCell ref="X204:Y204"/>
    <mergeCell ref="Z204:AA204"/>
    <mergeCell ref="AB204:AC204"/>
    <mergeCell ref="Q197:Q198"/>
    <mergeCell ref="R197:R198"/>
    <mergeCell ref="S197:S198"/>
    <mergeCell ref="A199:B199"/>
    <mergeCell ref="A200:B200"/>
    <mergeCell ref="A201:B201"/>
    <mergeCell ref="A196:B198"/>
    <mergeCell ref="C196:E197"/>
    <mergeCell ref="F196:O196"/>
    <mergeCell ref="P196:S196"/>
    <mergeCell ref="F197:G197"/>
    <mergeCell ref="H197:I197"/>
    <mergeCell ref="J197:K197"/>
    <mergeCell ref="L197:M197"/>
    <mergeCell ref="N197:O197"/>
    <mergeCell ref="P197:P198"/>
    <mergeCell ref="P190:Q190"/>
    <mergeCell ref="R190:S190"/>
    <mergeCell ref="T190:U190"/>
    <mergeCell ref="A192:B192"/>
    <mergeCell ref="A193:B193"/>
    <mergeCell ref="A194:B194"/>
    <mergeCell ref="A185:B185"/>
    <mergeCell ref="A186:B186"/>
    <mergeCell ref="A189:B191"/>
    <mergeCell ref="C189:E190"/>
    <mergeCell ref="F189:U189"/>
    <mergeCell ref="F190:G190"/>
    <mergeCell ref="H190:I190"/>
    <mergeCell ref="J190:K190"/>
    <mergeCell ref="L190:M190"/>
    <mergeCell ref="N190:O190"/>
    <mergeCell ref="J181:K181"/>
    <mergeCell ref="L181:M181"/>
    <mergeCell ref="N181:O181"/>
    <mergeCell ref="P181:Q181"/>
    <mergeCell ref="A183:B183"/>
    <mergeCell ref="A184:B184"/>
    <mergeCell ref="L171:M171"/>
    <mergeCell ref="N171:O171"/>
    <mergeCell ref="A173:A175"/>
    <mergeCell ref="A176:A178"/>
    <mergeCell ref="A179:O179"/>
    <mergeCell ref="A180:B182"/>
    <mergeCell ref="C180:E181"/>
    <mergeCell ref="F180:Q180"/>
    <mergeCell ref="F181:G181"/>
    <mergeCell ref="H181:I181"/>
    <mergeCell ref="A163:A165"/>
    <mergeCell ref="A166:A168"/>
    <mergeCell ref="A170:A172"/>
    <mergeCell ref="B170:B172"/>
    <mergeCell ref="C170:E171"/>
    <mergeCell ref="F170:O170"/>
    <mergeCell ref="F171:G171"/>
    <mergeCell ref="H171:I171"/>
    <mergeCell ref="J171:K171"/>
    <mergeCell ref="A152:B152"/>
    <mergeCell ref="A153:A157"/>
    <mergeCell ref="A158:B158"/>
    <mergeCell ref="A160:B162"/>
    <mergeCell ref="C160:E161"/>
    <mergeCell ref="F160:AM160"/>
    <mergeCell ref="F161:G161"/>
    <mergeCell ref="H161:I161"/>
    <mergeCell ref="J161:K161"/>
    <mergeCell ref="L161:M161"/>
    <mergeCell ref="AL161:AM161"/>
    <mergeCell ref="Z161:AA161"/>
    <mergeCell ref="AB161:AC161"/>
    <mergeCell ref="AD161:AE161"/>
    <mergeCell ref="AF161:AG161"/>
    <mergeCell ref="AH161:AI161"/>
    <mergeCell ref="AJ161:AK161"/>
    <mergeCell ref="N161:O161"/>
    <mergeCell ref="P161:Q161"/>
    <mergeCell ref="R161:S161"/>
    <mergeCell ref="T161:U161"/>
    <mergeCell ref="V161:W161"/>
    <mergeCell ref="X161:Y161"/>
    <mergeCell ref="A122:A126"/>
    <mergeCell ref="A127:A131"/>
    <mergeCell ref="A132:A136"/>
    <mergeCell ref="A137:A141"/>
    <mergeCell ref="A142:A146"/>
    <mergeCell ref="A147:A151"/>
    <mergeCell ref="AB119:AB121"/>
    <mergeCell ref="AC119:AC121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A114:B114"/>
    <mergeCell ref="A115:A117"/>
    <mergeCell ref="A119:A121"/>
    <mergeCell ref="B119:B121"/>
    <mergeCell ref="C119:E120"/>
    <mergeCell ref="F119:AA119"/>
    <mergeCell ref="V120:W120"/>
    <mergeCell ref="X120:Y120"/>
    <mergeCell ref="Z120:AA120"/>
    <mergeCell ref="A108:B108"/>
    <mergeCell ref="A109:B109"/>
    <mergeCell ref="A110:B110"/>
    <mergeCell ref="A111:B111"/>
    <mergeCell ref="A112:B112"/>
    <mergeCell ref="A113:B113"/>
    <mergeCell ref="V105:V107"/>
    <mergeCell ref="W105:W107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A100:B100"/>
    <mergeCell ref="A101:B101"/>
    <mergeCell ref="A102:B102"/>
    <mergeCell ref="A103:P103"/>
    <mergeCell ref="A104:Q104"/>
    <mergeCell ref="A105:B107"/>
    <mergeCell ref="C105:E106"/>
    <mergeCell ref="F105:U105"/>
    <mergeCell ref="C95:E95"/>
    <mergeCell ref="F95:G95"/>
    <mergeCell ref="H95:I95"/>
    <mergeCell ref="A97:B97"/>
    <mergeCell ref="A98:B98"/>
    <mergeCell ref="A99:B99"/>
    <mergeCell ref="A77:A79"/>
    <mergeCell ref="B77:B78"/>
    <mergeCell ref="A89:B89"/>
    <mergeCell ref="A90:A91"/>
    <mergeCell ref="A92:A93"/>
    <mergeCell ref="A95:B96"/>
    <mergeCell ref="A69:A71"/>
    <mergeCell ref="B69:D70"/>
    <mergeCell ref="E69:H69"/>
    <mergeCell ref="I69:I71"/>
    <mergeCell ref="J69:J71"/>
    <mergeCell ref="E70:F70"/>
    <mergeCell ref="G70:H70"/>
    <mergeCell ref="A62:B62"/>
    <mergeCell ref="A63:B63"/>
    <mergeCell ref="A64:B64"/>
    <mergeCell ref="A65:B65"/>
    <mergeCell ref="A66:B66"/>
    <mergeCell ref="A67:B67"/>
    <mergeCell ref="A59:B60"/>
    <mergeCell ref="C59:C60"/>
    <mergeCell ref="D59:J59"/>
    <mergeCell ref="K59:K60"/>
    <mergeCell ref="L59:L60"/>
    <mergeCell ref="A61:B61"/>
    <mergeCell ref="M44:N44"/>
    <mergeCell ref="O44:P44"/>
    <mergeCell ref="A51:A53"/>
    <mergeCell ref="B51:D52"/>
    <mergeCell ref="E51:H51"/>
    <mergeCell ref="I51:I53"/>
    <mergeCell ref="J51:J53"/>
    <mergeCell ref="E52:F52"/>
    <mergeCell ref="G52:H52"/>
    <mergeCell ref="A43:A45"/>
    <mergeCell ref="B43:D44"/>
    <mergeCell ref="E43:P43"/>
    <mergeCell ref="A39:A41"/>
    <mergeCell ref="R17:R19"/>
    <mergeCell ref="S17:S19"/>
    <mergeCell ref="F18:G18"/>
    <mergeCell ref="H18:I18"/>
    <mergeCell ref="J18:K18"/>
    <mergeCell ref="L18:M18"/>
    <mergeCell ref="Q43:Q45"/>
    <mergeCell ref="R43:R45"/>
    <mergeCell ref="E44:F44"/>
    <mergeCell ref="G44:H44"/>
    <mergeCell ref="I44:J44"/>
    <mergeCell ref="K44:L44"/>
    <mergeCell ref="A20:B20"/>
    <mergeCell ref="A21:A24"/>
    <mergeCell ref="A25:A36"/>
    <mergeCell ref="A37:A38"/>
    <mergeCell ref="R11:S11"/>
    <mergeCell ref="T11:U11"/>
    <mergeCell ref="V11:W11"/>
    <mergeCell ref="N18:O18"/>
    <mergeCell ref="P18:Q18"/>
    <mergeCell ref="X11:Y11"/>
    <mergeCell ref="A13:B13"/>
    <mergeCell ref="A14:A15"/>
    <mergeCell ref="A6:Y6"/>
    <mergeCell ref="A10:B12"/>
    <mergeCell ref="C10:E11"/>
    <mergeCell ref="F10:Y10"/>
    <mergeCell ref="F11:G11"/>
    <mergeCell ref="H11:I11"/>
    <mergeCell ref="J11:K11"/>
    <mergeCell ref="L11:M11"/>
    <mergeCell ref="N11:O11"/>
    <mergeCell ref="P11:Q11"/>
    <mergeCell ref="A17:A19"/>
    <mergeCell ref="B17:B19"/>
    <mergeCell ref="C17:E18"/>
    <mergeCell ref="F17:Q17"/>
  </mergeCells>
  <dataValidations count="9">
    <dataValidation type="whole" allowBlank="1" showInputMessage="1" showErrorMessage="1" sqref="F270:AC274" xr:uid="{00000000-0002-0000-0500-000000000000}">
      <formula1>0</formula1>
      <formula2>9.99999999999999E+34</formula2>
    </dataValidation>
    <dataValidation type="whole" allowBlank="1" showInputMessage="1" showErrorMessage="1" sqref="E219:J226 G227:H227" xr:uid="{00000000-0002-0000-0500-000001000000}">
      <formula1>0</formula1>
      <formula2>9.99999999999999E+39</formula2>
    </dataValidation>
    <dataValidation type="whole" allowBlank="1" showInputMessage="1" showErrorMessage="1" sqref="F108:W117" xr:uid="{00000000-0002-0000-0500-000002000000}">
      <formula1>0</formula1>
      <formula2>9.99999999999999E+30</formula2>
    </dataValidation>
    <dataValidation type="whole" allowBlank="1" showInputMessage="1" showErrorMessage="1" sqref="C90:H93 F260:P265" xr:uid="{00000000-0002-0000-0500-000003000000}">
      <formula1>0</formula1>
      <formula2>9.99999999999999E+32</formula2>
    </dataValidation>
    <dataValidation type="whole" allowBlank="1" showInputMessage="1" showErrorMessage="1" sqref="D61:L67 F246:AA255" xr:uid="{00000000-0002-0000-0500-000004000000}">
      <formula1>0</formula1>
      <formula2>9.99999999999999E+31</formula2>
    </dataValidation>
    <dataValidation operator="greaterThanOrEqual" allowBlank="1" showInputMessage="1" showErrorMessage="1" errorTitle="Error" error="Favor ingresar Números." sqref="G218:H218 C224:C226" xr:uid="{00000000-0002-0000-0500-000005000000}"/>
    <dataValidation type="whole" allowBlank="1" showInputMessage="1" showErrorMessage="1" errorTitle="Error" error="Favor ingresar Números." sqref="C72:D74 C256:E265 F152:AC152" xr:uid="{00000000-0002-0000-0500-000006000000}">
      <formula1>0</formula1>
      <formula2>1E+29</formula2>
    </dataValidation>
    <dataValidation type="whole" allowBlank="1" showInputMessage="1" showErrorMessage="1" sqref="F204:AC205 AD205:AG205 AI205 F208:AI208 C203:E208 T212" xr:uid="{00000000-0002-0000-0500-000007000000}">
      <formula1>0</formula1>
      <formula2>1E+29</formula2>
    </dataValidation>
    <dataValidation type="whole" operator="greaterThanOrEqual" allowBlank="1" showInputMessage="1" showErrorMessage="1" errorTitle="Error" error="Favor ingresar Números." sqref="F192:U193 C216:F216 F213:AF215 F206:AI207 E46:R49 E227:F227 I227:J227 F183:Q185 R260:R262 B86:F87 E217:F217 C237:E241 E72:J74 E55:J57 B80:B83 F122:AC151 F153:AC157 F163:AM168 F199:S200 C228:F232 F173:O178 F20:S41 F13:Y15 F98:I102" xr:uid="{00000000-0002-0000-0500-000008000000}">
      <formula1>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R278"/>
  <sheetViews>
    <sheetView workbookViewId="0"/>
  </sheetViews>
  <sheetFormatPr baseColWidth="10" defaultColWidth="11.42578125" defaultRowHeight="15" x14ac:dyDescent="0.25"/>
  <cols>
    <col min="1" max="1" width="31" customWidth="1"/>
    <col min="2" max="2" width="28.7109375" customWidth="1"/>
    <col min="3" max="3" width="16.42578125" customWidth="1"/>
    <col min="4" max="7" width="15.7109375" customWidth="1"/>
    <col min="8" max="8" width="16.5703125" customWidth="1"/>
    <col min="9" max="12" width="15.7109375" customWidth="1"/>
    <col min="23" max="23" width="13.140625" customWidth="1"/>
    <col min="53" max="61" width="11.42578125" customWidth="1"/>
    <col min="72" max="78" width="16" customWidth="1"/>
    <col min="79" max="94" width="11.42578125" style="2" hidden="1" customWidth="1"/>
    <col min="95" max="96" width="11.42578125" hidden="1" customWidth="1"/>
    <col min="97" max="130" width="11.42578125" customWidth="1"/>
  </cols>
  <sheetData>
    <row r="1" spans="1:94" x14ac:dyDescent="0.25">
      <c r="A1" s="1" t="s">
        <v>0</v>
      </c>
    </row>
    <row r="2" spans="1:94" x14ac:dyDescent="0.25">
      <c r="A2" s="1" t="str">
        <f>CONCATENATE("COMUNA: ",[7]NOMBRE!B2, " (",[7]NOMBRE!C2,[7]NOMBRE!D2,[7]NOMBRE!E2,[7]NOMBRE!F2,[7]NOMBRE!G2,")")</f>
        <v>COMUNA: LINARES (07401)</v>
      </c>
    </row>
    <row r="3" spans="1:94" x14ac:dyDescent="0.25">
      <c r="A3" s="1" t="str">
        <f>CONCATENATE("ESTABLECIMIENTO/ESTRATEGIA: ", [7]NOMBRE!B3, " (",[7]NOMBRE!C3,[7]NOMBRE!D3,[7]NOMBRE!E3,[7]NOMBRE!F3,[7]NOMBRE!G3,[7]NOMBRE!H3,")")</f>
        <v>ESTABLECIMIENTO/ESTRATEGIA: HOSPITAL PRESIDENTE CARLOS IBAÑEZ DEL CAMPO (116108)</v>
      </c>
    </row>
    <row r="4" spans="1:94" x14ac:dyDescent="0.25">
      <c r="A4" s="1" t="str">
        <f>CONCATENATE("MES: ",[7]NOMBRE!B6, " (",[7]NOMBRE!C6,[7]NOMBRE!D6,")")</f>
        <v>MES: JUNIO (06)</v>
      </c>
    </row>
    <row r="5" spans="1:94" x14ac:dyDescent="0.25">
      <c r="A5" s="1" t="str">
        <f>CONCATENATE("AÑO: ",[7]NOMBRE!B7)</f>
        <v>AÑO: 2025</v>
      </c>
    </row>
    <row r="6" spans="1:94" s="5" customFormat="1" ht="15" customHeight="1" x14ac:dyDescent="0.25">
      <c r="A6" s="2498" t="s">
        <v>1</v>
      </c>
      <c r="B6" s="2498"/>
      <c r="C6" s="2498"/>
      <c r="D6" s="2498"/>
      <c r="E6" s="2498"/>
      <c r="F6" s="2498"/>
      <c r="G6" s="2498"/>
      <c r="H6" s="2498"/>
      <c r="I6" s="2498"/>
      <c r="J6" s="2498"/>
      <c r="K6" s="2498"/>
      <c r="L6" s="2498"/>
      <c r="M6" s="2498"/>
      <c r="N6" s="2498"/>
      <c r="O6" s="2498"/>
      <c r="P6" s="2498"/>
      <c r="Q6" s="2498"/>
      <c r="R6" s="2498"/>
      <c r="S6" s="2498"/>
      <c r="T6" s="2498"/>
      <c r="U6" s="2498"/>
      <c r="V6" s="2498"/>
      <c r="W6" s="2498"/>
      <c r="X6" s="2498"/>
      <c r="Y6" s="2499"/>
      <c r="Z6" s="3"/>
      <c r="AA6" s="3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</row>
    <row r="8" spans="1:94" ht="15.75" x14ac:dyDescent="0.25">
      <c r="A8" s="7" t="s">
        <v>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9"/>
      <c r="Q8" s="10"/>
      <c r="R8" s="3"/>
      <c r="S8" s="3"/>
      <c r="T8" s="3"/>
      <c r="U8" s="3"/>
      <c r="V8" s="3"/>
      <c r="W8" s="3"/>
      <c r="X8" s="3"/>
      <c r="Y8" s="3"/>
    </row>
    <row r="9" spans="1:94" x14ac:dyDescent="0.25">
      <c r="A9" s="11" t="s">
        <v>3</v>
      </c>
      <c r="B9" s="12"/>
      <c r="C9" s="12"/>
      <c r="D9" s="12"/>
      <c r="E9" s="12"/>
      <c r="F9" s="13"/>
      <c r="G9" s="14"/>
      <c r="H9" s="15"/>
      <c r="I9" s="16"/>
      <c r="J9" s="14"/>
      <c r="K9" s="1405"/>
      <c r="L9" s="14"/>
      <c r="M9" s="15"/>
      <c r="N9" s="16"/>
      <c r="O9" s="16"/>
      <c r="P9" s="18"/>
      <c r="Q9" s="14"/>
      <c r="R9" s="15"/>
      <c r="S9" s="15"/>
      <c r="T9" s="15"/>
      <c r="U9" s="15"/>
      <c r="V9" s="15"/>
      <c r="W9" s="15"/>
      <c r="X9" s="15"/>
      <c r="Y9" s="16"/>
    </row>
    <row r="10" spans="1:94" ht="15" customHeight="1" x14ac:dyDescent="0.25">
      <c r="A10" s="3116" t="s">
        <v>4</v>
      </c>
      <c r="B10" s="3116"/>
      <c r="C10" s="3101" t="s">
        <v>5</v>
      </c>
      <c r="D10" s="3102"/>
      <c r="E10" s="3103"/>
      <c r="F10" s="3090" t="s">
        <v>6</v>
      </c>
      <c r="G10" s="3092"/>
      <c r="H10" s="3092"/>
      <c r="I10" s="3092"/>
      <c r="J10" s="3092"/>
      <c r="K10" s="3092"/>
      <c r="L10" s="3092"/>
      <c r="M10" s="3092"/>
      <c r="N10" s="3092"/>
      <c r="O10" s="3092"/>
      <c r="P10" s="3092"/>
      <c r="Q10" s="3092"/>
      <c r="R10" s="3092"/>
      <c r="S10" s="3092"/>
      <c r="T10" s="3092"/>
      <c r="U10" s="3092"/>
      <c r="V10" s="3092"/>
      <c r="W10" s="3092"/>
      <c r="X10" s="3092"/>
      <c r="Y10" s="3091"/>
    </row>
    <row r="11" spans="1:94" ht="15" customHeight="1" x14ac:dyDescent="0.25">
      <c r="A11" s="3116"/>
      <c r="B11" s="3116"/>
      <c r="C11" s="2504"/>
      <c r="D11" s="2505"/>
      <c r="E11" s="2506"/>
      <c r="F11" s="3090" t="s">
        <v>7</v>
      </c>
      <c r="G11" s="3091"/>
      <c r="H11" s="3090" t="s">
        <v>8</v>
      </c>
      <c r="I11" s="3091"/>
      <c r="J11" s="3090" t="s">
        <v>9</v>
      </c>
      <c r="K11" s="3091"/>
      <c r="L11" s="3090" t="s">
        <v>10</v>
      </c>
      <c r="M11" s="3091"/>
      <c r="N11" s="3090" t="s">
        <v>11</v>
      </c>
      <c r="O11" s="3091"/>
      <c r="P11" s="3090" t="s">
        <v>12</v>
      </c>
      <c r="Q11" s="3091"/>
      <c r="R11" s="3090" t="s">
        <v>13</v>
      </c>
      <c r="S11" s="3091"/>
      <c r="T11" s="3090" t="s">
        <v>14</v>
      </c>
      <c r="U11" s="3091"/>
      <c r="V11" s="3090" t="s">
        <v>15</v>
      </c>
      <c r="W11" s="3091"/>
      <c r="X11" s="3090" t="s">
        <v>16</v>
      </c>
      <c r="Y11" s="3091"/>
    </row>
    <row r="12" spans="1:94" x14ac:dyDescent="0.25">
      <c r="A12" s="3116"/>
      <c r="B12" s="3116"/>
      <c r="C12" s="1233" t="s">
        <v>17</v>
      </c>
      <c r="D12" s="1256" t="s">
        <v>18</v>
      </c>
      <c r="E12" s="1232" t="s">
        <v>19</v>
      </c>
      <c r="F12" s="1321" t="s">
        <v>18</v>
      </c>
      <c r="G12" s="1232" t="s">
        <v>19</v>
      </c>
      <c r="H12" s="1321" t="s">
        <v>18</v>
      </c>
      <c r="I12" s="1232" t="s">
        <v>19</v>
      </c>
      <c r="J12" s="1321" t="s">
        <v>18</v>
      </c>
      <c r="K12" s="1232" t="s">
        <v>19</v>
      </c>
      <c r="L12" s="1321" t="s">
        <v>18</v>
      </c>
      <c r="M12" s="1232" t="s">
        <v>19</v>
      </c>
      <c r="N12" s="1321" t="s">
        <v>18</v>
      </c>
      <c r="O12" s="1232" t="s">
        <v>19</v>
      </c>
      <c r="P12" s="1321" t="s">
        <v>18</v>
      </c>
      <c r="Q12" s="1232" t="s">
        <v>19</v>
      </c>
      <c r="R12" s="1321" t="s">
        <v>18</v>
      </c>
      <c r="S12" s="1232" t="s">
        <v>19</v>
      </c>
      <c r="T12" s="1321" t="s">
        <v>18</v>
      </c>
      <c r="U12" s="1232" t="s">
        <v>19</v>
      </c>
      <c r="V12" s="1321" t="s">
        <v>18</v>
      </c>
      <c r="W12" s="1232" t="s">
        <v>19</v>
      </c>
      <c r="X12" s="1321" t="s">
        <v>18</v>
      </c>
      <c r="Y12" s="1232" t="s">
        <v>19</v>
      </c>
    </row>
    <row r="13" spans="1:94" x14ac:dyDescent="0.25">
      <c r="A13" s="3209" t="s">
        <v>20</v>
      </c>
      <c r="B13" s="3209"/>
      <c r="C13" s="1406">
        <f>SUM(D13+E13)</f>
        <v>0</v>
      </c>
      <c r="D13" s="1407">
        <f t="shared" ref="D13:E15" si="0">SUM(F13+H13+J13+L13+N13+P13+R13+T13+V13+X13)</f>
        <v>0</v>
      </c>
      <c r="E13" s="1408">
        <f t="shared" si="0"/>
        <v>0</v>
      </c>
      <c r="F13" s="1238"/>
      <c r="G13" s="1242"/>
      <c r="H13" s="1238"/>
      <c r="I13" s="1242"/>
      <c r="J13" s="1238"/>
      <c r="K13" s="1242"/>
      <c r="L13" s="1238"/>
      <c r="M13" s="1242"/>
      <c r="N13" s="1238"/>
      <c r="O13" s="1242"/>
      <c r="P13" s="1238"/>
      <c r="Q13" s="1242"/>
      <c r="R13" s="1238"/>
      <c r="S13" s="1242"/>
      <c r="T13" s="1238"/>
      <c r="U13" s="1242"/>
      <c r="V13" s="1238"/>
      <c r="W13" s="1242"/>
      <c r="X13" s="1238"/>
      <c r="Y13" s="1242"/>
    </row>
    <row r="14" spans="1:94" x14ac:dyDescent="0.25">
      <c r="A14" s="3118" t="s">
        <v>21</v>
      </c>
      <c r="B14" s="1287" t="s">
        <v>22</v>
      </c>
      <c r="C14" s="1244">
        <f>SUM(D14+E14)</f>
        <v>0</v>
      </c>
      <c r="D14" s="1409">
        <f t="shared" si="0"/>
        <v>0</v>
      </c>
      <c r="E14" s="1245">
        <f t="shared" si="0"/>
        <v>0</v>
      </c>
      <c r="F14" s="1246"/>
      <c r="G14" s="1251"/>
      <c r="H14" s="1246"/>
      <c r="I14" s="1251"/>
      <c r="J14" s="1246"/>
      <c r="K14" s="1251"/>
      <c r="L14" s="1246"/>
      <c r="M14" s="1251"/>
      <c r="N14" s="1246"/>
      <c r="O14" s="1251"/>
      <c r="P14" s="1246"/>
      <c r="Q14" s="1251"/>
      <c r="R14" s="1246"/>
      <c r="S14" s="1251"/>
      <c r="T14" s="1246"/>
      <c r="U14" s="1251"/>
      <c r="V14" s="1246"/>
      <c r="W14" s="1251"/>
      <c r="X14" s="1246"/>
      <c r="Y14" s="1251"/>
    </row>
    <row r="15" spans="1:94" x14ac:dyDescent="0.25">
      <c r="A15" s="2497"/>
      <c r="B15" s="34" t="s">
        <v>23</v>
      </c>
      <c r="C15" s="35">
        <f>SUM(D15+E15)</f>
        <v>0</v>
      </c>
      <c r="D15" s="36">
        <f t="shared" si="0"/>
        <v>0</v>
      </c>
      <c r="E15" s="37">
        <f t="shared" si="0"/>
        <v>0</v>
      </c>
      <c r="F15" s="1410"/>
      <c r="G15" s="1411"/>
      <c r="H15" s="40"/>
      <c r="I15" s="41"/>
      <c r="J15" s="40"/>
      <c r="K15" s="41"/>
      <c r="L15" s="1410"/>
      <c r="M15" s="1411"/>
      <c r="N15" s="1410"/>
      <c r="O15" s="1411"/>
      <c r="P15" s="1410"/>
      <c r="Q15" s="1411"/>
      <c r="R15" s="1410"/>
      <c r="S15" s="1411"/>
      <c r="T15" s="1410"/>
      <c r="U15" s="1412"/>
      <c r="V15" s="1410"/>
      <c r="W15" s="1412"/>
      <c r="X15" s="1410"/>
      <c r="Y15" s="1411"/>
    </row>
    <row r="16" spans="1:94" ht="15.75" x14ac:dyDescent="0.25">
      <c r="A16" s="11" t="s">
        <v>24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3"/>
      <c r="Q16" s="43"/>
      <c r="R16" s="44"/>
      <c r="S16" s="44"/>
    </row>
    <row r="17" spans="1:90" customFormat="1" ht="15" customHeight="1" x14ac:dyDescent="0.25">
      <c r="A17" s="3210" t="s">
        <v>25</v>
      </c>
      <c r="B17" s="3210" t="s">
        <v>26</v>
      </c>
      <c r="C17" s="3211" t="s">
        <v>27</v>
      </c>
      <c r="D17" s="3212"/>
      <c r="E17" s="3213"/>
      <c r="F17" s="3214" t="s">
        <v>6</v>
      </c>
      <c r="G17" s="3215"/>
      <c r="H17" s="3215"/>
      <c r="I17" s="3215"/>
      <c r="J17" s="3215"/>
      <c r="K17" s="3215"/>
      <c r="L17" s="3215"/>
      <c r="M17" s="3215"/>
      <c r="N17" s="3215"/>
      <c r="O17" s="3215"/>
      <c r="P17" s="3215"/>
      <c r="Q17" s="3215"/>
      <c r="R17" s="3217" t="s">
        <v>28</v>
      </c>
      <c r="S17" s="3213" t="s">
        <v>29</v>
      </c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</row>
    <row r="18" spans="1:90" customFormat="1" ht="15" customHeight="1" x14ac:dyDescent="0.25">
      <c r="A18" s="2509"/>
      <c r="B18" s="2509"/>
      <c r="C18" s="2504"/>
      <c r="D18" s="2505"/>
      <c r="E18" s="2506"/>
      <c r="F18" s="3206" t="s">
        <v>30</v>
      </c>
      <c r="G18" s="3207"/>
      <c r="H18" s="3206" t="s">
        <v>31</v>
      </c>
      <c r="I18" s="3207"/>
      <c r="J18" s="3206" t="s">
        <v>15</v>
      </c>
      <c r="K18" s="3207"/>
      <c r="L18" s="3206" t="s">
        <v>32</v>
      </c>
      <c r="M18" s="3207"/>
      <c r="N18" s="3206" t="s">
        <v>33</v>
      </c>
      <c r="O18" s="3207"/>
      <c r="P18" s="3206" t="s">
        <v>34</v>
      </c>
      <c r="Q18" s="3208"/>
      <c r="R18" s="2520"/>
      <c r="S18" s="252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</row>
    <row r="19" spans="1:90" customFormat="1" x14ac:dyDescent="0.25">
      <c r="A19" s="2510"/>
      <c r="B19" s="2510"/>
      <c r="C19" s="1413" t="s">
        <v>17</v>
      </c>
      <c r="D19" s="1414" t="s">
        <v>18</v>
      </c>
      <c r="E19" s="1415" t="s">
        <v>19</v>
      </c>
      <c r="F19" s="1416" t="s">
        <v>18</v>
      </c>
      <c r="G19" s="1415" t="s">
        <v>19</v>
      </c>
      <c r="H19" s="1416" t="s">
        <v>18</v>
      </c>
      <c r="I19" s="1415" t="s">
        <v>19</v>
      </c>
      <c r="J19" s="1416" t="s">
        <v>18</v>
      </c>
      <c r="K19" s="1415" t="s">
        <v>19</v>
      </c>
      <c r="L19" s="1416" t="s">
        <v>18</v>
      </c>
      <c r="M19" s="1415" t="s">
        <v>19</v>
      </c>
      <c r="N19" s="1416" t="s">
        <v>18</v>
      </c>
      <c r="O19" s="1415" t="s">
        <v>19</v>
      </c>
      <c r="P19" s="1416" t="s">
        <v>18</v>
      </c>
      <c r="Q19" s="1417" t="s">
        <v>19</v>
      </c>
      <c r="R19" s="2521"/>
      <c r="S19" s="2506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90" customFormat="1" ht="15" customHeight="1" x14ac:dyDescent="0.25">
      <c r="A20" s="3219" t="s">
        <v>35</v>
      </c>
      <c r="B20" s="3220"/>
      <c r="C20" s="1418">
        <f t="shared" ref="C20:C29" si="1">SUM(D20+E20)</f>
        <v>0</v>
      </c>
      <c r="D20" s="1419">
        <f t="shared" ref="D20:E41" si="2">SUM(F20+H20+J20+L20+N20+P20)</f>
        <v>0</v>
      </c>
      <c r="E20" s="1420">
        <f t="shared" si="2"/>
        <v>0</v>
      </c>
      <c r="F20" s="1421"/>
      <c r="G20" s="1422"/>
      <c r="H20" s="1421"/>
      <c r="I20" s="1422"/>
      <c r="J20" s="1421"/>
      <c r="K20" s="1422"/>
      <c r="L20" s="1421"/>
      <c r="M20" s="1422"/>
      <c r="N20" s="1421"/>
      <c r="O20" s="1422"/>
      <c r="P20" s="1421"/>
      <c r="Q20" s="1423"/>
      <c r="R20" s="1424"/>
      <c r="S20" s="1425"/>
      <c r="T20" s="58" t="str">
        <f>$CA20&amp;CB20</f>
        <v/>
      </c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60" t="str">
        <f>IF(AND($C20&lt;&gt;0,R20=""),"* No olvide ingresar la variable "&amp;R$17&amp;""&amp;". Digite CERO si no tiene. ",IF(R20&gt;$C20,"* La variable Pueblos Originarios no debe ser mayor al Total Ambos Sexos. ",""))</f>
        <v/>
      </c>
      <c r="CB20" s="60" t="str">
        <f>IF(AND($C20&lt;&gt;0,S20=""),"* No olvide ingresar la variable "&amp;S$17&amp;""&amp;". Digite CERO si no tiene. ",IF(S20&gt;$C20,"* La variable Migrantes no debe ser mayor al Total Ambos Sexos. ",""))</f>
        <v/>
      </c>
      <c r="CC20" s="59"/>
      <c r="CD20" s="59"/>
      <c r="CE20" s="61"/>
      <c r="CF20" s="61"/>
      <c r="CG20" s="61"/>
      <c r="CH20" s="61"/>
      <c r="CI20" s="61"/>
      <c r="CJ20" s="2"/>
      <c r="CK20" s="62">
        <f>IF(AND($C20&lt;&gt;0,R20=""),1,IF(R20&gt;$C20,1,0))</f>
        <v>0</v>
      </c>
      <c r="CL20" s="62">
        <f>IF(AND($C20&lt;&gt;0,S20=""),1,IF(S20&gt;$C20,1,0))</f>
        <v>0</v>
      </c>
    </row>
    <row r="21" spans="1:90" customFormat="1" x14ac:dyDescent="0.25">
      <c r="A21" s="3216" t="s">
        <v>36</v>
      </c>
      <c r="B21" s="1426" t="s">
        <v>22</v>
      </c>
      <c r="C21" s="1427">
        <f t="shared" si="1"/>
        <v>0</v>
      </c>
      <c r="D21" s="1041">
        <f t="shared" si="2"/>
        <v>0</v>
      </c>
      <c r="E21" s="1428">
        <f t="shared" si="2"/>
        <v>0</v>
      </c>
      <c r="F21" s="67"/>
      <c r="G21" s="68"/>
      <c r="H21" s="67"/>
      <c r="I21" s="68"/>
      <c r="J21" s="67"/>
      <c r="K21" s="68"/>
      <c r="L21" s="67"/>
      <c r="M21" s="68"/>
      <c r="N21" s="69"/>
      <c r="O21" s="68"/>
      <c r="P21" s="69"/>
      <c r="Q21" s="70"/>
      <c r="R21" s="71"/>
      <c r="S21" s="72"/>
      <c r="T21" s="58" t="str">
        <f t="shared" ref="T21:T41" si="3">$CA21&amp;CB21</f>
        <v/>
      </c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60" t="str">
        <f t="shared" ref="CA21:CA41" si="4">IF(AND($C21&lt;&gt;0,R21=""),"* No olvide ingresar la variable "&amp;R$17&amp;""&amp;". Digite CERO si no tiene. ",IF(R21&gt;$C21,"* La variable Pueblos Originarios no debe ser mayor al Total Ambos Sexos. ",""))</f>
        <v/>
      </c>
      <c r="CB21" s="60" t="str">
        <f t="shared" ref="CB21:CB41" si="5">IF(AND($C21&lt;&gt;0,S21=""),"* No olvide ingresar la variable "&amp;S$17&amp;""&amp;". Digite CERO si no tiene. ",IF(S21&gt;$C21,"* La variable Migrantes no debe ser mayor al Total Ambos Sexos. ",""))</f>
        <v/>
      </c>
      <c r="CC21" s="59"/>
      <c r="CD21" s="59"/>
      <c r="CE21" s="61"/>
      <c r="CF21" s="61"/>
      <c r="CG21" s="61"/>
      <c r="CH21" s="61"/>
      <c r="CI21" s="61"/>
      <c r="CJ21" s="2"/>
      <c r="CK21" s="62">
        <f t="shared" ref="CK21:CL41" si="6">IF(AND($C21&lt;&gt;0,R21=""),1,IF(R21&gt;$C21,1,0))</f>
        <v>0</v>
      </c>
      <c r="CL21" s="62">
        <f t="shared" si="6"/>
        <v>0</v>
      </c>
    </row>
    <row r="22" spans="1:90" customFormat="1" x14ac:dyDescent="0.25">
      <c r="A22" s="2517"/>
      <c r="B22" s="73" t="s">
        <v>37</v>
      </c>
      <c r="C22" s="74">
        <f t="shared" si="1"/>
        <v>0</v>
      </c>
      <c r="D22" s="75">
        <f t="shared" si="2"/>
        <v>0</v>
      </c>
      <c r="E22" s="76">
        <f t="shared" si="2"/>
        <v>0</v>
      </c>
      <c r="F22" s="77"/>
      <c r="G22" s="78"/>
      <c r="H22" s="67"/>
      <c r="I22" s="68"/>
      <c r="J22" s="77"/>
      <c r="K22" s="78"/>
      <c r="L22" s="77"/>
      <c r="M22" s="78"/>
      <c r="N22" s="79"/>
      <c r="O22" s="78"/>
      <c r="P22" s="79"/>
      <c r="Q22" s="80"/>
      <c r="R22" s="81"/>
      <c r="S22" s="82"/>
      <c r="T22" s="58" t="str">
        <f t="shared" si="3"/>
        <v/>
      </c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60" t="str">
        <f t="shared" si="4"/>
        <v/>
      </c>
      <c r="CB22" s="60" t="str">
        <f t="shared" si="5"/>
        <v/>
      </c>
      <c r="CC22" s="59"/>
      <c r="CD22" s="59"/>
      <c r="CE22" s="61"/>
      <c r="CF22" s="61"/>
      <c r="CG22" s="61"/>
      <c r="CH22" s="61"/>
      <c r="CI22" s="61"/>
      <c r="CJ22" s="2"/>
      <c r="CK22" s="62">
        <f t="shared" si="6"/>
        <v>0</v>
      </c>
      <c r="CL22" s="62">
        <f t="shared" si="6"/>
        <v>0</v>
      </c>
    </row>
    <row r="23" spans="1:90" customFormat="1" x14ac:dyDescent="0.25">
      <c r="A23" s="2517"/>
      <c r="B23" s="83" t="s">
        <v>38</v>
      </c>
      <c r="C23" s="84">
        <f t="shared" si="1"/>
        <v>0</v>
      </c>
      <c r="D23" s="85">
        <f t="shared" si="2"/>
        <v>0</v>
      </c>
      <c r="E23" s="86">
        <f t="shared" si="2"/>
        <v>0</v>
      </c>
      <c r="F23" s="77"/>
      <c r="G23" s="78"/>
      <c r="H23" s="67"/>
      <c r="I23" s="68"/>
      <c r="J23" s="77"/>
      <c r="K23" s="78"/>
      <c r="L23" s="77"/>
      <c r="M23" s="78"/>
      <c r="N23" s="79"/>
      <c r="O23" s="78"/>
      <c r="P23" s="79"/>
      <c r="Q23" s="80"/>
      <c r="R23" s="81"/>
      <c r="S23" s="82"/>
      <c r="T23" s="58" t="str">
        <f t="shared" si="3"/>
        <v/>
      </c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60" t="str">
        <f t="shared" si="4"/>
        <v/>
      </c>
      <c r="CB23" s="60" t="str">
        <f t="shared" si="5"/>
        <v/>
      </c>
      <c r="CC23" s="59"/>
      <c r="CD23" s="59"/>
      <c r="CE23" s="61"/>
      <c r="CF23" s="61"/>
      <c r="CG23" s="61"/>
      <c r="CH23" s="61"/>
      <c r="CI23" s="61"/>
      <c r="CJ23" s="2"/>
      <c r="CK23" s="62">
        <f t="shared" si="6"/>
        <v>0</v>
      </c>
      <c r="CL23" s="62">
        <f t="shared" si="6"/>
        <v>0</v>
      </c>
    </row>
    <row r="24" spans="1:90" customFormat="1" x14ac:dyDescent="0.25">
      <c r="A24" s="2518"/>
      <c r="B24" s="34" t="s">
        <v>39</v>
      </c>
      <c r="C24" s="35">
        <f t="shared" si="1"/>
        <v>0</v>
      </c>
      <c r="D24" s="87">
        <f t="shared" si="2"/>
        <v>0</v>
      </c>
      <c r="E24" s="37">
        <f t="shared" si="2"/>
        <v>0</v>
      </c>
      <c r="F24" s="40"/>
      <c r="G24" s="88"/>
      <c r="H24" s="40"/>
      <c r="I24" s="88"/>
      <c r="J24" s="40"/>
      <c r="K24" s="88"/>
      <c r="L24" s="40"/>
      <c r="M24" s="88"/>
      <c r="N24" s="89"/>
      <c r="O24" s="88"/>
      <c r="P24" s="89"/>
      <c r="Q24" s="90"/>
      <c r="R24" s="91"/>
      <c r="S24" s="41"/>
      <c r="T24" s="58" t="str">
        <f t="shared" si="3"/>
        <v/>
      </c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60" t="str">
        <f t="shared" si="4"/>
        <v/>
      </c>
      <c r="CB24" s="60" t="str">
        <f t="shared" si="5"/>
        <v/>
      </c>
      <c r="CC24" s="59"/>
      <c r="CD24" s="59"/>
      <c r="CE24" s="61"/>
      <c r="CF24" s="61"/>
      <c r="CG24" s="61"/>
      <c r="CH24" s="61"/>
      <c r="CI24" s="61"/>
      <c r="CJ24" s="2"/>
      <c r="CK24" s="62">
        <f t="shared" si="6"/>
        <v>0</v>
      </c>
      <c r="CL24" s="62">
        <f t="shared" si="6"/>
        <v>0</v>
      </c>
    </row>
    <row r="25" spans="1:90" customFormat="1" ht="21" x14ac:dyDescent="0.25">
      <c r="A25" s="3216" t="s">
        <v>40</v>
      </c>
      <c r="B25" s="1426" t="s">
        <v>41</v>
      </c>
      <c r="C25" s="1427">
        <f t="shared" si="1"/>
        <v>0</v>
      </c>
      <c r="D25" s="1041">
        <f t="shared" si="2"/>
        <v>0</v>
      </c>
      <c r="E25" s="1428">
        <f t="shared" si="2"/>
        <v>0</v>
      </c>
      <c r="F25" s="1429"/>
      <c r="G25" s="1430"/>
      <c r="H25" s="1429"/>
      <c r="I25" s="1430"/>
      <c r="J25" s="1429"/>
      <c r="K25" s="1430"/>
      <c r="L25" s="1429"/>
      <c r="M25" s="1430"/>
      <c r="N25" s="1431"/>
      <c r="O25" s="1430"/>
      <c r="P25" s="1431"/>
      <c r="Q25" s="1432"/>
      <c r="R25" s="1433"/>
      <c r="S25" s="1434"/>
      <c r="T25" s="58" t="str">
        <f t="shared" si="3"/>
        <v/>
      </c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60" t="str">
        <f t="shared" si="4"/>
        <v/>
      </c>
      <c r="CB25" s="60" t="str">
        <f t="shared" si="5"/>
        <v/>
      </c>
      <c r="CC25" s="59"/>
      <c r="CD25" s="59"/>
      <c r="CE25" s="61"/>
      <c r="CF25" s="61"/>
      <c r="CG25" s="61"/>
      <c r="CH25" s="61"/>
      <c r="CI25" s="61"/>
      <c r="CJ25" s="2"/>
      <c r="CK25" s="62">
        <f t="shared" si="6"/>
        <v>0</v>
      </c>
      <c r="CL25" s="62">
        <f t="shared" si="6"/>
        <v>0</v>
      </c>
    </row>
    <row r="26" spans="1:90" customFormat="1" x14ac:dyDescent="0.25">
      <c r="A26" s="2517"/>
      <c r="B26" s="98" t="s">
        <v>42</v>
      </c>
      <c r="C26" s="74">
        <f t="shared" si="1"/>
        <v>0</v>
      </c>
      <c r="D26" s="75">
        <f t="shared" si="2"/>
        <v>0</v>
      </c>
      <c r="E26" s="76">
        <f t="shared" si="2"/>
        <v>0</v>
      </c>
      <c r="F26" s="67"/>
      <c r="G26" s="68"/>
      <c r="H26" s="67"/>
      <c r="I26" s="68"/>
      <c r="J26" s="67"/>
      <c r="K26" s="68"/>
      <c r="L26" s="67"/>
      <c r="M26" s="68"/>
      <c r="N26" s="69"/>
      <c r="O26" s="68"/>
      <c r="P26" s="69"/>
      <c r="Q26" s="70"/>
      <c r="R26" s="71"/>
      <c r="S26" s="72"/>
      <c r="T26" s="58" t="str">
        <f t="shared" si="3"/>
        <v/>
      </c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60" t="str">
        <f t="shared" si="4"/>
        <v/>
      </c>
      <c r="CB26" s="60" t="str">
        <f t="shared" si="5"/>
        <v/>
      </c>
      <c r="CC26" s="59"/>
      <c r="CD26" s="59"/>
      <c r="CE26" s="61"/>
      <c r="CF26" s="61"/>
      <c r="CG26" s="61"/>
      <c r="CH26" s="61"/>
      <c r="CI26" s="61"/>
      <c r="CJ26" s="2"/>
      <c r="CK26" s="62">
        <f t="shared" si="6"/>
        <v>0</v>
      </c>
      <c r="CL26" s="62">
        <f t="shared" si="6"/>
        <v>0</v>
      </c>
    </row>
    <row r="27" spans="1:90" customFormat="1" x14ac:dyDescent="0.25">
      <c r="A27" s="2517"/>
      <c r="B27" s="98" t="s">
        <v>43</v>
      </c>
      <c r="C27" s="74">
        <f t="shared" si="1"/>
        <v>0</v>
      </c>
      <c r="D27" s="75">
        <f t="shared" si="2"/>
        <v>0</v>
      </c>
      <c r="E27" s="76">
        <f t="shared" si="2"/>
        <v>0</v>
      </c>
      <c r="F27" s="67"/>
      <c r="G27" s="68"/>
      <c r="H27" s="67"/>
      <c r="I27" s="68"/>
      <c r="J27" s="67"/>
      <c r="K27" s="68"/>
      <c r="L27" s="67"/>
      <c r="M27" s="68"/>
      <c r="N27" s="69"/>
      <c r="O27" s="68"/>
      <c r="P27" s="69"/>
      <c r="Q27" s="70"/>
      <c r="R27" s="71"/>
      <c r="S27" s="72"/>
      <c r="T27" s="58" t="str">
        <f t="shared" si="3"/>
        <v/>
      </c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60" t="str">
        <f t="shared" si="4"/>
        <v/>
      </c>
      <c r="CB27" s="60" t="str">
        <f t="shared" si="5"/>
        <v/>
      </c>
      <c r="CC27" s="59"/>
      <c r="CD27" s="59"/>
      <c r="CE27" s="61"/>
      <c r="CF27" s="61"/>
      <c r="CG27" s="61"/>
      <c r="CH27" s="61"/>
      <c r="CI27" s="61"/>
      <c r="CJ27" s="2"/>
      <c r="CK27" s="62">
        <f t="shared" si="6"/>
        <v>0</v>
      </c>
      <c r="CL27" s="62">
        <f t="shared" si="6"/>
        <v>0</v>
      </c>
    </row>
    <row r="28" spans="1:90" customFormat="1" x14ac:dyDescent="0.25">
      <c r="A28" s="2517"/>
      <c r="B28" s="99" t="s">
        <v>44</v>
      </c>
      <c r="C28" s="100">
        <f t="shared" si="1"/>
        <v>0</v>
      </c>
      <c r="D28" s="101">
        <f t="shared" si="2"/>
        <v>0</v>
      </c>
      <c r="E28" s="102">
        <f t="shared" si="2"/>
        <v>0</v>
      </c>
      <c r="F28" s="67"/>
      <c r="G28" s="68"/>
      <c r="H28" s="67"/>
      <c r="I28" s="68"/>
      <c r="J28" s="67"/>
      <c r="K28" s="68"/>
      <c r="L28" s="67"/>
      <c r="M28" s="68"/>
      <c r="N28" s="69"/>
      <c r="O28" s="68"/>
      <c r="P28" s="69"/>
      <c r="Q28" s="70"/>
      <c r="R28" s="71"/>
      <c r="S28" s="72"/>
      <c r="T28" s="58" t="str">
        <f t="shared" si="3"/>
        <v/>
      </c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60" t="str">
        <f t="shared" si="4"/>
        <v/>
      </c>
      <c r="CB28" s="60" t="str">
        <f t="shared" si="5"/>
        <v/>
      </c>
      <c r="CC28" s="59"/>
      <c r="CD28" s="59"/>
      <c r="CE28" s="61"/>
      <c r="CF28" s="61"/>
      <c r="CG28" s="61"/>
      <c r="CH28" s="61"/>
      <c r="CI28" s="61"/>
      <c r="CJ28" s="2"/>
      <c r="CK28" s="62">
        <f t="shared" si="6"/>
        <v>0</v>
      </c>
      <c r="CL28" s="62">
        <f t="shared" si="6"/>
        <v>0</v>
      </c>
    </row>
    <row r="29" spans="1:90" customFormat="1" ht="21" x14ac:dyDescent="0.25">
      <c r="A29" s="2517"/>
      <c r="B29" s="99" t="s">
        <v>45</v>
      </c>
      <c r="C29" s="100">
        <f t="shared" si="1"/>
        <v>0</v>
      </c>
      <c r="D29" s="101">
        <f t="shared" si="2"/>
        <v>0</v>
      </c>
      <c r="E29" s="102">
        <f t="shared" si="2"/>
        <v>0</v>
      </c>
      <c r="F29" s="67"/>
      <c r="G29" s="68"/>
      <c r="H29" s="67"/>
      <c r="I29" s="68"/>
      <c r="J29" s="67"/>
      <c r="K29" s="68"/>
      <c r="L29" s="67"/>
      <c r="M29" s="68"/>
      <c r="N29" s="69"/>
      <c r="O29" s="68"/>
      <c r="P29" s="69"/>
      <c r="Q29" s="70"/>
      <c r="R29" s="71"/>
      <c r="S29" s="72"/>
      <c r="T29" s="58" t="str">
        <f t="shared" si="3"/>
        <v/>
      </c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60" t="str">
        <f t="shared" si="4"/>
        <v/>
      </c>
      <c r="CB29" s="60" t="str">
        <f t="shared" si="5"/>
        <v/>
      </c>
      <c r="CC29" s="59"/>
      <c r="CD29" s="59"/>
      <c r="CE29" s="61"/>
      <c r="CF29" s="61"/>
      <c r="CG29" s="61"/>
      <c r="CH29" s="61"/>
      <c r="CI29" s="61"/>
      <c r="CJ29" s="2"/>
      <c r="CK29" s="62">
        <f t="shared" si="6"/>
        <v>0</v>
      </c>
      <c r="CL29" s="62">
        <f t="shared" si="6"/>
        <v>0</v>
      </c>
    </row>
    <row r="30" spans="1:90" customFormat="1" x14ac:dyDescent="0.25">
      <c r="A30" s="2517"/>
      <c r="B30" s="99" t="s">
        <v>46</v>
      </c>
      <c r="C30" s="100">
        <f>SUM(D30:E30)</f>
        <v>0</v>
      </c>
      <c r="D30" s="101">
        <f t="shared" si="2"/>
        <v>0</v>
      </c>
      <c r="E30" s="102">
        <f t="shared" si="2"/>
        <v>0</v>
      </c>
      <c r="F30" s="67"/>
      <c r="G30" s="68"/>
      <c r="H30" s="67"/>
      <c r="I30" s="68"/>
      <c r="J30" s="67"/>
      <c r="K30" s="68"/>
      <c r="L30" s="67"/>
      <c r="M30" s="68"/>
      <c r="N30" s="69"/>
      <c r="O30" s="68"/>
      <c r="P30" s="69"/>
      <c r="Q30" s="70"/>
      <c r="R30" s="71"/>
      <c r="S30" s="72"/>
      <c r="T30" s="58" t="str">
        <f t="shared" si="3"/>
        <v/>
      </c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60" t="str">
        <f t="shared" si="4"/>
        <v/>
      </c>
      <c r="CB30" s="60" t="str">
        <f t="shared" si="5"/>
        <v/>
      </c>
      <c r="CC30" s="59"/>
      <c r="CD30" s="59"/>
      <c r="CE30" s="61"/>
      <c r="CF30" s="61"/>
      <c r="CG30" s="61"/>
      <c r="CH30" s="61"/>
      <c r="CI30" s="61"/>
      <c r="CJ30" s="2"/>
      <c r="CK30" s="62">
        <f t="shared" si="6"/>
        <v>0</v>
      </c>
      <c r="CL30" s="62">
        <f t="shared" si="6"/>
        <v>0</v>
      </c>
    </row>
    <row r="31" spans="1:90" customFormat="1" ht="21" x14ac:dyDescent="0.25">
      <c r="A31" s="2517"/>
      <c r="B31" s="99" t="s">
        <v>47</v>
      </c>
      <c r="C31" s="100">
        <f>SUM(D31:E31)</f>
        <v>0</v>
      </c>
      <c r="D31" s="75">
        <f t="shared" si="2"/>
        <v>0</v>
      </c>
      <c r="E31" s="76">
        <f t="shared" si="2"/>
        <v>0</v>
      </c>
      <c r="F31" s="67"/>
      <c r="G31" s="68"/>
      <c r="H31" s="67"/>
      <c r="I31" s="68"/>
      <c r="J31" s="67"/>
      <c r="K31" s="68"/>
      <c r="L31" s="67"/>
      <c r="M31" s="68"/>
      <c r="N31" s="69"/>
      <c r="O31" s="68"/>
      <c r="P31" s="69"/>
      <c r="Q31" s="70"/>
      <c r="R31" s="71"/>
      <c r="S31" s="72"/>
      <c r="T31" s="58" t="str">
        <f t="shared" si="3"/>
        <v/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60" t="str">
        <f t="shared" si="4"/>
        <v/>
      </c>
      <c r="CB31" s="60" t="str">
        <f t="shared" si="5"/>
        <v/>
      </c>
      <c r="CC31" s="59"/>
      <c r="CD31" s="59"/>
      <c r="CE31" s="61"/>
      <c r="CF31" s="61"/>
      <c r="CG31" s="61"/>
      <c r="CH31" s="61"/>
      <c r="CI31" s="61"/>
      <c r="CJ31" s="2"/>
      <c r="CK31" s="62">
        <f t="shared" si="6"/>
        <v>0</v>
      </c>
      <c r="CL31" s="62">
        <f t="shared" si="6"/>
        <v>0</v>
      </c>
    </row>
    <row r="32" spans="1:90" customFormat="1" x14ac:dyDescent="0.25">
      <c r="A32" s="2517"/>
      <c r="B32" s="99" t="s">
        <v>48</v>
      </c>
      <c r="C32" s="74">
        <f t="shared" ref="C32:C41" si="7">SUM(D32+E32)</f>
        <v>0</v>
      </c>
      <c r="D32" s="75">
        <f t="shared" si="2"/>
        <v>0</v>
      </c>
      <c r="E32" s="76">
        <f t="shared" si="2"/>
        <v>0</v>
      </c>
      <c r="F32" s="77"/>
      <c r="G32" s="78"/>
      <c r="H32" s="77"/>
      <c r="I32" s="78"/>
      <c r="J32" s="77"/>
      <c r="K32" s="78"/>
      <c r="L32" s="77"/>
      <c r="M32" s="78"/>
      <c r="N32" s="79"/>
      <c r="O32" s="78"/>
      <c r="P32" s="79"/>
      <c r="Q32" s="80"/>
      <c r="R32" s="81"/>
      <c r="S32" s="82"/>
      <c r="T32" s="58" t="str">
        <f t="shared" si="3"/>
        <v/>
      </c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60" t="str">
        <f t="shared" si="4"/>
        <v/>
      </c>
      <c r="CB32" s="60" t="str">
        <f t="shared" si="5"/>
        <v/>
      </c>
      <c r="CC32" s="59"/>
      <c r="CD32" s="59"/>
      <c r="CE32" s="61"/>
      <c r="CF32" s="61"/>
      <c r="CG32" s="61"/>
      <c r="CH32" s="61"/>
      <c r="CI32" s="61"/>
      <c r="CJ32" s="2"/>
      <c r="CK32" s="62">
        <f t="shared" si="6"/>
        <v>0</v>
      </c>
      <c r="CL32" s="62">
        <f t="shared" si="6"/>
        <v>0</v>
      </c>
    </row>
    <row r="33" spans="1:90" customFormat="1" x14ac:dyDescent="0.25">
      <c r="A33" s="2517"/>
      <c r="B33" s="103" t="s">
        <v>49</v>
      </c>
      <c r="C33" s="84">
        <f t="shared" si="7"/>
        <v>0</v>
      </c>
      <c r="D33" s="85">
        <f t="shared" si="2"/>
        <v>0</v>
      </c>
      <c r="E33" s="86">
        <f t="shared" si="2"/>
        <v>0</v>
      </c>
      <c r="F33" s="104"/>
      <c r="G33" s="105"/>
      <c r="H33" s="104"/>
      <c r="I33" s="105"/>
      <c r="J33" s="104"/>
      <c r="K33" s="105"/>
      <c r="L33" s="104"/>
      <c r="M33" s="105"/>
      <c r="N33" s="106"/>
      <c r="O33" s="105"/>
      <c r="P33" s="106"/>
      <c r="Q33" s="107"/>
      <c r="R33" s="108"/>
      <c r="S33" s="109"/>
      <c r="T33" s="58" t="str">
        <f t="shared" si="3"/>
        <v/>
      </c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60" t="str">
        <f t="shared" si="4"/>
        <v/>
      </c>
      <c r="CB33" s="60" t="str">
        <f t="shared" si="5"/>
        <v/>
      </c>
      <c r="CC33" s="59"/>
      <c r="CD33" s="59"/>
      <c r="CE33" s="61"/>
      <c r="CF33" s="61"/>
      <c r="CG33" s="61"/>
      <c r="CH33" s="61"/>
      <c r="CI33" s="61"/>
      <c r="CJ33" s="2"/>
      <c r="CK33" s="62">
        <f t="shared" si="6"/>
        <v>0</v>
      </c>
      <c r="CL33" s="62">
        <f t="shared" si="6"/>
        <v>0</v>
      </c>
    </row>
    <row r="34" spans="1:90" customFormat="1" x14ac:dyDescent="0.25">
      <c r="A34" s="2517"/>
      <c r="B34" s="73" t="s">
        <v>50</v>
      </c>
      <c r="C34" s="84">
        <f t="shared" si="7"/>
        <v>0</v>
      </c>
      <c r="D34" s="85">
        <f t="shared" si="2"/>
        <v>0</v>
      </c>
      <c r="E34" s="86">
        <f t="shared" si="2"/>
        <v>0</v>
      </c>
      <c r="F34" s="104"/>
      <c r="G34" s="105"/>
      <c r="H34" s="104"/>
      <c r="I34" s="105"/>
      <c r="J34" s="104"/>
      <c r="K34" s="105"/>
      <c r="L34" s="104"/>
      <c r="M34" s="105"/>
      <c r="N34" s="106"/>
      <c r="O34" s="105"/>
      <c r="P34" s="106"/>
      <c r="Q34" s="107"/>
      <c r="R34" s="108"/>
      <c r="S34" s="109"/>
      <c r="T34" s="58" t="str">
        <f t="shared" si="3"/>
        <v/>
      </c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60" t="str">
        <f t="shared" si="4"/>
        <v/>
      </c>
      <c r="CB34" s="60" t="str">
        <f t="shared" si="5"/>
        <v/>
      </c>
      <c r="CC34" s="59"/>
      <c r="CD34" s="59"/>
      <c r="CE34" s="61"/>
      <c r="CF34" s="61"/>
      <c r="CG34" s="61"/>
      <c r="CH34" s="61"/>
      <c r="CI34" s="61"/>
      <c r="CJ34" s="2"/>
      <c r="CK34" s="62">
        <f t="shared" si="6"/>
        <v>0</v>
      </c>
      <c r="CL34" s="62">
        <f t="shared" si="6"/>
        <v>0</v>
      </c>
    </row>
    <row r="35" spans="1:90" customFormat="1" x14ac:dyDescent="0.25">
      <c r="A35" s="2517"/>
      <c r="B35" s="110" t="s">
        <v>51</v>
      </c>
      <c r="C35" s="111">
        <f t="shared" si="7"/>
        <v>0</v>
      </c>
      <c r="D35" s="112">
        <f t="shared" si="2"/>
        <v>0</v>
      </c>
      <c r="E35" s="113">
        <f t="shared" si="2"/>
        <v>0</v>
      </c>
      <c r="F35" s="104"/>
      <c r="G35" s="105"/>
      <c r="H35" s="104"/>
      <c r="I35" s="105"/>
      <c r="J35" s="104"/>
      <c r="K35" s="105"/>
      <c r="L35" s="104"/>
      <c r="M35" s="105"/>
      <c r="N35" s="106"/>
      <c r="O35" s="105"/>
      <c r="P35" s="106"/>
      <c r="Q35" s="107"/>
      <c r="R35" s="108"/>
      <c r="S35" s="109"/>
      <c r="T35" s="58" t="str">
        <f t="shared" si="3"/>
        <v/>
      </c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60" t="str">
        <f t="shared" si="4"/>
        <v/>
      </c>
      <c r="CB35" s="60" t="str">
        <f t="shared" si="5"/>
        <v/>
      </c>
      <c r="CC35" s="59"/>
      <c r="CD35" s="59"/>
      <c r="CE35" s="61"/>
      <c r="CF35" s="61"/>
      <c r="CG35" s="61"/>
      <c r="CH35" s="61"/>
      <c r="CI35" s="61"/>
      <c r="CJ35" s="2"/>
      <c r="CK35" s="62">
        <f t="shared" si="6"/>
        <v>0</v>
      </c>
      <c r="CL35" s="62">
        <f t="shared" si="6"/>
        <v>0</v>
      </c>
    </row>
    <row r="36" spans="1:90" customFormat="1" x14ac:dyDescent="0.25">
      <c r="A36" s="2518"/>
      <c r="B36" s="114" t="s">
        <v>52</v>
      </c>
      <c r="C36" s="35">
        <f t="shared" si="7"/>
        <v>0</v>
      </c>
      <c r="D36" s="87">
        <f t="shared" si="2"/>
        <v>0</v>
      </c>
      <c r="E36" s="37">
        <f t="shared" si="2"/>
        <v>0</v>
      </c>
      <c r="F36" s="40"/>
      <c r="G36" s="88"/>
      <c r="H36" s="40"/>
      <c r="I36" s="88"/>
      <c r="J36" s="40"/>
      <c r="K36" s="88"/>
      <c r="L36" s="40"/>
      <c r="M36" s="88"/>
      <c r="N36" s="89"/>
      <c r="O36" s="88"/>
      <c r="P36" s="89"/>
      <c r="Q36" s="90"/>
      <c r="R36" s="91"/>
      <c r="S36" s="41"/>
      <c r="T36" s="58" t="str">
        <f t="shared" si="3"/>
        <v/>
      </c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60" t="str">
        <f t="shared" si="4"/>
        <v/>
      </c>
      <c r="CB36" s="60" t="str">
        <f t="shared" si="5"/>
        <v/>
      </c>
      <c r="CC36" s="59"/>
      <c r="CD36" s="59"/>
      <c r="CE36" s="61"/>
      <c r="CF36" s="61"/>
      <c r="CG36" s="61"/>
      <c r="CH36" s="61"/>
      <c r="CI36" s="61"/>
      <c r="CJ36" s="2"/>
      <c r="CK36" s="62">
        <f t="shared" si="6"/>
        <v>0</v>
      </c>
      <c r="CL36" s="62">
        <f t="shared" si="6"/>
        <v>0</v>
      </c>
    </row>
    <row r="37" spans="1:90" customFormat="1" x14ac:dyDescent="0.25">
      <c r="A37" s="2528" t="s">
        <v>53</v>
      </c>
      <c r="B37" s="83" t="s">
        <v>38</v>
      </c>
      <c r="C37" s="74">
        <f t="shared" si="7"/>
        <v>0</v>
      </c>
      <c r="D37" s="75">
        <f t="shared" si="2"/>
        <v>0</v>
      </c>
      <c r="E37" s="76">
        <f t="shared" si="2"/>
        <v>0</v>
      </c>
      <c r="F37" s="67"/>
      <c r="G37" s="68"/>
      <c r="H37" s="67"/>
      <c r="I37" s="68"/>
      <c r="J37" s="67"/>
      <c r="K37" s="68"/>
      <c r="L37" s="67"/>
      <c r="M37" s="68"/>
      <c r="N37" s="67"/>
      <c r="O37" s="68"/>
      <c r="P37" s="69"/>
      <c r="Q37" s="70"/>
      <c r="R37" s="71"/>
      <c r="S37" s="72"/>
      <c r="T37" s="58" t="str">
        <f t="shared" si="3"/>
        <v/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60" t="str">
        <f t="shared" si="4"/>
        <v/>
      </c>
      <c r="CB37" s="60" t="str">
        <f t="shared" si="5"/>
        <v/>
      </c>
      <c r="CC37" s="59"/>
      <c r="CD37" s="59"/>
      <c r="CE37" s="61"/>
      <c r="CF37" s="61"/>
      <c r="CG37" s="61"/>
      <c r="CH37" s="61"/>
      <c r="CI37" s="61"/>
      <c r="CJ37" s="2"/>
      <c r="CK37" s="62">
        <f t="shared" si="6"/>
        <v>0</v>
      </c>
      <c r="CL37" s="62">
        <f t="shared" si="6"/>
        <v>0</v>
      </c>
    </row>
    <row r="38" spans="1:90" customFormat="1" x14ac:dyDescent="0.25">
      <c r="A38" s="2528"/>
      <c r="B38" s="34" t="s">
        <v>39</v>
      </c>
      <c r="C38" s="115">
        <f t="shared" si="7"/>
        <v>0</v>
      </c>
      <c r="D38" s="116">
        <f t="shared" si="2"/>
        <v>0</v>
      </c>
      <c r="E38" s="117">
        <f t="shared" si="2"/>
        <v>0</v>
      </c>
      <c r="F38" s="104"/>
      <c r="G38" s="105"/>
      <c r="H38" s="104"/>
      <c r="I38" s="105"/>
      <c r="J38" s="104"/>
      <c r="K38" s="105"/>
      <c r="L38" s="104"/>
      <c r="M38" s="105"/>
      <c r="N38" s="104"/>
      <c r="O38" s="105"/>
      <c r="P38" s="106"/>
      <c r="Q38" s="107"/>
      <c r="R38" s="108"/>
      <c r="S38" s="109"/>
      <c r="T38" s="58" t="str">
        <f t="shared" si="3"/>
        <v/>
      </c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60" t="str">
        <f t="shared" si="4"/>
        <v/>
      </c>
      <c r="CB38" s="60" t="str">
        <f t="shared" si="5"/>
        <v/>
      </c>
      <c r="CC38" s="59"/>
      <c r="CD38" s="59"/>
      <c r="CE38" s="61"/>
      <c r="CF38" s="61"/>
      <c r="CG38" s="61"/>
      <c r="CH38" s="61"/>
      <c r="CI38" s="61"/>
      <c r="CJ38" s="2"/>
      <c r="CK38" s="62">
        <f t="shared" si="6"/>
        <v>0</v>
      </c>
      <c r="CL38" s="62">
        <f t="shared" si="6"/>
        <v>0</v>
      </c>
    </row>
    <row r="39" spans="1:90" customFormat="1" x14ac:dyDescent="0.25">
      <c r="A39" s="3216" t="s">
        <v>54</v>
      </c>
      <c r="B39" s="1435" t="s">
        <v>37</v>
      </c>
      <c r="C39" s="1418">
        <f t="shared" si="7"/>
        <v>0</v>
      </c>
      <c r="D39" s="1419">
        <f t="shared" si="2"/>
        <v>0</v>
      </c>
      <c r="E39" s="1428">
        <f t="shared" si="2"/>
        <v>0</v>
      </c>
      <c r="F39" s="1429"/>
      <c r="G39" s="1430"/>
      <c r="H39" s="1429"/>
      <c r="I39" s="1430"/>
      <c r="J39" s="1429"/>
      <c r="K39" s="1430"/>
      <c r="L39" s="1429"/>
      <c r="M39" s="1430"/>
      <c r="N39" s="1429"/>
      <c r="O39" s="1430"/>
      <c r="P39" s="1431"/>
      <c r="Q39" s="1432"/>
      <c r="R39" s="1433"/>
      <c r="S39" s="1434"/>
      <c r="T39" s="58" t="str">
        <f t="shared" si="3"/>
        <v/>
      </c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60" t="str">
        <f t="shared" si="4"/>
        <v/>
      </c>
      <c r="CB39" s="60" t="str">
        <f t="shared" si="5"/>
        <v/>
      </c>
      <c r="CC39" s="59"/>
      <c r="CD39" s="59"/>
      <c r="CE39" s="61"/>
      <c r="CF39" s="61"/>
      <c r="CG39" s="61"/>
      <c r="CH39" s="61"/>
      <c r="CI39" s="61"/>
      <c r="CJ39" s="2"/>
      <c r="CK39" s="62">
        <f t="shared" si="6"/>
        <v>0</v>
      </c>
      <c r="CL39" s="62">
        <f t="shared" si="6"/>
        <v>0</v>
      </c>
    </row>
    <row r="40" spans="1:90" customFormat="1" x14ac:dyDescent="0.25">
      <c r="A40" s="2517"/>
      <c r="B40" s="73" t="s">
        <v>38</v>
      </c>
      <c r="C40" s="84">
        <f t="shared" si="7"/>
        <v>0</v>
      </c>
      <c r="D40" s="85">
        <f t="shared" si="2"/>
        <v>0</v>
      </c>
      <c r="E40" s="86">
        <f t="shared" si="2"/>
        <v>0</v>
      </c>
      <c r="F40" s="77"/>
      <c r="G40" s="78"/>
      <c r="H40" s="77"/>
      <c r="I40" s="78"/>
      <c r="J40" s="77"/>
      <c r="K40" s="78"/>
      <c r="L40" s="77"/>
      <c r="M40" s="78"/>
      <c r="N40" s="77"/>
      <c r="O40" s="78"/>
      <c r="P40" s="79"/>
      <c r="Q40" s="80"/>
      <c r="R40" s="81"/>
      <c r="S40" s="82"/>
      <c r="T40" s="58" t="str">
        <f t="shared" si="3"/>
        <v/>
      </c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60" t="str">
        <f t="shared" si="4"/>
        <v/>
      </c>
      <c r="CB40" s="60" t="str">
        <f t="shared" si="5"/>
        <v/>
      </c>
      <c r="CC40" s="59"/>
      <c r="CD40" s="59"/>
      <c r="CE40" s="61"/>
      <c r="CF40" s="61"/>
      <c r="CG40" s="61"/>
      <c r="CH40" s="61"/>
      <c r="CI40" s="61"/>
      <c r="CJ40" s="2"/>
      <c r="CK40" s="62">
        <f t="shared" si="6"/>
        <v>0</v>
      </c>
      <c r="CL40" s="62">
        <f t="shared" si="6"/>
        <v>0</v>
      </c>
    </row>
    <row r="41" spans="1:90" customFormat="1" x14ac:dyDescent="0.25">
      <c r="A41" s="2518"/>
      <c r="B41" s="34" t="s">
        <v>39</v>
      </c>
      <c r="C41" s="35">
        <f t="shared" si="7"/>
        <v>0</v>
      </c>
      <c r="D41" s="87">
        <f t="shared" si="2"/>
        <v>0</v>
      </c>
      <c r="E41" s="37">
        <f t="shared" si="2"/>
        <v>0</v>
      </c>
      <c r="F41" s="40"/>
      <c r="G41" s="88"/>
      <c r="H41" s="40"/>
      <c r="I41" s="88"/>
      <c r="J41" s="40"/>
      <c r="K41" s="88"/>
      <c r="L41" s="40"/>
      <c r="M41" s="88"/>
      <c r="N41" s="40"/>
      <c r="O41" s="88"/>
      <c r="P41" s="89"/>
      <c r="Q41" s="90"/>
      <c r="R41" s="91"/>
      <c r="S41" s="41"/>
      <c r="T41" s="58" t="str">
        <f t="shared" si="3"/>
        <v/>
      </c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60" t="str">
        <f t="shared" si="4"/>
        <v/>
      </c>
      <c r="CB41" s="60" t="str">
        <f t="shared" si="5"/>
        <v/>
      </c>
      <c r="CC41" s="59"/>
      <c r="CD41" s="59"/>
      <c r="CE41" s="61"/>
      <c r="CF41" s="61"/>
      <c r="CG41" s="61"/>
      <c r="CH41" s="61"/>
      <c r="CI41" s="61"/>
      <c r="CJ41" s="2"/>
      <c r="CK41" s="62">
        <f t="shared" si="6"/>
        <v>0</v>
      </c>
      <c r="CL41" s="62">
        <f t="shared" si="6"/>
        <v>0</v>
      </c>
    </row>
    <row r="42" spans="1:90" customFormat="1" x14ac:dyDescent="0.25">
      <c r="A42" s="1436" t="s">
        <v>55</v>
      </c>
      <c r="B42" s="1437"/>
      <c r="C42" s="1437"/>
      <c r="D42" s="1437"/>
      <c r="E42" s="1437"/>
      <c r="F42" s="1437"/>
      <c r="G42" s="1437"/>
      <c r="H42" s="1437"/>
      <c r="I42" s="1437"/>
      <c r="J42" s="1437"/>
      <c r="K42" s="1437"/>
      <c r="L42" s="1437"/>
      <c r="M42" s="1437"/>
      <c r="N42" s="1437"/>
      <c r="O42" s="1437"/>
      <c r="P42" s="1437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</row>
    <row r="43" spans="1:90" customFormat="1" ht="15" customHeight="1" x14ac:dyDescent="0.25">
      <c r="A43" s="3210" t="s">
        <v>56</v>
      </c>
      <c r="B43" s="3211" t="s">
        <v>27</v>
      </c>
      <c r="C43" s="3212"/>
      <c r="D43" s="3213"/>
      <c r="E43" s="3214" t="s">
        <v>6</v>
      </c>
      <c r="F43" s="3215"/>
      <c r="G43" s="3215"/>
      <c r="H43" s="3215"/>
      <c r="I43" s="3215"/>
      <c r="J43" s="3215"/>
      <c r="K43" s="3215"/>
      <c r="L43" s="3215"/>
      <c r="M43" s="3215"/>
      <c r="N43" s="3215"/>
      <c r="O43" s="3215"/>
      <c r="P43" s="3215"/>
      <c r="Q43" s="3217" t="s">
        <v>28</v>
      </c>
      <c r="R43" s="3218" t="s">
        <v>29</v>
      </c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</row>
    <row r="44" spans="1:90" customFormat="1" ht="15" customHeight="1" x14ac:dyDescent="0.25">
      <c r="A44" s="2509"/>
      <c r="B44" s="2504"/>
      <c r="C44" s="2505"/>
      <c r="D44" s="2506"/>
      <c r="E44" s="3206" t="s">
        <v>30</v>
      </c>
      <c r="F44" s="3207"/>
      <c r="G44" s="3206" t="s">
        <v>31</v>
      </c>
      <c r="H44" s="3207"/>
      <c r="I44" s="3206" t="s">
        <v>15</v>
      </c>
      <c r="J44" s="3207"/>
      <c r="K44" s="3206" t="s">
        <v>32</v>
      </c>
      <c r="L44" s="3207"/>
      <c r="M44" s="3206" t="s">
        <v>33</v>
      </c>
      <c r="N44" s="3207"/>
      <c r="O44" s="3206" t="s">
        <v>34</v>
      </c>
      <c r="P44" s="3208"/>
      <c r="Q44" s="2520"/>
      <c r="R44" s="2524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</row>
    <row r="45" spans="1:90" customFormat="1" x14ac:dyDescent="0.25">
      <c r="A45" s="2510"/>
      <c r="B45" s="1438" t="s">
        <v>17</v>
      </c>
      <c r="C45" s="1439" t="s">
        <v>18</v>
      </c>
      <c r="D45" s="123" t="s">
        <v>19</v>
      </c>
      <c r="E45" s="1416" t="s">
        <v>18</v>
      </c>
      <c r="F45" s="1440" t="s">
        <v>19</v>
      </c>
      <c r="G45" s="1416" t="s">
        <v>18</v>
      </c>
      <c r="H45" s="1440" t="s">
        <v>19</v>
      </c>
      <c r="I45" s="1416" t="s">
        <v>18</v>
      </c>
      <c r="J45" s="1440" t="s">
        <v>19</v>
      </c>
      <c r="K45" s="1416" t="s">
        <v>18</v>
      </c>
      <c r="L45" s="1440" t="s">
        <v>19</v>
      </c>
      <c r="M45" s="1416" t="s">
        <v>18</v>
      </c>
      <c r="N45" s="1440" t="s">
        <v>19</v>
      </c>
      <c r="O45" s="1416" t="s">
        <v>18</v>
      </c>
      <c r="P45" s="1441" t="s">
        <v>19</v>
      </c>
      <c r="Q45" s="2521"/>
      <c r="R45" s="2525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</row>
    <row r="46" spans="1:90" customFormat="1" x14ac:dyDescent="0.25">
      <c r="A46" s="1442" t="s">
        <v>37</v>
      </c>
      <c r="B46" s="1443">
        <f>SUM(C46+D46)</f>
        <v>0</v>
      </c>
      <c r="C46" s="1444">
        <f>SUM(E46+G46+I46+K46+M46+O46)</f>
        <v>0</v>
      </c>
      <c r="D46" s="1445">
        <f>SUM(F46+H46+J46+L46+N46+P46)</f>
        <v>0</v>
      </c>
      <c r="E46" s="1429"/>
      <c r="F46" s="1434"/>
      <c r="G46" s="1429"/>
      <c r="H46" s="1434"/>
      <c r="I46" s="1429"/>
      <c r="J46" s="1430"/>
      <c r="K46" s="1429"/>
      <c r="L46" s="1430"/>
      <c r="M46" s="1431"/>
      <c r="N46" s="1430"/>
      <c r="O46" s="1431"/>
      <c r="P46" s="1432"/>
      <c r="Q46" s="1433"/>
      <c r="R46" s="1430"/>
      <c r="S46" s="58" t="str">
        <f>$CA46&amp;CB46</f>
        <v/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60" t="str">
        <f>IF(AND($B46&lt;&gt;0,Q46=""),"* No olvide ingresar la variable "&amp;Q$43&amp;""&amp;". Digite CERO si no tiene. ",IF(Q46&gt;$B46,"* La variable Pueblos Originarios no debe ser mayor al Total Ambos Sexos. ",""))</f>
        <v/>
      </c>
      <c r="CB46" s="60" t="str">
        <f>IF(AND($B46&lt;&gt;0,R46=""),"* No olvide ingresar la variable "&amp;R$43&amp;""&amp;" (Digite CERO si no tiene). ",IF(R46&gt;$B46,"* La variable Migrantes no debe ser mayor al Total Ambos Sexos. ",""))</f>
        <v/>
      </c>
      <c r="CC46" s="59"/>
      <c r="CD46" s="59"/>
      <c r="CE46" s="61"/>
      <c r="CF46" s="61"/>
      <c r="CG46" s="61"/>
      <c r="CH46" s="61"/>
      <c r="CI46" s="61"/>
      <c r="CJ46" s="2"/>
      <c r="CK46" s="62">
        <f>IF(AND($B46&lt;&gt;0,Q46=""),1,IF(Q46&gt;$B46,1,0))</f>
        <v>0</v>
      </c>
      <c r="CL46" s="62">
        <f>IF(AND($B46&lt;&gt;0,R46=""),1,IF(R46&gt;$B46,1,0))</f>
        <v>0</v>
      </c>
    </row>
    <row r="47" spans="1:90" customFormat="1" x14ac:dyDescent="0.25">
      <c r="A47" s="130" t="s">
        <v>38</v>
      </c>
      <c r="B47" s="131">
        <f>SUM(C47+D47)</f>
        <v>0</v>
      </c>
      <c r="C47" s="132">
        <f t="shared" ref="C47:D49" si="8">SUM(E47+G47+I47+K47+M47+O47)</f>
        <v>0</v>
      </c>
      <c r="D47" s="133">
        <f t="shared" si="8"/>
        <v>0</v>
      </c>
      <c r="E47" s="77"/>
      <c r="F47" s="72"/>
      <c r="G47" s="67"/>
      <c r="H47" s="72"/>
      <c r="I47" s="67"/>
      <c r="J47" s="68"/>
      <c r="K47" s="67"/>
      <c r="L47" s="68"/>
      <c r="M47" s="69"/>
      <c r="N47" s="68"/>
      <c r="O47" s="69"/>
      <c r="P47" s="70"/>
      <c r="Q47" s="81"/>
      <c r="R47" s="78"/>
      <c r="S47" s="58" t="str">
        <f>$CA47&amp;CB47</f>
        <v/>
      </c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60" t="str">
        <f t="shared" ref="CA47:CA49" si="9">IF(AND($B47&lt;&gt;0,Q47=""),"* No olvide ingresar la variable "&amp;Q$43&amp;""&amp;". Digite CERO si no tiene. ",IF(Q47&gt;$B47,"* La variable Pueblos Originarios no debe ser mayor al Total Ambos Sexos. ",""))</f>
        <v/>
      </c>
      <c r="CB47" s="60" t="str">
        <f t="shared" ref="CB47:CB49" si="10">IF(AND($B47&lt;&gt;0,R47=""),"* No olvide ingresar la variable "&amp;R$43&amp;""&amp;" (Digite CERO si no tiene). ",IF(R47&gt;$B47,"* La variable Migrantes no debe ser mayor al Total Ambos Sexos. ",""))</f>
        <v/>
      </c>
      <c r="CC47" s="59"/>
      <c r="CD47" s="59"/>
      <c r="CE47" s="61"/>
      <c r="CF47" s="61"/>
      <c r="CG47" s="61"/>
      <c r="CH47" s="61"/>
      <c r="CI47" s="61"/>
      <c r="CJ47" s="2"/>
      <c r="CK47" s="62">
        <f t="shared" ref="CK47:CL49" si="11">IF(AND($B47&lt;&gt;0,Q47=""),1,IF(Q47&gt;$B47,1,0))</f>
        <v>0</v>
      </c>
      <c r="CL47" s="62">
        <f t="shared" si="11"/>
        <v>0</v>
      </c>
    </row>
    <row r="48" spans="1:90" customFormat="1" x14ac:dyDescent="0.25">
      <c r="A48" s="130" t="s">
        <v>39</v>
      </c>
      <c r="B48" s="134">
        <f>SUM(C48+D48)</f>
        <v>0</v>
      </c>
      <c r="C48" s="135">
        <f t="shared" si="8"/>
        <v>0</v>
      </c>
      <c r="D48" s="136">
        <f t="shared" si="8"/>
        <v>0</v>
      </c>
      <c r="E48" s="77"/>
      <c r="F48" s="82"/>
      <c r="G48" s="77"/>
      <c r="H48" s="82"/>
      <c r="I48" s="77"/>
      <c r="J48" s="78"/>
      <c r="K48" s="77"/>
      <c r="L48" s="78"/>
      <c r="M48" s="79"/>
      <c r="N48" s="78"/>
      <c r="O48" s="79"/>
      <c r="P48" s="80"/>
      <c r="Q48" s="81"/>
      <c r="R48" s="78"/>
      <c r="S48" s="58" t="str">
        <f>$CA48&amp;CB48</f>
        <v/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60" t="str">
        <f t="shared" si="9"/>
        <v/>
      </c>
      <c r="CB48" s="60" t="str">
        <f t="shared" si="10"/>
        <v/>
      </c>
      <c r="CC48" s="59"/>
      <c r="CD48" s="59"/>
      <c r="CE48" s="61"/>
      <c r="CF48" s="61"/>
      <c r="CG48" s="61"/>
      <c r="CH48" s="61"/>
      <c r="CI48" s="61"/>
      <c r="CJ48" s="2"/>
      <c r="CK48" s="62">
        <f t="shared" si="11"/>
        <v>0</v>
      </c>
      <c r="CL48" s="62">
        <f t="shared" si="11"/>
        <v>0</v>
      </c>
    </row>
    <row r="49" spans="1:90" customFormat="1" x14ac:dyDescent="0.25">
      <c r="A49" s="137" t="s">
        <v>57</v>
      </c>
      <c r="B49" s="138">
        <f>SUM(C49:D49)</f>
        <v>0</v>
      </c>
      <c r="C49" s="139">
        <f t="shared" si="8"/>
        <v>0</v>
      </c>
      <c r="D49" s="140">
        <f t="shared" si="8"/>
        <v>0</v>
      </c>
      <c r="E49" s="141"/>
      <c r="F49" s="142"/>
      <c r="G49" s="141"/>
      <c r="H49" s="142"/>
      <c r="I49" s="141"/>
      <c r="J49" s="143"/>
      <c r="K49" s="141"/>
      <c r="L49" s="143"/>
      <c r="M49" s="144"/>
      <c r="N49" s="143"/>
      <c r="O49" s="144"/>
      <c r="P49" s="145"/>
      <c r="Q49" s="146"/>
      <c r="R49" s="143"/>
      <c r="S49" s="58" t="str">
        <f t="shared" ref="S49" si="12">$CA49&amp;CB49</f>
        <v/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60" t="str">
        <f t="shared" si="9"/>
        <v/>
      </c>
      <c r="CB49" s="60" t="str">
        <f t="shared" si="10"/>
        <v/>
      </c>
      <c r="CC49" s="59"/>
      <c r="CD49" s="59"/>
      <c r="CE49" s="61"/>
      <c r="CF49" s="61"/>
      <c r="CG49" s="61"/>
      <c r="CH49" s="61"/>
      <c r="CI49" s="61"/>
      <c r="CJ49" s="2"/>
      <c r="CK49" s="62">
        <f t="shared" si="11"/>
        <v>0</v>
      </c>
      <c r="CL49" s="62">
        <f t="shared" si="11"/>
        <v>0</v>
      </c>
    </row>
    <row r="50" spans="1:90" customFormat="1" x14ac:dyDescent="0.25">
      <c r="A50" s="11" t="s">
        <v>58</v>
      </c>
      <c r="B50" s="12"/>
      <c r="C50" s="12"/>
      <c r="D50" s="12"/>
      <c r="E50" s="12"/>
      <c r="F50" s="12"/>
      <c r="G50" s="12"/>
      <c r="H50" s="1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</row>
    <row r="51" spans="1:90" customFormat="1" ht="15" customHeight="1" x14ac:dyDescent="0.25">
      <c r="A51" s="3225" t="s">
        <v>59</v>
      </c>
      <c r="B51" s="3211" t="s">
        <v>5</v>
      </c>
      <c r="C51" s="3212"/>
      <c r="D51" s="3213"/>
      <c r="E51" s="3226" t="s">
        <v>6</v>
      </c>
      <c r="F51" s="3226"/>
      <c r="G51" s="3226"/>
      <c r="H51" s="3206"/>
      <c r="I51" s="3217" t="s">
        <v>28</v>
      </c>
      <c r="J51" s="3218" t="s">
        <v>29</v>
      </c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</row>
    <row r="52" spans="1:90" customFormat="1" x14ac:dyDescent="0.25">
      <c r="A52" s="2535"/>
      <c r="B52" s="2504"/>
      <c r="C52" s="2505"/>
      <c r="D52" s="2506"/>
      <c r="E52" s="3206" t="s">
        <v>8</v>
      </c>
      <c r="F52" s="3207"/>
      <c r="G52" s="3206" t="s">
        <v>9</v>
      </c>
      <c r="H52" s="3208"/>
      <c r="I52" s="2520"/>
      <c r="J52" s="2524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</row>
    <row r="53" spans="1:90" customFormat="1" x14ac:dyDescent="0.25">
      <c r="A53" s="2536"/>
      <c r="B53" s="1438" t="s">
        <v>17</v>
      </c>
      <c r="C53" s="1439" t="s">
        <v>18</v>
      </c>
      <c r="D53" s="123" t="s">
        <v>19</v>
      </c>
      <c r="E53" s="1416" t="s">
        <v>18</v>
      </c>
      <c r="F53" s="1415" t="s">
        <v>19</v>
      </c>
      <c r="G53" s="1416" t="s">
        <v>18</v>
      </c>
      <c r="H53" s="1417" t="s">
        <v>19</v>
      </c>
      <c r="I53" s="2521"/>
      <c r="J53" s="2525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</row>
    <row r="54" spans="1:90" customFormat="1" ht="21" x14ac:dyDescent="0.25">
      <c r="A54" s="1446" t="s">
        <v>60</v>
      </c>
      <c r="B54" s="1447">
        <f>SUM(C54+D54)</f>
        <v>0</v>
      </c>
      <c r="C54" s="1448">
        <f t="shared" ref="C54:D57" si="13">SUM(E54+G54)</f>
        <v>0</v>
      </c>
      <c r="D54" s="1420">
        <f>SUM(F54+H54)</f>
        <v>0</v>
      </c>
      <c r="E54" s="1449">
        <f>SUM(E55:E57)</f>
        <v>0</v>
      </c>
      <c r="F54" s="1450">
        <f t="shared" ref="F54:J54" si="14">SUM(F55:F57)</f>
        <v>0</v>
      </c>
      <c r="G54" s="1451">
        <f t="shared" si="14"/>
        <v>0</v>
      </c>
      <c r="H54" s="1452">
        <f t="shared" si="14"/>
        <v>0</v>
      </c>
      <c r="I54" s="1453">
        <f>SUM(I55:I57)</f>
        <v>0</v>
      </c>
      <c r="J54" s="1454">
        <f t="shared" si="14"/>
        <v>0</v>
      </c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</row>
    <row r="55" spans="1:90" customFormat="1" x14ac:dyDescent="0.25">
      <c r="A55" s="156" t="s">
        <v>22</v>
      </c>
      <c r="B55" s="157">
        <f>SUM(C55+D55)</f>
        <v>0</v>
      </c>
      <c r="C55" s="158">
        <f>SUM(E55+G55)</f>
        <v>0</v>
      </c>
      <c r="D55" s="76">
        <f>SUM(F55+H55)</f>
        <v>0</v>
      </c>
      <c r="E55" s="67"/>
      <c r="F55" s="72"/>
      <c r="G55" s="69"/>
      <c r="H55" s="70"/>
      <c r="I55" s="81"/>
      <c r="J55" s="78"/>
      <c r="K55" s="58" t="str">
        <f>$CA55&amp;CB55</f>
        <v/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60" t="str">
        <f>IF(AND($B55&lt;&gt;0,I55=""),"* No olvide ingresar la variable "&amp;I$51&amp;""&amp;". Digite CERO si no tiene. ",IF(I55&gt;$B55,"* La variable Pueblos Originarios no debe ser mayor al Total Ambos Sexos. ",""))</f>
        <v/>
      </c>
      <c r="CB55" s="60" t="str">
        <f>IF(AND($B55&lt;&gt;0,J55=""),"* No olvide ingresar la variable "&amp;J$51&amp;""&amp;" (Digite CERO si no tiene). ",IF(J55&gt;$B55,"* La variable Migrantes no debe ser mayor al Total Ambos Sexos. ",""))</f>
        <v/>
      </c>
      <c r="CC55" s="59"/>
      <c r="CD55" s="59"/>
      <c r="CE55" s="61"/>
      <c r="CF55" s="61"/>
      <c r="CG55" s="61"/>
      <c r="CH55" s="61"/>
      <c r="CI55" s="61"/>
      <c r="CJ55" s="2"/>
      <c r="CK55" s="62">
        <f>IF(AND($B55&lt;&gt;0,I55=""),1,IF(I55&gt;$B55,1,0))</f>
        <v>0</v>
      </c>
      <c r="CL55" s="62">
        <f>IF(AND($B55&lt;&gt;0,J55=""),1,IF(J55&gt;$B55,1,0))</f>
        <v>0</v>
      </c>
    </row>
    <row r="56" spans="1:90" customFormat="1" x14ac:dyDescent="0.25">
      <c r="A56" s="130" t="s">
        <v>61</v>
      </c>
      <c r="B56" s="159">
        <f>SUM(C56+D56)</f>
        <v>0</v>
      </c>
      <c r="C56" s="160">
        <f t="shared" si="13"/>
        <v>0</v>
      </c>
      <c r="D56" s="86">
        <f t="shared" si="13"/>
        <v>0</v>
      </c>
      <c r="E56" s="77"/>
      <c r="F56" s="82"/>
      <c r="G56" s="79"/>
      <c r="H56" s="80"/>
      <c r="I56" s="81"/>
      <c r="J56" s="78"/>
      <c r="K56" s="58" t="str">
        <f t="shared" ref="K56:K57" si="15">$CA56&amp;CB56</f>
        <v/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60" t="str">
        <f t="shared" ref="CA56:CA57" si="16">IF(AND($B56&lt;&gt;0,I56=""),"* No olvide ingresar la variable "&amp;I$51&amp;""&amp;". Digite CERO si no tiene. ",IF(I56&gt;$B56,"* La variable Pueblos Originarios no debe ser mayor al Total Ambos Sexos. ",""))</f>
        <v/>
      </c>
      <c r="CB56" s="60" t="str">
        <f t="shared" ref="CB56:CB57" si="17">IF(AND($B56&lt;&gt;0,J56=""),"* No olvide ingresar la variable "&amp;J$51&amp;""&amp;" (Digite CERO si no tiene). ",IF(J56&gt;$B56,"* La variable Migrantes no debe ser mayor al Total Ambos Sexos. ",""))</f>
        <v/>
      </c>
      <c r="CC56" s="59"/>
      <c r="CD56" s="59"/>
      <c r="CE56" s="61"/>
      <c r="CF56" s="61"/>
      <c r="CG56" s="61"/>
      <c r="CH56" s="61"/>
      <c r="CI56" s="61"/>
      <c r="CJ56" s="2"/>
      <c r="CK56" s="62">
        <f t="shared" ref="CK56:CL57" si="18">IF(AND($B56&lt;&gt;0,I56=""),1,IF(I56&gt;$B56,1,0))</f>
        <v>0</v>
      </c>
      <c r="CL56" s="62">
        <f t="shared" si="18"/>
        <v>0</v>
      </c>
    </row>
    <row r="57" spans="1:90" customFormat="1" x14ac:dyDescent="0.25">
      <c r="A57" s="161" t="s">
        <v>62</v>
      </c>
      <c r="B57" s="162">
        <f>SUM(C57+D57)</f>
        <v>0</v>
      </c>
      <c r="C57" s="163">
        <f t="shared" si="13"/>
        <v>0</v>
      </c>
      <c r="D57" s="37">
        <f t="shared" si="13"/>
        <v>0</v>
      </c>
      <c r="E57" s="40"/>
      <c r="F57" s="41"/>
      <c r="G57" s="89"/>
      <c r="H57" s="90"/>
      <c r="I57" s="91"/>
      <c r="J57" s="88"/>
      <c r="K57" s="58" t="str">
        <f t="shared" si="15"/>
        <v/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59"/>
      <c r="BL57" s="59"/>
      <c r="BM57" s="59"/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  <c r="BZ57" s="59"/>
      <c r="CA57" s="60" t="str">
        <f t="shared" si="16"/>
        <v/>
      </c>
      <c r="CB57" s="60" t="str">
        <f t="shared" si="17"/>
        <v/>
      </c>
      <c r="CC57" s="59"/>
      <c r="CD57" s="59"/>
      <c r="CE57" s="61"/>
      <c r="CF57" s="61"/>
      <c r="CG57" s="61"/>
      <c r="CH57" s="61"/>
      <c r="CI57" s="61"/>
      <c r="CJ57" s="2"/>
      <c r="CK57" s="62">
        <f>IF(AND($B57&lt;&gt;0,I57=""),1,IF(I57&gt;$B57,1,0))</f>
        <v>0</v>
      </c>
      <c r="CL57" s="62">
        <f t="shared" si="18"/>
        <v>0</v>
      </c>
    </row>
    <row r="58" spans="1:90" customFormat="1" x14ac:dyDescent="0.25">
      <c r="A58" s="11" t="s">
        <v>63</v>
      </c>
      <c r="B58" s="12"/>
      <c r="C58" s="12"/>
      <c r="D58" s="12"/>
      <c r="E58" s="12"/>
      <c r="F58" s="12"/>
      <c r="G58" s="12"/>
      <c r="H58" s="12"/>
      <c r="I58" s="12"/>
      <c r="J58" s="13"/>
      <c r="K58" s="13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</row>
    <row r="59" spans="1:90" customFormat="1" ht="15" customHeight="1" x14ac:dyDescent="0.25">
      <c r="A59" s="3211" t="s">
        <v>64</v>
      </c>
      <c r="B59" s="3213"/>
      <c r="C59" s="3210" t="s">
        <v>65</v>
      </c>
      <c r="D59" s="3206" t="s">
        <v>66</v>
      </c>
      <c r="E59" s="3208"/>
      <c r="F59" s="3208"/>
      <c r="G59" s="3208"/>
      <c r="H59" s="3208"/>
      <c r="I59" s="3208"/>
      <c r="J59" s="3221"/>
      <c r="K59" s="3222" t="s">
        <v>28</v>
      </c>
      <c r="L59" s="3213" t="s">
        <v>29</v>
      </c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</row>
    <row r="60" spans="1:90" customFormat="1" ht="21" x14ac:dyDescent="0.25">
      <c r="A60" s="2504"/>
      <c r="B60" s="2506"/>
      <c r="C60" s="2510"/>
      <c r="D60" s="1416" t="s">
        <v>67</v>
      </c>
      <c r="E60" s="1414" t="s">
        <v>68</v>
      </c>
      <c r="F60" s="1414" t="s">
        <v>69</v>
      </c>
      <c r="G60" s="1414" t="s">
        <v>70</v>
      </c>
      <c r="H60" s="1414" t="s">
        <v>71</v>
      </c>
      <c r="I60" s="1414" t="s">
        <v>72</v>
      </c>
      <c r="J60" s="1455" t="s">
        <v>73</v>
      </c>
      <c r="K60" s="2531"/>
      <c r="L60" s="252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</row>
    <row r="61" spans="1:90" customFormat="1" x14ac:dyDescent="0.25">
      <c r="A61" s="3223" t="s">
        <v>74</v>
      </c>
      <c r="B61" s="3224"/>
      <c r="C61" s="1456">
        <f>SUM(D61:H61)</f>
        <v>0</v>
      </c>
      <c r="D61" s="1429"/>
      <c r="E61" s="1042"/>
      <c r="F61" s="1042"/>
      <c r="G61" s="1042"/>
      <c r="H61" s="1042"/>
      <c r="I61" s="1043"/>
      <c r="J61" s="1044"/>
      <c r="K61" s="1457"/>
      <c r="L61" s="1430"/>
      <c r="M61" s="58" t="str">
        <f>$CA61&amp;CB61</f>
        <v/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60" t="str">
        <f>IF(AND($C61&lt;&gt;0,K61=""),"* No olvide ingresar la variable "&amp;K$59&amp;""&amp;". Digite CERO si no tiene. ",IF(K61&gt;$C61,"* La variable Pueblos Originarios no debe ser mayor al Total. ",""))</f>
        <v/>
      </c>
      <c r="CB61" s="60" t="str">
        <f>IF(AND($C61&lt;&gt;0,L61=""),"* No olvide ingresar la variable "&amp;L$59&amp;""&amp;". Digite CERO si no tiene. ",IF(L61&gt;$C61,"* La variable Migrantes no debe ser mayor al Total. ",""))</f>
        <v/>
      </c>
      <c r="CC61" s="59"/>
      <c r="CD61" s="59"/>
      <c r="CE61" s="61"/>
      <c r="CF61" s="61"/>
      <c r="CG61" s="61"/>
      <c r="CH61" s="61"/>
      <c r="CI61" s="61"/>
      <c r="CJ61" s="2"/>
      <c r="CK61" s="62">
        <f>IF(AND($C61&lt;&gt;0,K61=""),1,IF(K61&gt;$C61,1,0))</f>
        <v>0</v>
      </c>
      <c r="CL61" s="62">
        <f>IF(AND($C61&lt;&gt;0,L61=""),1,IF(L61&gt;$C61,1,0))</f>
        <v>0</v>
      </c>
    </row>
    <row r="62" spans="1:90" customFormat="1" ht="15" customHeight="1" x14ac:dyDescent="0.25">
      <c r="A62" s="2538" t="s">
        <v>75</v>
      </c>
      <c r="B62" s="2538"/>
      <c r="C62" s="170">
        <f>SUM(D62:H62)</f>
        <v>0</v>
      </c>
      <c r="D62" s="67"/>
      <c r="E62" s="171"/>
      <c r="F62" s="171"/>
      <c r="G62" s="171"/>
      <c r="H62" s="171"/>
      <c r="I62" s="172"/>
      <c r="J62" s="173"/>
      <c r="K62" s="174"/>
      <c r="L62" s="78"/>
      <c r="M62" s="58" t="str">
        <f t="shared" ref="M62:M67" si="19">$CA62&amp;CB62</f>
        <v/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60" t="str">
        <f t="shared" ref="CA62:CA67" si="20">IF(AND($C62&lt;&gt;0,K62=""),"* No olvide ingresar la variable "&amp;K$59&amp;""&amp;". Digite CERO si no tiene. ",IF(K62&gt;$C62,"* La variable Pueblos Originarios no debe ser mayor al Total. ",""))</f>
        <v/>
      </c>
      <c r="CB62" s="60" t="str">
        <f t="shared" ref="CB62:CB66" si="21">IF(AND($C62&lt;&gt;0,L62=""),"* No olvide ingresar la variable "&amp;L$59&amp;""&amp;". Digite CERO si no tiene. ",IF(L62&gt;$C62,"* La variable Migrantes no debe ser mayor al Total. ",""))</f>
        <v/>
      </c>
      <c r="CC62" s="59"/>
      <c r="CD62" s="59"/>
      <c r="CE62" s="61"/>
      <c r="CF62" s="61"/>
      <c r="CG62" s="61"/>
      <c r="CH62" s="61"/>
      <c r="CI62" s="61"/>
      <c r="CJ62" s="2"/>
      <c r="CK62" s="62">
        <f t="shared" ref="CK62:CL67" si="22">IF(AND($C62&lt;&gt;0,K62=""),1,IF(K62&gt;$C62,1,0))</f>
        <v>0</v>
      </c>
      <c r="CL62" s="62">
        <f t="shared" si="22"/>
        <v>0</v>
      </c>
    </row>
    <row r="63" spans="1:90" customFormat="1" x14ac:dyDescent="0.25">
      <c r="A63" s="2538" t="s">
        <v>76</v>
      </c>
      <c r="B63" s="2538"/>
      <c r="C63" s="170">
        <f>SUM(D63:H63)</f>
        <v>0</v>
      </c>
      <c r="D63" s="77"/>
      <c r="E63" s="175"/>
      <c r="F63" s="175"/>
      <c r="G63" s="175"/>
      <c r="H63" s="175"/>
      <c r="I63" s="176"/>
      <c r="J63" s="177"/>
      <c r="K63" s="174"/>
      <c r="L63" s="78"/>
      <c r="M63" s="58" t="str">
        <f t="shared" si="19"/>
        <v/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60" t="str">
        <f t="shared" si="20"/>
        <v/>
      </c>
      <c r="CB63" s="60" t="str">
        <f t="shared" si="21"/>
        <v/>
      </c>
      <c r="CC63" s="59"/>
      <c r="CD63" s="59"/>
      <c r="CE63" s="61"/>
      <c r="CF63" s="61"/>
      <c r="CG63" s="61"/>
      <c r="CH63" s="61"/>
      <c r="CI63" s="61"/>
      <c r="CJ63" s="2"/>
      <c r="CK63" s="62">
        <f t="shared" si="22"/>
        <v>0</v>
      </c>
      <c r="CL63" s="62">
        <f t="shared" si="22"/>
        <v>0</v>
      </c>
    </row>
    <row r="64" spans="1:90" customFormat="1" ht="15" customHeight="1" x14ac:dyDescent="0.25">
      <c r="A64" s="2538" t="s">
        <v>77</v>
      </c>
      <c r="B64" s="2538"/>
      <c r="C64" s="84">
        <f>SUM(H64:J64)</f>
        <v>0</v>
      </c>
      <c r="D64" s="178"/>
      <c r="E64" s="179"/>
      <c r="F64" s="179"/>
      <c r="G64" s="179"/>
      <c r="H64" s="180"/>
      <c r="I64" s="175"/>
      <c r="J64" s="181"/>
      <c r="K64" s="174"/>
      <c r="L64" s="78"/>
      <c r="M64" s="58" t="str">
        <f t="shared" si="19"/>
        <v/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60" t="str">
        <f t="shared" si="20"/>
        <v/>
      </c>
      <c r="CB64" s="60" t="str">
        <f t="shared" si="21"/>
        <v/>
      </c>
      <c r="CC64" s="59"/>
      <c r="CD64" s="59"/>
      <c r="CE64" s="61"/>
      <c r="CF64" s="61"/>
      <c r="CG64" s="61"/>
      <c r="CH64" s="61"/>
      <c r="CI64" s="61"/>
      <c r="CJ64" s="2"/>
      <c r="CK64" s="62">
        <f t="shared" si="22"/>
        <v>0</v>
      </c>
      <c r="CL64" s="62">
        <f t="shared" si="22"/>
        <v>0</v>
      </c>
    </row>
    <row r="65" spans="1:90" customFormat="1" ht="15" customHeight="1" x14ac:dyDescent="0.25">
      <c r="A65" s="2538" t="s">
        <v>78</v>
      </c>
      <c r="B65" s="2538"/>
      <c r="C65" s="84">
        <f>SUM(H65:J65)</f>
        <v>0</v>
      </c>
      <c r="D65" s="178"/>
      <c r="E65" s="179"/>
      <c r="F65" s="179"/>
      <c r="G65" s="179"/>
      <c r="H65" s="180"/>
      <c r="I65" s="175"/>
      <c r="J65" s="181"/>
      <c r="K65" s="174"/>
      <c r="L65" s="78"/>
      <c r="M65" s="58" t="str">
        <f t="shared" si="19"/>
        <v/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60" t="str">
        <f t="shared" si="20"/>
        <v/>
      </c>
      <c r="CB65" s="60" t="str">
        <f t="shared" si="21"/>
        <v/>
      </c>
      <c r="CC65" s="59"/>
      <c r="CD65" s="59"/>
      <c r="CE65" s="61"/>
      <c r="CF65" s="61"/>
      <c r="CG65" s="61"/>
      <c r="CH65" s="61"/>
      <c r="CI65" s="61"/>
      <c r="CJ65" s="2"/>
      <c r="CK65" s="62">
        <f t="shared" si="22"/>
        <v>0</v>
      </c>
      <c r="CL65" s="62">
        <f t="shared" si="22"/>
        <v>0</v>
      </c>
    </row>
    <row r="66" spans="1:90" customFormat="1" ht="15" customHeight="1" x14ac:dyDescent="0.25">
      <c r="A66" s="2539" t="s">
        <v>79</v>
      </c>
      <c r="B66" s="2539"/>
      <c r="C66" s="182">
        <f>SUM(H66:J66)</f>
        <v>0</v>
      </c>
      <c r="D66" s="183"/>
      <c r="E66" s="184"/>
      <c r="F66" s="184"/>
      <c r="G66" s="184"/>
      <c r="H66" s="185"/>
      <c r="I66" s="186"/>
      <c r="J66" s="187"/>
      <c r="K66" s="188"/>
      <c r="L66" s="88"/>
      <c r="M66" s="58" t="str">
        <f>$CA66&amp;CB66</f>
        <v/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60" t="str">
        <f t="shared" si="20"/>
        <v/>
      </c>
      <c r="CB66" s="60" t="str">
        <f t="shared" si="21"/>
        <v/>
      </c>
      <c r="CC66" s="59"/>
      <c r="CD66" s="59"/>
      <c r="CE66" s="61"/>
      <c r="CF66" s="61"/>
      <c r="CG66" s="61"/>
      <c r="CH66" s="61"/>
      <c r="CI66" s="61"/>
      <c r="CJ66" s="2"/>
      <c r="CK66" s="62">
        <f t="shared" si="22"/>
        <v>0</v>
      </c>
      <c r="CL66" s="62">
        <f t="shared" si="22"/>
        <v>0</v>
      </c>
    </row>
    <row r="67" spans="1:90" customFormat="1" x14ac:dyDescent="0.25">
      <c r="A67" s="3227" t="s">
        <v>80</v>
      </c>
      <c r="B67" s="3227"/>
      <c r="C67" s="189">
        <f>SUM(D67:J67)</f>
        <v>0</v>
      </c>
      <c r="D67" s="190"/>
      <c r="E67" s="191"/>
      <c r="F67" s="191"/>
      <c r="G67" s="191"/>
      <c r="H67" s="192"/>
      <c r="I67" s="193"/>
      <c r="J67" s="194"/>
      <c r="K67" s="195"/>
      <c r="L67" s="143"/>
      <c r="M67" s="58" t="str">
        <f t="shared" si="19"/>
        <v/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9"/>
      <c r="BF67" s="59"/>
      <c r="BG67" s="59"/>
      <c r="BH67" s="59"/>
      <c r="BI67" s="59"/>
      <c r="BJ67" s="59"/>
      <c r="BK67" s="59"/>
      <c r="BL67" s="59"/>
      <c r="BM67" s="59"/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59"/>
      <c r="BY67" s="59"/>
      <c r="BZ67" s="59"/>
      <c r="CA67" s="60" t="str">
        <f t="shared" si="20"/>
        <v/>
      </c>
      <c r="CB67" s="60" t="str">
        <f>IF(AND($C67&lt;&gt;0,L67=""),"* No olvide ingresar la variable "&amp;L$59&amp;""&amp;". Digite CERO si no tiene. ",IF(L67&gt;$C67,"* La variable Migrantes no debe ser mayor al Total. ",""))</f>
        <v/>
      </c>
      <c r="CC67" s="59"/>
      <c r="CD67" s="59"/>
      <c r="CE67" s="61"/>
      <c r="CF67" s="61"/>
      <c r="CG67" s="61"/>
      <c r="CH67" s="61"/>
      <c r="CI67" s="61"/>
      <c r="CJ67" s="2"/>
      <c r="CK67" s="62">
        <f t="shared" si="22"/>
        <v>0</v>
      </c>
      <c r="CL67" s="62">
        <f t="shared" si="22"/>
        <v>0</v>
      </c>
    </row>
    <row r="68" spans="1:90" customFormat="1" x14ac:dyDescent="0.25">
      <c r="A68" s="11" t="s">
        <v>81</v>
      </c>
      <c r="B68" s="12"/>
      <c r="C68" s="12"/>
      <c r="D68" s="12"/>
      <c r="E68" s="12"/>
      <c r="F68" s="12"/>
      <c r="G68" s="12"/>
      <c r="H68" s="12"/>
      <c r="I68" s="12"/>
      <c r="J68" s="13"/>
      <c r="K68" s="13"/>
      <c r="L68" s="196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</row>
    <row r="69" spans="1:90" customFormat="1" ht="15" customHeight="1" x14ac:dyDescent="0.25">
      <c r="A69" s="3213" t="s">
        <v>26</v>
      </c>
      <c r="B69" s="3211" t="s">
        <v>5</v>
      </c>
      <c r="C69" s="3212"/>
      <c r="D69" s="3213"/>
      <c r="E69" s="3226" t="s">
        <v>6</v>
      </c>
      <c r="F69" s="3226"/>
      <c r="G69" s="3226"/>
      <c r="H69" s="3229"/>
      <c r="I69" s="3217" t="s">
        <v>28</v>
      </c>
      <c r="J69" s="3218" t="s">
        <v>29</v>
      </c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</row>
    <row r="70" spans="1:90" customFormat="1" x14ac:dyDescent="0.25">
      <c r="A70" s="2522"/>
      <c r="B70" s="2504"/>
      <c r="C70" s="2505"/>
      <c r="D70" s="2506"/>
      <c r="E70" s="3206" t="s">
        <v>10</v>
      </c>
      <c r="F70" s="3207"/>
      <c r="G70" s="3208" t="s">
        <v>11</v>
      </c>
      <c r="H70" s="3221"/>
      <c r="I70" s="2520"/>
      <c r="J70" s="2524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</row>
    <row r="71" spans="1:90" customFormat="1" x14ac:dyDescent="0.25">
      <c r="A71" s="2506"/>
      <c r="B71" s="1458" t="s">
        <v>17</v>
      </c>
      <c r="C71" s="1439" t="s">
        <v>18</v>
      </c>
      <c r="D71" s="123" t="s">
        <v>19</v>
      </c>
      <c r="E71" s="1416" t="s">
        <v>18</v>
      </c>
      <c r="F71" s="1415" t="s">
        <v>19</v>
      </c>
      <c r="G71" s="1416" t="s">
        <v>18</v>
      </c>
      <c r="H71" s="1459" t="s">
        <v>19</v>
      </c>
      <c r="I71" s="2521"/>
      <c r="J71" s="2525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</row>
    <row r="72" spans="1:90" customFormat="1" x14ac:dyDescent="0.25">
      <c r="A72" s="199" t="s">
        <v>22</v>
      </c>
      <c r="B72" s="200">
        <f>SUM(C72:D72)</f>
        <v>0</v>
      </c>
      <c r="C72" s="201">
        <f t="shared" ref="C72:D74" si="23">+E72+G72</f>
        <v>0</v>
      </c>
      <c r="D72" s="202">
        <f t="shared" si="23"/>
        <v>0</v>
      </c>
      <c r="E72" s="1429"/>
      <c r="F72" s="72"/>
      <c r="G72" s="67"/>
      <c r="H72" s="203"/>
      <c r="I72" s="204"/>
      <c r="J72" s="68"/>
      <c r="K72" s="58" t="str">
        <f>$CA72&amp;CB72</f>
        <v/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  <c r="BB72" s="59"/>
      <c r="BC72" s="59"/>
      <c r="BD72" s="59"/>
      <c r="BE72" s="59"/>
      <c r="BF72" s="59"/>
      <c r="BG72" s="59"/>
      <c r="BH72" s="59"/>
      <c r="BI72" s="59"/>
      <c r="BJ72" s="59"/>
      <c r="BK72" s="59"/>
      <c r="BL72" s="59"/>
      <c r="BM72" s="59"/>
      <c r="BN72" s="59"/>
      <c r="BO72" s="59"/>
      <c r="BP72" s="59"/>
      <c r="BQ72" s="59"/>
      <c r="BR72" s="59"/>
      <c r="BS72" s="59"/>
      <c r="BT72" s="59"/>
      <c r="BU72" s="59"/>
      <c r="BV72" s="59"/>
      <c r="BW72" s="59"/>
      <c r="BX72" s="59"/>
      <c r="BY72" s="59"/>
      <c r="BZ72" s="59"/>
      <c r="CA72" s="60" t="str">
        <f>IF(AND($B72&lt;&gt;0,I72=""),"* No olvide ingresar la variable "&amp;I$51&amp;""&amp;". Digite CERO si no tiene. ",IF(I72&gt;$B72,"* La variable Pueblos Originarios no debe ser mayor al Total Ambos Sexos. ",""))</f>
        <v/>
      </c>
      <c r="CB72" s="60" t="str">
        <f>IF(AND($B72&lt;&gt;0,J72=""),"* No olvide ingresar la variable "&amp;J$51&amp;""&amp;" (Digite CERO si no tiene). ",IF(J72&gt;$B72,"* La variable Migrantes no debe ser mayor al Total Ambos Sexos. ",""))</f>
        <v/>
      </c>
      <c r="CC72" s="59"/>
      <c r="CD72" s="59"/>
      <c r="CE72" s="61"/>
      <c r="CF72" s="61"/>
      <c r="CG72" s="61"/>
      <c r="CH72" s="61"/>
      <c r="CI72" s="61"/>
      <c r="CJ72" s="2"/>
      <c r="CK72" s="62">
        <f>IF(AND($B72&lt;&gt;0,I72=""),1,IF(I72&gt;$B72,1,0))</f>
        <v>0</v>
      </c>
      <c r="CL72" s="62">
        <f>IF(AND($B72&lt;&gt;0,J72=""),1,IF(J72&gt;$B72,1,0))</f>
        <v>0</v>
      </c>
    </row>
    <row r="73" spans="1:90" customFormat="1" x14ac:dyDescent="0.25">
      <c r="A73" s="205" t="s">
        <v>61</v>
      </c>
      <c r="B73" s="159">
        <f>SUM(C73:D73)</f>
        <v>0</v>
      </c>
      <c r="C73" s="206">
        <f t="shared" si="23"/>
        <v>0</v>
      </c>
      <c r="D73" s="207">
        <f t="shared" si="23"/>
        <v>0</v>
      </c>
      <c r="E73" s="77"/>
      <c r="F73" s="82"/>
      <c r="G73" s="77"/>
      <c r="H73" s="208"/>
      <c r="I73" s="174"/>
      <c r="J73" s="78"/>
      <c r="K73" s="58" t="str">
        <f t="shared" ref="K73:K74" si="24">$CA73&amp;CB73</f>
        <v/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  <c r="BE73" s="59"/>
      <c r="BF73" s="59"/>
      <c r="BG73" s="59"/>
      <c r="BH73" s="59"/>
      <c r="BI73" s="59"/>
      <c r="BJ73" s="59"/>
      <c r="BK73" s="59"/>
      <c r="BL73" s="59"/>
      <c r="BM73" s="59"/>
      <c r="BN73" s="59"/>
      <c r="BO73" s="59"/>
      <c r="BP73" s="59"/>
      <c r="BQ73" s="59"/>
      <c r="BR73" s="59"/>
      <c r="BS73" s="59"/>
      <c r="BT73" s="59"/>
      <c r="BU73" s="59"/>
      <c r="BV73" s="59"/>
      <c r="BW73" s="59"/>
      <c r="BX73" s="59"/>
      <c r="BY73" s="59"/>
      <c r="BZ73" s="59"/>
      <c r="CA73" s="60" t="str">
        <f t="shared" ref="CA73:CA74" si="25">IF(AND($B73&lt;&gt;0,I73=""),"* No olvide ingresar la variable "&amp;I$51&amp;""&amp;". Digite CERO si no tiene. ",IF(I73&gt;$B73,"* La variable Pueblos Originarios no debe ser mayor al Total Ambos Sexos. ",""))</f>
        <v/>
      </c>
      <c r="CB73" s="60" t="str">
        <f t="shared" ref="CB73" si="26">IF(AND($B73&lt;&gt;0,J73=""),"* No olvide ingresar la variable "&amp;J$51&amp;""&amp;" (Digite CERO si no tiene). ",IF(J73&gt;$B73,"* La variable Migrantes no debe ser mayor al Total Ambos Sexos. ",""))</f>
        <v/>
      </c>
      <c r="CC73" s="59"/>
      <c r="CD73" s="59"/>
      <c r="CE73" s="61"/>
      <c r="CF73" s="61"/>
      <c r="CG73" s="61"/>
      <c r="CH73" s="61"/>
      <c r="CI73" s="61"/>
      <c r="CJ73" s="2"/>
      <c r="CK73" s="62">
        <f t="shared" ref="CK73:CL74" si="27">IF(AND($B73&lt;&gt;0,I73=""),1,IF(I73&gt;$B73,1,0))</f>
        <v>0</v>
      </c>
      <c r="CL73" s="62">
        <f t="shared" si="27"/>
        <v>0</v>
      </c>
    </row>
    <row r="74" spans="1:90" customFormat="1" x14ac:dyDescent="0.25">
      <c r="A74" s="161" t="s">
        <v>82</v>
      </c>
      <c r="B74" s="162">
        <f>SUM(C74:D74)</f>
        <v>0</v>
      </c>
      <c r="C74" s="209">
        <f t="shared" si="23"/>
        <v>0</v>
      </c>
      <c r="D74" s="210">
        <f t="shared" si="23"/>
        <v>0</v>
      </c>
      <c r="E74" s="40"/>
      <c r="F74" s="41"/>
      <c r="G74" s="40"/>
      <c r="H74" s="211"/>
      <c r="I74" s="188"/>
      <c r="J74" s="88"/>
      <c r="K74" s="58" t="str">
        <f t="shared" si="24"/>
        <v/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60" t="str">
        <f t="shared" si="25"/>
        <v/>
      </c>
      <c r="CB74" s="60" t="str">
        <f>IF(AND($B74&lt;&gt;0,J74=""),"* No olvide ingresar la variable "&amp;J$51&amp;""&amp;" (Digite CERO si no tiene). ",IF(J74&gt;$B74,"* La variable Migrantes no debe ser mayor al Total Ambos Sexos. ",""))</f>
        <v/>
      </c>
      <c r="CC74" s="59"/>
      <c r="CD74" s="59"/>
      <c r="CE74" s="61"/>
      <c r="CF74" s="61"/>
      <c r="CG74" s="61"/>
      <c r="CH74" s="61"/>
      <c r="CI74" s="61"/>
      <c r="CJ74" s="2"/>
      <c r="CK74" s="62">
        <f t="shared" si="27"/>
        <v>0</v>
      </c>
      <c r="CL74" s="62">
        <f t="shared" si="27"/>
        <v>0</v>
      </c>
    </row>
    <row r="75" spans="1:90" customFormat="1" x14ac:dyDescent="0.25">
      <c r="A75" s="212" t="s">
        <v>83</v>
      </c>
      <c r="B75" s="213"/>
      <c r="C75" s="213"/>
      <c r="D75" s="213"/>
      <c r="E75" s="213"/>
      <c r="F75" s="213"/>
      <c r="G75" s="213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</row>
    <row r="76" spans="1:90" customFormat="1" x14ac:dyDescent="0.25">
      <c r="A76" s="212" t="s">
        <v>84</v>
      </c>
      <c r="B76" s="214"/>
      <c r="C76" s="214"/>
      <c r="D76" s="214"/>
      <c r="E76" s="214"/>
      <c r="F76" s="214"/>
      <c r="G76" s="214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</row>
    <row r="77" spans="1:90" customFormat="1" x14ac:dyDescent="0.25">
      <c r="A77" s="3210" t="s">
        <v>85</v>
      </c>
      <c r="B77" s="3210" t="s">
        <v>65</v>
      </c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</row>
    <row r="78" spans="1:90" customFormat="1" x14ac:dyDescent="0.25">
      <c r="A78" s="2509"/>
      <c r="B78" s="2510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</row>
    <row r="79" spans="1:90" customFormat="1" x14ac:dyDescent="0.25">
      <c r="A79" s="2510"/>
      <c r="B79" s="1460">
        <f>SUM(B80:B83)</f>
        <v>0</v>
      </c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</row>
    <row r="80" spans="1:90" customFormat="1" x14ac:dyDescent="0.25">
      <c r="A80" s="216" t="s">
        <v>86</v>
      </c>
      <c r="B80" s="217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</row>
    <row r="81" spans="1:93" customFormat="1" x14ac:dyDescent="0.25">
      <c r="A81" s="218" t="s">
        <v>87</v>
      </c>
      <c r="B81" s="219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customFormat="1" x14ac:dyDescent="0.25">
      <c r="A82" s="218" t="s">
        <v>22</v>
      </c>
      <c r="B82" s="219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customFormat="1" x14ac:dyDescent="0.25">
      <c r="A83" s="220" t="s">
        <v>88</v>
      </c>
      <c r="B83" s="221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customFormat="1" x14ac:dyDescent="0.25">
      <c r="A84" s="7" t="s">
        <v>89</v>
      </c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customFormat="1" ht="52.5" x14ac:dyDescent="0.25">
      <c r="A85" s="1461" t="s">
        <v>90</v>
      </c>
      <c r="B85" s="1462" t="s">
        <v>91</v>
      </c>
      <c r="C85" s="1416" t="s">
        <v>92</v>
      </c>
      <c r="D85" s="1414" t="s">
        <v>93</v>
      </c>
      <c r="E85" s="1414" t="s">
        <v>94</v>
      </c>
      <c r="F85" s="1415" t="s">
        <v>95</v>
      </c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customFormat="1" x14ac:dyDescent="0.25">
      <c r="A86" s="1463" t="s">
        <v>96</v>
      </c>
      <c r="B86" s="1464"/>
      <c r="C86" s="1429"/>
      <c r="D86" s="1042"/>
      <c r="E86" s="1042"/>
      <c r="F86" s="1430"/>
      <c r="G86" s="58" t="str">
        <f>$CA86&amp;CB86&amp;CC86&amp;CD86&amp;CE86</f>
        <v/>
      </c>
      <c r="CA86" s="60" t="str">
        <f>IF(CK86=1,"* Las Aplicaciones de EPSA con resultado de Riesgo psicosocial NO DEBE ser MAYOR que el Total de las Aplicaciones. ","")</f>
        <v/>
      </c>
      <c r="CB86" s="226" t="str">
        <f>IF(CL86=1,"* Las Aplicaciones de EPSA con resultado de Riesgo psicosocial NO DEBE ser MENOR que la variable Plan de equipo de cabecera en gestantes con 3 o más riesgos psicosociales. ","")</f>
        <v/>
      </c>
      <c r="CC86" s="226" t="str">
        <f>IF(CM86=1,"* Las Aplicaciones de EPSA asociadas a Violencia de Género NO DEBEN ser MAYOR al Total de Aplicaciones. ","")</f>
        <v/>
      </c>
      <c r="CD86" s="226" t="str">
        <f>IF(CN86=1,"* Las Aplicaciones de EPSA asociadas a 3 o más riesgos psicosociales NO DEBEN ser MAYOR al Total de Aplicaciones. ","")</f>
        <v/>
      </c>
      <c r="CE86" s="226" t="str">
        <f>IF(CO86=1,"* La variable Plan de equipo de cabecera en gestantes con 3 o más riesgos psicosociales NO DEBE ser MAYOR al Total de Aplicaciones. ","")</f>
        <v/>
      </c>
      <c r="CF86" s="227"/>
      <c r="CG86" s="227"/>
      <c r="CH86" s="227"/>
      <c r="CI86" s="227"/>
      <c r="CJ86" s="227"/>
      <c r="CK86" s="228">
        <f>IF(B86&lt;C86,1,0)</f>
        <v>0</v>
      </c>
      <c r="CL86" s="228">
        <f>IF(C86&lt;F86,1,0)</f>
        <v>0</v>
      </c>
      <c r="CM86" s="228">
        <f t="shared" ref="CM86:CO87" si="28">IF(D86&gt;$B86,1,0)</f>
        <v>0</v>
      </c>
      <c r="CN86" s="228">
        <f t="shared" si="28"/>
        <v>0</v>
      </c>
      <c r="CO86" s="228">
        <f t="shared" si="28"/>
        <v>0</v>
      </c>
    </row>
    <row r="87" spans="1:93" customFormat="1" x14ac:dyDescent="0.25">
      <c r="A87" s="229" t="s">
        <v>97</v>
      </c>
      <c r="B87" s="230"/>
      <c r="C87" s="141"/>
      <c r="D87" s="193"/>
      <c r="E87" s="193"/>
      <c r="F87" s="143"/>
      <c r="G87" s="58" t="str">
        <f>$CA87&amp;CB87&amp;CC87&amp;CD87&amp;CE87</f>
        <v/>
      </c>
      <c r="CA87" s="60" t="str">
        <f>IF(CK87=1,"* Las Aplicaciones de EPSA con resultado de Riesgo psicosocial NO DEBE ser MAYOR que el Total de las Aplicaciones. ","")</f>
        <v/>
      </c>
      <c r="CB87" s="226" t="str">
        <f>IF(CL87=1,"* Las Aplicaciones de EPSA con resultado de Riesgo psicosocial NO DEBE ser MENOR que la variable Plan de equipo de cabecera en gestantes con 3 o más riesgos psicosociales. ","")</f>
        <v/>
      </c>
      <c r="CC87" s="226" t="str">
        <f>IF(CM87=1,"* Las Aplicaciones de EPSA asociadas a Violencia de Género NO DEBEN ser MAYOR al Total de Aplicaciones. ","")</f>
        <v/>
      </c>
      <c r="CD87" s="226" t="str">
        <f>IF(CN87=1,"* Las Aplicaciones de EPSA asociadas a 3 o más riesgos psicosociales NO DEBEN ser MAYOR al Total de Aplicaciones. ","")</f>
        <v/>
      </c>
      <c r="CE87" s="226" t="str">
        <f>IF(CO87=1,"* La variable Plan de equipo de cabecera en gestantes con 3 o más riesgos psicosociales NO DEBE ser MAYOR al Total de Aplicaciones. ","")</f>
        <v/>
      </c>
      <c r="CF87" s="227"/>
      <c r="CG87" s="227"/>
      <c r="CH87" s="227"/>
      <c r="CI87" s="227"/>
      <c r="CJ87" s="227"/>
      <c r="CK87" s="228">
        <f>IF(B87&lt;C87,1,0)</f>
        <v>0</v>
      </c>
      <c r="CL87" s="228">
        <f>IF(C87&lt;F87,1,0)</f>
        <v>0</v>
      </c>
      <c r="CM87" s="228">
        <f t="shared" si="28"/>
        <v>0</v>
      </c>
      <c r="CN87" s="228">
        <f t="shared" si="28"/>
        <v>0</v>
      </c>
      <c r="CO87" s="228">
        <f t="shared" si="28"/>
        <v>0</v>
      </c>
    </row>
    <row r="88" spans="1:93" customFormat="1" x14ac:dyDescent="0.25">
      <c r="A88" s="7" t="s">
        <v>98</v>
      </c>
      <c r="B88" s="13"/>
      <c r="C88" s="13"/>
      <c r="D88" s="13"/>
      <c r="E88" s="13"/>
      <c r="F88" s="214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customFormat="1" ht="31.5" x14ac:dyDescent="0.25">
      <c r="A89" s="3211" t="s">
        <v>99</v>
      </c>
      <c r="B89" s="3213"/>
      <c r="C89" s="1416" t="s">
        <v>100</v>
      </c>
      <c r="D89" s="1414" t="s">
        <v>101</v>
      </c>
      <c r="E89" s="1414" t="s">
        <v>102</v>
      </c>
      <c r="F89" s="1414" t="s">
        <v>103</v>
      </c>
      <c r="G89" s="1459" t="s">
        <v>104</v>
      </c>
      <c r="H89" s="1415" t="s">
        <v>105</v>
      </c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customFormat="1" ht="21" x14ac:dyDescent="0.25">
      <c r="A90" s="3228" t="s">
        <v>106</v>
      </c>
      <c r="B90" s="1465" t="s">
        <v>107</v>
      </c>
      <c r="C90" s="1457"/>
      <c r="D90" s="1043"/>
      <c r="E90" s="1043"/>
      <c r="F90" s="1042"/>
      <c r="G90" s="1045"/>
      <c r="H90" s="1434"/>
      <c r="I90" s="58" t="str">
        <f>$CA90</f>
        <v/>
      </c>
      <c r="CA90" s="60" t="str">
        <f>IF(AND($C90&lt;&gt;0,H90=""),"* No olvide ingresar la variable "&amp;H$89&amp;""&amp;". Digite CERO si no tiene. ",IF(H90&gt;$C90,"* La variable Casos alterados derivados a Salud Mental no debe ser mayor al Total de Aplicaciones. ",""))</f>
        <v/>
      </c>
      <c r="CB90" s="59"/>
      <c r="CC90" s="59"/>
      <c r="CD90" s="59"/>
      <c r="CE90" s="61"/>
      <c r="CF90" s="61"/>
      <c r="CG90" s="61"/>
      <c r="CH90" s="61"/>
      <c r="CI90" s="61"/>
      <c r="CJ90" s="2"/>
      <c r="CK90" s="62">
        <f>IF(AND($C90&lt;&gt;0,H90=""),1,IF(H90&gt;$C90,1,0))</f>
        <v>0</v>
      </c>
      <c r="CL90" s="2"/>
      <c r="CM90" s="2"/>
      <c r="CN90" s="2"/>
      <c r="CO90" s="2"/>
    </row>
    <row r="91" spans="1:93" customFormat="1" ht="31.5" x14ac:dyDescent="0.25">
      <c r="A91" s="2497"/>
      <c r="B91" s="233" t="s">
        <v>108</v>
      </c>
      <c r="C91" s="188"/>
      <c r="D91" s="234"/>
      <c r="E91" s="234"/>
      <c r="F91" s="186"/>
      <c r="G91" s="187"/>
      <c r="H91" s="41"/>
      <c r="I91" s="58" t="str">
        <f t="shared" ref="I91:I92" si="29">$CA91</f>
        <v/>
      </c>
      <c r="CA91" s="60" t="str">
        <f t="shared" ref="CA91:CA93" si="30">IF(AND($C91&lt;&gt;0,H91=""),"* No olvide ingresar la variable "&amp;H$89&amp;""&amp;". Digite CERO si no tiene. ",IF(H91&gt;$C91,"* La variable Casos alterados derivados a Salud Mental no debe ser mayor al Total de Aplicaciones. ",""))</f>
        <v/>
      </c>
      <c r="CB91" s="59"/>
      <c r="CC91" s="59"/>
      <c r="CD91" s="59"/>
      <c r="CE91" s="61"/>
      <c r="CF91" s="61"/>
      <c r="CG91" s="61"/>
      <c r="CH91" s="61"/>
      <c r="CI91" s="61"/>
      <c r="CJ91" s="2"/>
      <c r="CK91" s="62">
        <f t="shared" ref="CK91:CK92" si="31">IF(AND($C91&lt;&gt;0,H91=""),1,IF(H91&gt;$C91,1,0))</f>
        <v>0</v>
      </c>
      <c r="CL91" s="2"/>
      <c r="CM91" s="2"/>
      <c r="CN91" s="2"/>
      <c r="CO91" s="2"/>
    </row>
    <row r="92" spans="1:93" customFormat="1" ht="15" customHeight="1" x14ac:dyDescent="0.25">
      <c r="A92" s="2517" t="s">
        <v>109</v>
      </c>
      <c r="B92" s="235" t="s">
        <v>110</v>
      </c>
      <c r="C92" s="1429"/>
      <c r="D92" s="1042"/>
      <c r="E92" s="1042"/>
      <c r="F92" s="1046"/>
      <c r="G92" s="1047"/>
      <c r="H92" s="1466"/>
      <c r="I92" s="58" t="str">
        <f t="shared" si="29"/>
        <v/>
      </c>
      <c r="CA92" s="60" t="str">
        <f t="shared" si="30"/>
        <v/>
      </c>
      <c r="CB92" s="59"/>
      <c r="CC92" s="59"/>
      <c r="CD92" s="59"/>
      <c r="CE92" s="61"/>
      <c r="CF92" s="61"/>
      <c r="CG92" s="61"/>
      <c r="CH92" s="61"/>
      <c r="CI92" s="61"/>
      <c r="CJ92" s="2"/>
      <c r="CK92" s="62">
        <f t="shared" si="31"/>
        <v>0</v>
      </c>
      <c r="CL92" s="2"/>
      <c r="CM92" s="2"/>
      <c r="CN92" s="2"/>
      <c r="CO92" s="2"/>
    </row>
    <row r="93" spans="1:93" customFormat="1" x14ac:dyDescent="0.25">
      <c r="A93" s="2518"/>
      <c r="B93" s="233" t="s">
        <v>111</v>
      </c>
      <c r="C93" s="40"/>
      <c r="D93" s="186"/>
      <c r="E93" s="186"/>
      <c r="F93" s="184"/>
      <c r="G93" s="239"/>
      <c r="H93" s="240"/>
      <c r="I93" s="58" t="str">
        <f>$CA93</f>
        <v/>
      </c>
      <c r="CA93" s="60" t="str">
        <f t="shared" si="30"/>
        <v/>
      </c>
      <c r="CB93" s="59"/>
      <c r="CC93" s="59"/>
      <c r="CD93" s="59"/>
      <c r="CE93" s="61"/>
      <c r="CF93" s="61"/>
      <c r="CG93" s="61"/>
      <c r="CH93" s="61"/>
      <c r="CI93" s="61"/>
      <c r="CJ93" s="2"/>
      <c r="CK93" s="62">
        <f>IF(AND($C93&lt;&gt;0,H93=""),1,IF(H93&gt;$C93,1,0))</f>
        <v>0</v>
      </c>
      <c r="CL93" s="2"/>
      <c r="CM93" s="2"/>
      <c r="CN93" s="2"/>
      <c r="CO93" s="2"/>
    </row>
    <row r="94" spans="1:93" customFormat="1" x14ac:dyDescent="0.25">
      <c r="A94" s="7" t="s">
        <v>112</v>
      </c>
      <c r="B94" s="241"/>
      <c r="C94" s="242"/>
      <c r="D94" s="242"/>
      <c r="E94" s="242"/>
      <c r="F94" s="3"/>
      <c r="G94" s="213"/>
      <c r="H94" s="243"/>
      <c r="I94" s="3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customFormat="1" x14ac:dyDescent="0.25">
      <c r="A95" s="3212" t="s">
        <v>85</v>
      </c>
      <c r="B95" s="3213"/>
      <c r="C95" s="3206" t="s">
        <v>65</v>
      </c>
      <c r="D95" s="3208"/>
      <c r="E95" s="3207"/>
      <c r="F95" s="3206" t="s">
        <v>113</v>
      </c>
      <c r="G95" s="3207"/>
      <c r="H95" s="3206" t="s">
        <v>114</v>
      </c>
      <c r="I95" s="3207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customFormat="1" x14ac:dyDescent="0.25">
      <c r="A96" s="2505"/>
      <c r="B96" s="2506"/>
      <c r="C96" s="1416" t="s">
        <v>17</v>
      </c>
      <c r="D96" s="1439" t="s">
        <v>18</v>
      </c>
      <c r="E96" s="1415" t="s">
        <v>19</v>
      </c>
      <c r="F96" s="1416" t="s">
        <v>18</v>
      </c>
      <c r="G96" s="1415" t="s">
        <v>19</v>
      </c>
      <c r="H96" s="1416" t="s">
        <v>18</v>
      </c>
      <c r="I96" s="1415" t="s">
        <v>19</v>
      </c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0" customFormat="1" x14ac:dyDescent="0.25">
      <c r="A97" s="3206" t="s">
        <v>65</v>
      </c>
      <c r="B97" s="3207"/>
      <c r="C97" s="1449">
        <f t="shared" ref="C97:I97" si="32">SUM(C98:C102)</f>
        <v>0</v>
      </c>
      <c r="D97" s="1467">
        <f t="shared" si="32"/>
        <v>0</v>
      </c>
      <c r="E97" s="1450">
        <f t="shared" si="32"/>
        <v>0</v>
      </c>
      <c r="F97" s="1449">
        <f>SUM(F98:F102)</f>
        <v>0</v>
      </c>
      <c r="G97" s="1450">
        <f t="shared" si="32"/>
        <v>0</v>
      </c>
      <c r="H97" s="1449">
        <f t="shared" si="32"/>
        <v>0</v>
      </c>
      <c r="I97" s="1450">
        <f t="shared" si="32"/>
        <v>0</v>
      </c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</row>
    <row r="98" spans="1:90" customFormat="1" x14ac:dyDescent="0.25">
      <c r="A98" s="3230" t="s">
        <v>22</v>
      </c>
      <c r="B98" s="3231"/>
      <c r="C98" s="1468">
        <f>SUM(D98+E98)</f>
        <v>0</v>
      </c>
      <c r="D98" s="1469">
        <f>SUM(F98+H98)</f>
        <v>0</v>
      </c>
      <c r="E98" s="1445">
        <f>SUM(G98+I98)</f>
        <v>0</v>
      </c>
      <c r="F98" s="1429"/>
      <c r="G98" s="1434"/>
      <c r="H98" s="1429"/>
      <c r="I98" s="1430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</row>
    <row r="99" spans="1:90" customFormat="1" x14ac:dyDescent="0.25">
      <c r="A99" s="2542" t="s">
        <v>88</v>
      </c>
      <c r="B99" s="2543"/>
      <c r="C99" s="247">
        <f>SUM(D99+E99)</f>
        <v>0</v>
      </c>
      <c r="D99" s="248">
        <f t="shared" ref="D99:E102" si="33">SUM(F99+H99)</f>
        <v>0</v>
      </c>
      <c r="E99" s="133">
        <f t="shared" si="33"/>
        <v>0</v>
      </c>
      <c r="F99" s="67"/>
      <c r="G99" s="72"/>
      <c r="H99" s="67"/>
      <c r="I99" s="68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</row>
    <row r="100" spans="1:90" customFormat="1" x14ac:dyDescent="0.25">
      <c r="A100" s="2542" t="s">
        <v>87</v>
      </c>
      <c r="B100" s="2543"/>
      <c r="C100" s="247">
        <f>SUM(D100+E100)</f>
        <v>0</v>
      </c>
      <c r="D100" s="248">
        <f t="shared" si="33"/>
        <v>0</v>
      </c>
      <c r="E100" s="133">
        <f t="shared" si="33"/>
        <v>0</v>
      </c>
      <c r="F100" s="77"/>
      <c r="G100" s="82"/>
      <c r="H100" s="77"/>
      <c r="I100" s="78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</row>
    <row r="101" spans="1:90" customFormat="1" x14ac:dyDescent="0.25">
      <c r="A101" s="2544" t="s">
        <v>115</v>
      </c>
      <c r="B101" s="2545"/>
      <c r="C101" s="249">
        <f>SUM(D101+E101)</f>
        <v>0</v>
      </c>
      <c r="D101" s="250">
        <f>SUM(F101+H101)</f>
        <v>0</v>
      </c>
      <c r="E101" s="251">
        <f>SUM(G101+I101)</f>
        <v>0</v>
      </c>
      <c r="F101" s="104"/>
      <c r="G101" s="109"/>
      <c r="H101" s="104"/>
      <c r="I101" s="105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</row>
    <row r="102" spans="1:90" customFormat="1" x14ac:dyDescent="0.25">
      <c r="A102" s="2546" t="s">
        <v>116</v>
      </c>
      <c r="B102" s="2547"/>
      <c r="C102" s="252">
        <f>SUM(D102+E102)</f>
        <v>0</v>
      </c>
      <c r="D102" s="253">
        <f t="shared" si="33"/>
        <v>0</v>
      </c>
      <c r="E102" s="254">
        <f t="shared" si="33"/>
        <v>0</v>
      </c>
      <c r="F102" s="40"/>
      <c r="G102" s="41"/>
      <c r="H102" s="40"/>
      <c r="I102" s="88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</row>
    <row r="103" spans="1:90" customFormat="1" ht="15" customHeight="1" x14ac:dyDescent="0.25">
      <c r="A103" s="2548" t="s">
        <v>117</v>
      </c>
      <c r="B103" s="2548"/>
      <c r="C103" s="2548"/>
      <c r="D103" s="2548"/>
      <c r="E103" s="2548"/>
      <c r="F103" s="2548"/>
      <c r="G103" s="2548"/>
      <c r="H103" s="2548"/>
      <c r="I103" s="2548"/>
      <c r="J103" s="2548"/>
      <c r="K103" s="2548"/>
      <c r="L103" s="2548"/>
      <c r="M103" s="2548"/>
      <c r="N103" s="2548"/>
      <c r="O103" s="2548"/>
      <c r="P103" s="2548"/>
      <c r="Q103" s="255"/>
      <c r="R103" s="3"/>
      <c r="S103" s="3"/>
      <c r="T103" s="3"/>
      <c r="U103" s="3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</row>
    <row r="104" spans="1:90" customFormat="1" ht="15" customHeight="1" x14ac:dyDescent="0.25">
      <c r="A104" s="2549" t="s">
        <v>118</v>
      </c>
      <c r="B104" s="2549"/>
      <c r="C104" s="2549"/>
      <c r="D104" s="2549"/>
      <c r="E104" s="2549"/>
      <c r="F104" s="2549"/>
      <c r="G104" s="2549"/>
      <c r="H104" s="2549"/>
      <c r="I104" s="2549"/>
      <c r="J104" s="2549"/>
      <c r="K104" s="2549"/>
      <c r="L104" s="2549"/>
      <c r="M104" s="2549"/>
      <c r="N104" s="2549"/>
      <c r="O104" s="2549"/>
      <c r="P104" s="2549"/>
      <c r="Q104" s="2549"/>
      <c r="R104" s="3"/>
      <c r="S104" s="3"/>
      <c r="T104" s="3"/>
      <c r="U104" s="3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</row>
    <row r="105" spans="1:90" customFormat="1" ht="15" customHeight="1" x14ac:dyDescent="0.25">
      <c r="A105" s="2550" t="s">
        <v>119</v>
      </c>
      <c r="B105" s="2551"/>
      <c r="C105" s="2556" t="s">
        <v>120</v>
      </c>
      <c r="D105" s="2557"/>
      <c r="E105" s="2558"/>
      <c r="F105" s="2559" t="s">
        <v>6</v>
      </c>
      <c r="G105" s="2560"/>
      <c r="H105" s="2560"/>
      <c r="I105" s="2560"/>
      <c r="J105" s="2560"/>
      <c r="K105" s="2560"/>
      <c r="L105" s="2560"/>
      <c r="M105" s="2560"/>
      <c r="N105" s="2560"/>
      <c r="O105" s="2560"/>
      <c r="P105" s="2560"/>
      <c r="Q105" s="2560"/>
      <c r="R105" s="2560"/>
      <c r="S105" s="2560"/>
      <c r="T105" s="2560"/>
      <c r="U105" s="2561"/>
      <c r="V105" s="2570" t="s">
        <v>121</v>
      </c>
      <c r="W105" s="2571" t="s">
        <v>122</v>
      </c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</row>
    <row r="106" spans="1:90" customFormat="1" ht="15" customHeight="1" x14ac:dyDescent="0.25">
      <c r="A106" s="2552"/>
      <c r="B106" s="2553"/>
      <c r="C106" s="2504"/>
      <c r="D106" s="2505"/>
      <c r="E106" s="2506"/>
      <c r="F106" s="2572" t="s">
        <v>123</v>
      </c>
      <c r="G106" s="2573"/>
      <c r="H106" s="2573" t="s">
        <v>124</v>
      </c>
      <c r="I106" s="2573"/>
      <c r="J106" s="2573" t="s">
        <v>125</v>
      </c>
      <c r="K106" s="2573"/>
      <c r="L106" s="2573" t="s">
        <v>126</v>
      </c>
      <c r="M106" s="2573"/>
      <c r="N106" s="2573" t="s">
        <v>127</v>
      </c>
      <c r="O106" s="2573"/>
      <c r="P106" s="2573" t="s">
        <v>128</v>
      </c>
      <c r="Q106" s="2573"/>
      <c r="R106" s="2573" t="s">
        <v>129</v>
      </c>
      <c r="S106" s="2573"/>
      <c r="T106" s="2573" t="s">
        <v>130</v>
      </c>
      <c r="U106" s="2574"/>
      <c r="V106" s="2570"/>
      <c r="W106" s="2571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</row>
    <row r="107" spans="1:90" customFormat="1" x14ac:dyDescent="0.25">
      <c r="A107" s="2554"/>
      <c r="B107" s="2555"/>
      <c r="C107" s="1438" t="s">
        <v>17</v>
      </c>
      <c r="D107" s="1439" t="s">
        <v>18</v>
      </c>
      <c r="E107" s="123" t="s">
        <v>19</v>
      </c>
      <c r="F107" s="256" t="s">
        <v>18</v>
      </c>
      <c r="G107" s="257" t="s">
        <v>19</v>
      </c>
      <c r="H107" s="258" t="s">
        <v>18</v>
      </c>
      <c r="I107" s="257" t="s">
        <v>19</v>
      </c>
      <c r="J107" s="258" t="s">
        <v>18</v>
      </c>
      <c r="K107" s="257" t="s">
        <v>19</v>
      </c>
      <c r="L107" s="258" t="s">
        <v>18</v>
      </c>
      <c r="M107" s="257" t="s">
        <v>19</v>
      </c>
      <c r="N107" s="258" t="s">
        <v>18</v>
      </c>
      <c r="O107" s="257" t="s">
        <v>19</v>
      </c>
      <c r="P107" s="258" t="s">
        <v>18</v>
      </c>
      <c r="Q107" s="257" t="s">
        <v>19</v>
      </c>
      <c r="R107" s="258" t="s">
        <v>18</v>
      </c>
      <c r="S107" s="257" t="s">
        <v>19</v>
      </c>
      <c r="T107" s="258" t="s">
        <v>18</v>
      </c>
      <c r="U107" s="259" t="s">
        <v>19</v>
      </c>
      <c r="V107" s="2570"/>
      <c r="W107" s="2571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</row>
    <row r="108" spans="1:90" customFormat="1" x14ac:dyDescent="0.25">
      <c r="A108" s="3232" t="s">
        <v>131</v>
      </c>
      <c r="B108" s="3233"/>
      <c r="C108" s="1470">
        <f t="shared" ref="C108:C117" si="34">SUM(D108+E108)</f>
        <v>0</v>
      </c>
      <c r="D108" s="1471">
        <f>+J108+L108+N108+P108+R108+T108</f>
        <v>0</v>
      </c>
      <c r="E108" s="1428">
        <f>+K108+M108+O108+Q108+S108+U108</f>
        <v>0</v>
      </c>
      <c r="F108" s="1472"/>
      <c r="G108" s="1473"/>
      <c r="H108" s="1472"/>
      <c r="I108" s="1473"/>
      <c r="J108" s="1429"/>
      <c r="K108" s="1430"/>
      <c r="L108" s="1429"/>
      <c r="M108" s="1430"/>
      <c r="N108" s="1429"/>
      <c r="O108" s="1430"/>
      <c r="P108" s="1431"/>
      <c r="Q108" s="1430"/>
      <c r="R108" s="1431"/>
      <c r="S108" s="1430"/>
      <c r="T108" s="1431"/>
      <c r="U108" s="1432"/>
      <c r="V108" s="264"/>
      <c r="W108" s="265"/>
      <c r="X108" s="14"/>
      <c r="CA108" s="59"/>
      <c r="CB108" s="59"/>
      <c r="CC108" s="59"/>
      <c r="CD108" s="59"/>
      <c r="CE108" s="61"/>
      <c r="CF108" s="61"/>
      <c r="CG108" s="61"/>
      <c r="CH108" s="61"/>
      <c r="CI108" s="61"/>
      <c r="CJ108" s="2"/>
      <c r="CK108" s="2"/>
      <c r="CL108" s="2"/>
    </row>
    <row r="109" spans="1:90" customFormat="1" x14ac:dyDescent="0.25">
      <c r="A109" s="2566" t="s">
        <v>132</v>
      </c>
      <c r="B109" s="2567"/>
      <c r="C109" s="266">
        <f t="shared" si="34"/>
        <v>0</v>
      </c>
      <c r="D109" s="267">
        <f t="shared" ref="D109:E111" si="35">SUM(J109+L109+N109+P109+R109+T109)</f>
        <v>0</v>
      </c>
      <c r="E109" s="86">
        <f t="shared" si="35"/>
        <v>0</v>
      </c>
      <c r="F109" s="268"/>
      <c r="G109" s="269"/>
      <c r="H109" s="268"/>
      <c r="I109" s="270"/>
      <c r="J109" s="77"/>
      <c r="K109" s="78"/>
      <c r="L109" s="77"/>
      <c r="M109" s="78"/>
      <c r="N109" s="77"/>
      <c r="O109" s="78"/>
      <c r="P109" s="79"/>
      <c r="Q109" s="78"/>
      <c r="R109" s="79"/>
      <c r="S109" s="78"/>
      <c r="T109" s="79"/>
      <c r="U109" s="80"/>
      <c r="V109" s="271"/>
      <c r="W109" s="272"/>
      <c r="X109" s="14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</row>
    <row r="110" spans="1:90" customFormat="1" x14ac:dyDescent="0.25">
      <c r="A110" s="2566" t="s">
        <v>133</v>
      </c>
      <c r="B110" s="2567"/>
      <c r="C110" s="266">
        <f t="shared" si="34"/>
        <v>0</v>
      </c>
      <c r="D110" s="267">
        <f t="shared" si="35"/>
        <v>0</v>
      </c>
      <c r="E110" s="86">
        <f t="shared" si="35"/>
        <v>0</v>
      </c>
      <c r="F110" s="273"/>
      <c r="G110" s="274"/>
      <c r="H110" s="273"/>
      <c r="I110" s="275"/>
      <c r="J110" s="104"/>
      <c r="K110" s="105"/>
      <c r="L110" s="104"/>
      <c r="M110" s="105"/>
      <c r="N110" s="104"/>
      <c r="O110" s="105"/>
      <c r="P110" s="106"/>
      <c r="Q110" s="105"/>
      <c r="R110" s="106"/>
      <c r="S110" s="105"/>
      <c r="T110" s="106"/>
      <c r="U110" s="107"/>
      <c r="V110" s="271"/>
      <c r="W110" s="272"/>
      <c r="X110" s="14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</row>
    <row r="111" spans="1:90" customFormat="1" x14ac:dyDescent="0.25">
      <c r="A111" s="2568" t="s">
        <v>134</v>
      </c>
      <c r="B111" s="2569"/>
      <c r="C111" s="266">
        <f t="shared" si="34"/>
        <v>0</v>
      </c>
      <c r="D111" s="267">
        <f t="shared" si="35"/>
        <v>0</v>
      </c>
      <c r="E111" s="86">
        <f t="shared" si="35"/>
        <v>0</v>
      </c>
      <c r="F111" s="273"/>
      <c r="G111" s="274"/>
      <c r="H111" s="273"/>
      <c r="I111" s="275"/>
      <c r="J111" s="104"/>
      <c r="K111" s="105"/>
      <c r="L111" s="104"/>
      <c r="M111" s="105"/>
      <c r="N111" s="104"/>
      <c r="O111" s="105"/>
      <c r="P111" s="106"/>
      <c r="Q111" s="105"/>
      <c r="R111" s="106"/>
      <c r="S111" s="105"/>
      <c r="T111" s="106"/>
      <c r="U111" s="107"/>
      <c r="V111" s="271"/>
      <c r="W111" s="272"/>
      <c r="X111" s="14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</row>
    <row r="112" spans="1:90" customFormat="1" x14ac:dyDescent="0.25">
      <c r="A112" s="2568" t="s">
        <v>135</v>
      </c>
      <c r="B112" s="2569"/>
      <c r="C112" s="266">
        <f t="shared" si="34"/>
        <v>0</v>
      </c>
      <c r="D112" s="267">
        <f>+F112+H112</f>
        <v>0</v>
      </c>
      <c r="E112" s="86">
        <f>+G112+I112</f>
        <v>0</v>
      </c>
      <c r="F112" s="104"/>
      <c r="G112" s="276"/>
      <c r="H112" s="104"/>
      <c r="I112" s="109"/>
      <c r="J112" s="268"/>
      <c r="K112" s="270"/>
      <c r="L112" s="268"/>
      <c r="M112" s="270"/>
      <c r="N112" s="268"/>
      <c r="O112" s="270"/>
      <c r="P112" s="277"/>
      <c r="Q112" s="270"/>
      <c r="R112" s="277"/>
      <c r="S112" s="270"/>
      <c r="T112" s="277"/>
      <c r="U112" s="278"/>
      <c r="V112" s="81"/>
      <c r="W112" s="279"/>
      <c r="X112" t="str">
        <f>CA112&amp;CB112</f>
        <v/>
      </c>
      <c r="CA112" s="60" t="str">
        <f>IF(AND($C112&lt;&gt;0,V112=""),"* No olvide ingresar la variable "&amp;V$105&amp;""&amp;". Digite CERO si no tiene. ",IF(V112&gt;$C112,"* La variable Niños, Niñas, Adolescentes y Jóvenes SENAME no debe ser mayor al Total Ambos Sexos. ",""))</f>
        <v/>
      </c>
      <c r="CB112" s="60" t="str">
        <f>IF(AND($C112&lt;&gt;0,W112=""),"* No olvide ingresar la variable "&amp;W$105&amp;""&amp;". Digite CERO si no tiene. ",IF(W112&gt;$C112,"* La variable Niños, Niñas, Adolescentes y Jóvenes Mejor Niñez no debe ser mayor al Total Ambos Sexos. ",""))</f>
        <v/>
      </c>
      <c r="CC112" s="59"/>
      <c r="CD112" s="59"/>
      <c r="CE112" s="61"/>
      <c r="CF112" s="61"/>
      <c r="CG112" s="61"/>
      <c r="CH112" s="61"/>
      <c r="CI112" s="61"/>
      <c r="CJ112" s="2"/>
      <c r="CK112" s="62">
        <f>IF(AND($C112&lt;&gt;0,V112=""),1,IF(V112&gt;$C112,1,0))</f>
        <v>0</v>
      </c>
      <c r="CL112" s="62">
        <f>IF(AND($C112&lt;&gt;0,W112=""),1,IF(W112&gt;$C112,1,0))</f>
        <v>0</v>
      </c>
    </row>
    <row r="113" spans="1:90" customFormat="1" x14ac:dyDescent="0.25">
      <c r="A113" s="2568" t="s">
        <v>136</v>
      </c>
      <c r="B113" s="2569"/>
      <c r="C113" s="280">
        <f>SUM(D113+E113)</f>
        <v>0</v>
      </c>
      <c r="D113" s="267">
        <f>+H113</f>
        <v>0</v>
      </c>
      <c r="E113" s="86">
        <f>+I113</f>
        <v>0</v>
      </c>
      <c r="F113" s="273"/>
      <c r="G113" s="274"/>
      <c r="H113" s="104"/>
      <c r="I113" s="109"/>
      <c r="J113" s="268"/>
      <c r="K113" s="281"/>
      <c r="L113" s="268"/>
      <c r="M113" s="281"/>
      <c r="N113" s="268"/>
      <c r="O113" s="281"/>
      <c r="P113" s="268"/>
      <c r="Q113" s="281"/>
      <c r="R113" s="268"/>
      <c r="S113" s="281"/>
      <c r="T113" s="268"/>
      <c r="U113" s="282"/>
      <c r="V113" s="81"/>
      <c r="W113" s="283"/>
      <c r="X113" s="14" t="str">
        <f t="shared" ref="X113:X117" si="36">CA113&amp;CB113</f>
        <v/>
      </c>
      <c r="CA113" s="60" t="str">
        <f t="shared" ref="CA113:CA116" si="37">IF(AND($C113&lt;&gt;0,V113=""),"* No olvide ingresar la variable "&amp;V$105&amp;""&amp;". Digite CERO si no tiene. ",IF(V113&gt;$C113,"* La variable Niños, Niñas, Adolescentes y Jóvenes SENAME no debe ser mayor al Total Ambos Sexos. ",""))</f>
        <v/>
      </c>
      <c r="CB113" s="60" t="str">
        <f t="shared" ref="CB113:CB116" si="38">IF(AND($C113&lt;&gt;0,W113=""),"* No olvide ingresar la variable "&amp;W$105&amp;""&amp;". Digite CERO si no tiene. ",IF(W113&gt;$C113,"* La variable Niños, Niñas, Adolescentes y Jóvenes Mejor Niñez no debe ser mayor al Total Ambos Sexos. ",""))</f>
        <v/>
      </c>
      <c r="CC113" s="59"/>
      <c r="CD113" s="59"/>
      <c r="CE113" s="61"/>
      <c r="CF113" s="61"/>
      <c r="CG113" s="61"/>
      <c r="CH113" s="61"/>
      <c r="CI113" s="61"/>
      <c r="CJ113" s="2"/>
      <c r="CK113" s="62">
        <f t="shared" ref="CK113:CL116" si="39">IF(AND($C113&lt;&gt;0,V113=""),1,IF(V113&gt;$C113,1,0))</f>
        <v>0</v>
      </c>
      <c r="CL113" s="62">
        <f t="shared" si="39"/>
        <v>0</v>
      </c>
    </row>
    <row r="114" spans="1:90" customFormat="1" x14ac:dyDescent="0.25">
      <c r="A114" s="2568" t="s">
        <v>137</v>
      </c>
      <c r="B114" s="2569"/>
      <c r="C114" s="280">
        <f>SUM(D114+E114)</f>
        <v>0</v>
      </c>
      <c r="D114" s="267">
        <f>(F114+H114)</f>
        <v>0</v>
      </c>
      <c r="E114" s="86">
        <f>(G114+I114)</f>
        <v>0</v>
      </c>
      <c r="F114" s="104"/>
      <c r="G114" s="109"/>
      <c r="H114" s="104"/>
      <c r="I114" s="109"/>
      <c r="J114" s="284"/>
      <c r="K114" s="285"/>
      <c r="L114" s="284"/>
      <c r="M114" s="285"/>
      <c r="N114" s="284"/>
      <c r="O114" s="285"/>
      <c r="P114" s="286"/>
      <c r="Q114" s="285"/>
      <c r="R114" s="286"/>
      <c r="S114" s="285"/>
      <c r="T114" s="286"/>
      <c r="U114" s="287"/>
      <c r="V114" s="91"/>
      <c r="W114" s="279"/>
      <c r="X114" s="14" t="str">
        <f t="shared" si="36"/>
        <v/>
      </c>
      <c r="CA114" s="60" t="str">
        <f t="shared" si="37"/>
        <v/>
      </c>
      <c r="CB114" s="60" t="str">
        <f t="shared" si="38"/>
        <v/>
      </c>
      <c r="CC114" s="59"/>
      <c r="CD114" s="59"/>
      <c r="CE114" s="61"/>
      <c r="CF114" s="61"/>
      <c r="CG114" s="61"/>
      <c r="CH114" s="61"/>
      <c r="CI114" s="61"/>
      <c r="CJ114" s="2"/>
      <c r="CK114" s="62">
        <f t="shared" si="39"/>
        <v>0</v>
      </c>
      <c r="CL114" s="62">
        <f t="shared" si="39"/>
        <v>0</v>
      </c>
    </row>
    <row r="115" spans="1:90" customFormat="1" x14ac:dyDescent="0.25">
      <c r="A115" s="3234" t="s">
        <v>138</v>
      </c>
      <c r="B115" s="1474" t="s">
        <v>139</v>
      </c>
      <c r="C115" s="1475">
        <f t="shared" si="34"/>
        <v>0</v>
      </c>
      <c r="D115" s="1476">
        <f t="shared" ref="D115:E117" si="40">SUM(F115+H115+J115+L115+N115+P115+R115+T115)</f>
        <v>0</v>
      </c>
      <c r="E115" s="1428">
        <f t="shared" si="40"/>
        <v>0</v>
      </c>
      <c r="F115" s="1429"/>
      <c r="G115" s="1477"/>
      <c r="H115" s="1429"/>
      <c r="I115" s="1434"/>
      <c r="J115" s="1429"/>
      <c r="K115" s="1430"/>
      <c r="L115" s="1429"/>
      <c r="M115" s="1430"/>
      <c r="N115" s="1429"/>
      <c r="O115" s="1434"/>
      <c r="P115" s="1429"/>
      <c r="Q115" s="1434"/>
      <c r="R115" s="1429"/>
      <c r="S115" s="1434"/>
      <c r="T115" s="1429"/>
      <c r="U115" s="759"/>
      <c r="V115" s="1433"/>
      <c r="W115" s="1478"/>
      <c r="X115" s="14" t="str">
        <f t="shared" si="36"/>
        <v/>
      </c>
      <c r="CA115" s="60" t="str">
        <f t="shared" si="37"/>
        <v/>
      </c>
      <c r="CB115" s="60" t="str">
        <f t="shared" si="38"/>
        <v/>
      </c>
      <c r="CC115" s="59"/>
      <c r="CD115" s="59"/>
      <c r="CE115" s="61"/>
      <c r="CF115" s="61"/>
      <c r="CG115" s="61"/>
      <c r="CH115" s="61"/>
      <c r="CI115" s="61"/>
      <c r="CJ115" s="2"/>
      <c r="CK115" s="62">
        <f t="shared" si="39"/>
        <v>0</v>
      </c>
      <c r="CL115" s="62">
        <f t="shared" si="39"/>
        <v>0</v>
      </c>
    </row>
    <row r="116" spans="1:90" customFormat="1" x14ac:dyDescent="0.25">
      <c r="A116" s="2576"/>
      <c r="B116" s="293" t="s">
        <v>140</v>
      </c>
      <c r="C116" s="294">
        <f t="shared" si="34"/>
        <v>0</v>
      </c>
      <c r="D116" s="295">
        <f t="shared" si="40"/>
        <v>0</v>
      </c>
      <c r="E116" s="296">
        <f t="shared" si="40"/>
        <v>0</v>
      </c>
      <c r="F116" s="104"/>
      <c r="G116" s="276"/>
      <c r="H116" s="104"/>
      <c r="I116" s="109"/>
      <c r="J116" s="104"/>
      <c r="K116" s="105"/>
      <c r="L116" s="104"/>
      <c r="M116" s="105"/>
      <c r="N116" s="104"/>
      <c r="O116" s="109"/>
      <c r="P116" s="104"/>
      <c r="Q116" s="109"/>
      <c r="R116" s="104"/>
      <c r="S116" s="109"/>
      <c r="T116" s="104"/>
      <c r="U116" s="181"/>
      <c r="V116" s="297"/>
      <c r="W116" s="283"/>
      <c r="X116" s="14" t="str">
        <f t="shared" si="36"/>
        <v/>
      </c>
      <c r="CA116" s="60" t="str">
        <f t="shared" si="37"/>
        <v/>
      </c>
      <c r="CB116" s="60" t="str">
        <f t="shared" si="38"/>
        <v/>
      </c>
      <c r="CC116" s="59"/>
      <c r="CD116" s="59"/>
      <c r="CE116" s="61"/>
      <c r="CF116" s="61"/>
      <c r="CG116" s="61"/>
      <c r="CH116" s="61"/>
      <c r="CI116" s="61"/>
      <c r="CJ116" s="2"/>
      <c r="CK116" s="62">
        <f t="shared" si="39"/>
        <v>0</v>
      </c>
      <c r="CL116" s="62">
        <f t="shared" si="39"/>
        <v>0</v>
      </c>
    </row>
    <row r="117" spans="1:90" customFormat="1" ht="21" x14ac:dyDescent="0.25">
      <c r="A117" s="2577"/>
      <c r="B117" s="298" t="s">
        <v>141</v>
      </c>
      <c r="C117" s="299">
        <f t="shared" si="34"/>
        <v>0</v>
      </c>
      <c r="D117" s="300">
        <f t="shared" si="40"/>
        <v>0</v>
      </c>
      <c r="E117" s="301">
        <f t="shared" si="40"/>
        <v>0</v>
      </c>
      <c r="F117" s="302"/>
      <c r="G117" s="303"/>
      <c r="H117" s="302"/>
      <c r="I117" s="304"/>
      <c r="J117" s="302"/>
      <c r="K117" s="305"/>
      <c r="L117" s="302"/>
      <c r="M117" s="305"/>
      <c r="N117" s="302"/>
      <c r="O117" s="304"/>
      <c r="P117" s="302"/>
      <c r="Q117" s="304"/>
      <c r="R117" s="302"/>
      <c r="S117" s="304"/>
      <c r="T117" s="302"/>
      <c r="U117" s="303"/>
      <c r="V117" s="306"/>
      <c r="W117" s="307"/>
      <c r="X117" s="14" t="str">
        <f t="shared" si="36"/>
        <v/>
      </c>
      <c r="CA117" s="60" t="str">
        <f>IF(AND($C117&lt;&gt;0,V117=""),"* No olvide ingresar la variable "&amp;V$105&amp;""&amp;". Digite CERO si no tiene. ",IF(V117&gt;$C117,"* La variable Niños, Niñas, Adolescentes y Jóvenes SENAME no debe ser mayor al Total Ambos Sexos. ",""))</f>
        <v/>
      </c>
      <c r="CB117" s="60" t="str">
        <f>IF(AND($C117&lt;&gt;0,W117=""),"* No olvide ingresar la variable "&amp;W$105&amp;""&amp;". Digite CERO si no tiene. ",IF(W117&gt;$C117,"* La variable Niños, Niñas, Adolescentes y Jóvenes Mejor Niñez no debe ser mayor al Total Ambos Sexos. ",""))</f>
        <v/>
      </c>
      <c r="CC117" s="59"/>
      <c r="CD117" s="59"/>
      <c r="CE117" s="61"/>
      <c r="CF117" s="61"/>
      <c r="CG117" s="61"/>
      <c r="CH117" s="61"/>
      <c r="CI117" s="61"/>
      <c r="CJ117" s="2"/>
      <c r="CK117" s="62">
        <f>IF(AND($C117&lt;&gt;0,V117=""),1,IF(V117&gt;$C117,1,0))</f>
        <v>0</v>
      </c>
      <c r="CL117" s="62">
        <f>IF(AND($C117&lt;&gt;0,W117=""),1,IF(W117&gt;$C117,1,0))</f>
        <v>0</v>
      </c>
    </row>
    <row r="118" spans="1:90" customFormat="1" x14ac:dyDescent="0.25">
      <c r="A118" s="11" t="s">
        <v>142</v>
      </c>
      <c r="B118" s="308"/>
      <c r="C118" s="308"/>
      <c r="D118" s="308"/>
      <c r="E118" s="308"/>
      <c r="F118" s="309"/>
      <c r="G118" s="309"/>
      <c r="H118" s="309"/>
      <c r="I118" s="310"/>
      <c r="J118" s="311"/>
      <c r="K118" s="311"/>
      <c r="L118" s="312"/>
      <c r="M118" s="313"/>
      <c r="N118" s="314"/>
      <c r="O118" s="309"/>
      <c r="P118" s="314"/>
      <c r="Q118" s="315"/>
      <c r="R118" s="316"/>
      <c r="S118" s="316"/>
      <c r="T118" s="314"/>
      <c r="U118" s="314"/>
      <c r="V118" s="314"/>
      <c r="W118" s="309"/>
      <c r="X118" s="314"/>
      <c r="Y118" s="309"/>
      <c r="Z118" s="317"/>
      <c r="AA118" s="318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</row>
    <row r="119" spans="1:90" customFormat="1" ht="15" customHeight="1" x14ac:dyDescent="0.25">
      <c r="A119" s="2509" t="s">
        <v>25</v>
      </c>
      <c r="B119" s="2509" t="s">
        <v>26</v>
      </c>
      <c r="C119" s="2578" t="s">
        <v>27</v>
      </c>
      <c r="D119" s="2579"/>
      <c r="E119" s="2522"/>
      <c r="F119" s="3214" t="s">
        <v>6</v>
      </c>
      <c r="G119" s="3215"/>
      <c r="H119" s="3215"/>
      <c r="I119" s="3215"/>
      <c r="J119" s="3215"/>
      <c r="K119" s="3215"/>
      <c r="L119" s="3215"/>
      <c r="M119" s="3215"/>
      <c r="N119" s="3215"/>
      <c r="O119" s="3215"/>
      <c r="P119" s="3215"/>
      <c r="Q119" s="3215"/>
      <c r="R119" s="3215"/>
      <c r="S119" s="3215"/>
      <c r="T119" s="3235"/>
      <c r="U119" s="3235"/>
      <c r="V119" s="3215"/>
      <c r="W119" s="3215"/>
      <c r="X119" s="3215"/>
      <c r="Y119" s="3215"/>
      <c r="Z119" s="3215"/>
      <c r="AA119" s="3236"/>
      <c r="AB119" s="3240" t="s">
        <v>143</v>
      </c>
      <c r="AC119" s="3241" t="s">
        <v>29</v>
      </c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</row>
    <row r="120" spans="1:90" customFormat="1" ht="15" customHeight="1" x14ac:dyDescent="0.25">
      <c r="A120" s="2509"/>
      <c r="B120" s="2509"/>
      <c r="C120" s="2580"/>
      <c r="D120" s="2505"/>
      <c r="E120" s="2506"/>
      <c r="F120" s="3206" t="s">
        <v>144</v>
      </c>
      <c r="G120" s="3207"/>
      <c r="H120" s="3206" t="s">
        <v>145</v>
      </c>
      <c r="I120" s="3207"/>
      <c r="J120" s="3206" t="s">
        <v>146</v>
      </c>
      <c r="K120" s="3207"/>
      <c r="L120" s="3208" t="s">
        <v>147</v>
      </c>
      <c r="M120" s="3207"/>
      <c r="N120" s="3206" t="s">
        <v>113</v>
      </c>
      <c r="O120" s="3207"/>
      <c r="P120" s="3206" t="s">
        <v>114</v>
      </c>
      <c r="Q120" s="3207"/>
      <c r="R120" s="3206" t="s">
        <v>148</v>
      </c>
      <c r="S120" s="3207"/>
      <c r="T120" s="3206" t="s">
        <v>149</v>
      </c>
      <c r="U120" s="3207"/>
      <c r="V120" s="3206" t="s">
        <v>150</v>
      </c>
      <c r="W120" s="3207"/>
      <c r="X120" s="3206" t="s">
        <v>151</v>
      </c>
      <c r="Y120" s="3207"/>
      <c r="Z120" s="3237" t="s">
        <v>130</v>
      </c>
      <c r="AA120" s="3238"/>
      <c r="AB120" s="2590"/>
      <c r="AC120" s="2593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</row>
    <row r="121" spans="1:90" customFormat="1" x14ac:dyDescent="0.25">
      <c r="A121" s="2510"/>
      <c r="B121" s="2510"/>
      <c r="C121" s="1462" t="s">
        <v>17</v>
      </c>
      <c r="D121" s="1439" t="s">
        <v>18</v>
      </c>
      <c r="E121" s="1479" t="s">
        <v>19</v>
      </c>
      <c r="F121" s="1416" t="s">
        <v>18</v>
      </c>
      <c r="G121" s="123" t="s">
        <v>19</v>
      </c>
      <c r="H121" s="1416" t="s">
        <v>18</v>
      </c>
      <c r="I121" s="123" t="s">
        <v>19</v>
      </c>
      <c r="J121" s="1416" t="s">
        <v>18</v>
      </c>
      <c r="K121" s="123" t="s">
        <v>19</v>
      </c>
      <c r="L121" s="1439" t="s">
        <v>18</v>
      </c>
      <c r="M121" s="123" t="s">
        <v>19</v>
      </c>
      <c r="N121" s="1416" t="s">
        <v>18</v>
      </c>
      <c r="O121" s="123" t="s">
        <v>19</v>
      </c>
      <c r="P121" s="1416" t="s">
        <v>18</v>
      </c>
      <c r="Q121" s="123" t="s">
        <v>19</v>
      </c>
      <c r="R121" s="1416" t="s">
        <v>18</v>
      </c>
      <c r="S121" s="1462" t="s">
        <v>19</v>
      </c>
      <c r="T121" s="1416" t="s">
        <v>18</v>
      </c>
      <c r="U121" s="123" t="s">
        <v>19</v>
      </c>
      <c r="V121" s="1416" t="s">
        <v>18</v>
      </c>
      <c r="W121" s="123" t="s">
        <v>19</v>
      </c>
      <c r="X121" s="1416" t="s">
        <v>18</v>
      </c>
      <c r="Y121" s="123" t="s">
        <v>19</v>
      </c>
      <c r="Z121" s="1480" t="s">
        <v>18</v>
      </c>
      <c r="AA121" s="1481" t="s">
        <v>19</v>
      </c>
      <c r="AB121" s="2591"/>
      <c r="AC121" s="2594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</row>
    <row r="122" spans="1:90" customFormat="1" x14ac:dyDescent="0.25">
      <c r="A122" s="3239" t="s">
        <v>152</v>
      </c>
      <c r="B122" s="1426" t="s">
        <v>153</v>
      </c>
      <c r="C122" s="1482">
        <f>SUM(D122+E122)</f>
        <v>0</v>
      </c>
      <c r="D122" s="1469">
        <f>SUM(F122+H122+J122+L122+N122+P122+R122+T122+V122+X122+Z122)</f>
        <v>0</v>
      </c>
      <c r="E122" s="1483">
        <f>SUM(G122+I122+K122+M122+O122+Q122+S122+U122+W122+Y122+AA122)</f>
        <v>0</v>
      </c>
      <c r="F122" s="1429"/>
      <c r="G122" s="1434"/>
      <c r="H122" s="1429"/>
      <c r="I122" s="1430"/>
      <c r="J122" s="1429"/>
      <c r="K122" s="1430"/>
      <c r="L122" s="1484"/>
      <c r="M122" s="1430"/>
      <c r="N122" s="1429"/>
      <c r="O122" s="1430"/>
      <c r="P122" s="1429"/>
      <c r="Q122" s="1430"/>
      <c r="R122" s="1429"/>
      <c r="S122" s="1430"/>
      <c r="T122" s="1429"/>
      <c r="U122" s="1430"/>
      <c r="V122" s="1431"/>
      <c r="W122" s="1430"/>
      <c r="X122" s="1431"/>
      <c r="Y122" s="1430"/>
      <c r="Z122" s="1477"/>
      <c r="AA122" s="777"/>
      <c r="AB122" s="1477"/>
      <c r="AC122" s="1485"/>
      <c r="AD122" s="14" t="str">
        <f>CA122&amp;CB122</f>
        <v/>
      </c>
      <c r="CA122" s="60" t="str">
        <f>IF(AND($C122&lt;&gt;0,AB122=""),"* No olvide ingresar la variable "&amp;AB$119&amp;""&amp;". Digite CERO si no tiene. ",IF(AB122&gt;$C122,"* La variable Pueblos Originarios no debe ser mayor al Total Ambos Sexos. ",""))</f>
        <v/>
      </c>
      <c r="CB122" s="60" t="str">
        <f>IF(AND($C122&lt;&gt;0,AC122=""),"* No olvide ingresar la variable "&amp;AC$119&amp;""&amp;". Digite CERO si no tiene. ",IF(AC122&gt;$C122,"* La variable Migrantes no debe ser mayor al Total Ambos Sexos. ",""))</f>
        <v/>
      </c>
      <c r="CC122" s="2"/>
      <c r="CD122" s="2"/>
      <c r="CE122" s="2"/>
      <c r="CF122" s="2"/>
      <c r="CG122" s="2"/>
      <c r="CH122" s="2"/>
      <c r="CI122" s="2"/>
      <c r="CJ122" s="2"/>
      <c r="CK122" s="327">
        <f>IF(AND($C122&lt;&gt;0,AB122=""),1,IF(AB122&gt;$C122,1,0))</f>
        <v>0</v>
      </c>
      <c r="CL122" s="327">
        <f>IF(AND($C122&lt;&gt;0,AC122=""),1,IF(AC122&gt;$C122,1,0))</f>
        <v>0</v>
      </c>
    </row>
    <row r="123" spans="1:90" customFormat="1" x14ac:dyDescent="0.25">
      <c r="A123" s="2586"/>
      <c r="B123" s="83" t="s">
        <v>154</v>
      </c>
      <c r="C123" s="216">
        <f t="shared" ref="C123:C151" si="41">SUM(D123+E123)</f>
        <v>0</v>
      </c>
      <c r="D123" s="248">
        <f t="shared" ref="D123:E151" si="42">SUM(F123+H123+J123+L123+N123+P123+R123+T123+V123+X123+Z123)</f>
        <v>0</v>
      </c>
      <c r="E123" s="328">
        <f t="shared" si="42"/>
        <v>0</v>
      </c>
      <c r="F123" s="77"/>
      <c r="G123" s="82"/>
      <c r="H123" s="77"/>
      <c r="I123" s="78"/>
      <c r="J123" s="77"/>
      <c r="K123" s="78"/>
      <c r="L123" s="329"/>
      <c r="M123" s="78"/>
      <c r="N123" s="77"/>
      <c r="O123" s="78"/>
      <c r="P123" s="77"/>
      <c r="Q123" s="78"/>
      <c r="R123" s="77"/>
      <c r="S123" s="78"/>
      <c r="T123" s="77"/>
      <c r="U123" s="78"/>
      <c r="V123" s="79"/>
      <c r="W123" s="78"/>
      <c r="X123" s="79"/>
      <c r="Y123" s="78"/>
      <c r="Z123" s="330"/>
      <c r="AA123" s="331"/>
      <c r="AB123" s="330"/>
      <c r="AC123" s="332"/>
      <c r="AD123" s="14" t="str">
        <f t="shared" ref="AD123:AD157" si="43">CA123&amp;CB123</f>
        <v/>
      </c>
      <c r="CA123" s="60" t="str">
        <f t="shared" ref="CA123:CA151" si="44">IF(AND($C123&lt;&gt;0,AB123=""),"* No olvide ingresar la variable "&amp;AB$119&amp;""&amp;". Digite CERO si no tiene. ",IF(AB123&gt;$C123,"* La variable Pueblos Originarios no debe ser mayor al Total Ambos Sexos. ",""))</f>
        <v/>
      </c>
      <c r="CB123" s="60" t="str">
        <f t="shared" ref="CB123:CB151" si="45">IF(AND($C123&lt;&gt;0,AC123=""),"* No olvide ingresar la variable "&amp;AC$119&amp;""&amp;". Digite CERO si no tiene. ",IF(AC123&gt;$C123,"* La variable Migrantes no debe ser mayor al Total Ambos Sexos. ",""))</f>
        <v/>
      </c>
      <c r="CC123" s="2"/>
      <c r="CD123" s="2"/>
      <c r="CE123" s="2"/>
      <c r="CF123" s="2"/>
      <c r="CG123" s="2"/>
      <c r="CH123" s="2"/>
      <c r="CI123" s="2"/>
      <c r="CJ123" s="2"/>
      <c r="CK123" s="327">
        <f t="shared" ref="CK123:CL151" si="46">IF(AND($C123&lt;&gt;0,AB123=""),1,IF(AB123&gt;$C123,1,0))</f>
        <v>0</v>
      </c>
      <c r="CL123" s="327">
        <f t="shared" si="46"/>
        <v>0</v>
      </c>
    </row>
    <row r="124" spans="1:90" customFormat="1" x14ac:dyDescent="0.25">
      <c r="A124" s="2586"/>
      <c r="B124" s="73" t="s">
        <v>155</v>
      </c>
      <c r="C124" s="216">
        <f t="shared" si="41"/>
        <v>0</v>
      </c>
      <c r="D124" s="248">
        <f t="shared" si="42"/>
        <v>0</v>
      </c>
      <c r="E124" s="328">
        <f t="shared" si="42"/>
        <v>0</v>
      </c>
      <c r="F124" s="77"/>
      <c r="G124" s="82"/>
      <c r="H124" s="77"/>
      <c r="I124" s="78"/>
      <c r="J124" s="77"/>
      <c r="K124" s="78"/>
      <c r="L124" s="329"/>
      <c r="M124" s="78"/>
      <c r="N124" s="77"/>
      <c r="O124" s="78"/>
      <c r="P124" s="77"/>
      <c r="Q124" s="78"/>
      <c r="R124" s="77"/>
      <c r="S124" s="78"/>
      <c r="T124" s="77"/>
      <c r="U124" s="78"/>
      <c r="V124" s="79"/>
      <c r="W124" s="78"/>
      <c r="X124" s="79"/>
      <c r="Y124" s="78"/>
      <c r="Z124" s="330"/>
      <c r="AA124" s="331"/>
      <c r="AB124" s="330"/>
      <c r="AC124" s="332"/>
      <c r="AD124" s="14" t="str">
        <f t="shared" si="43"/>
        <v/>
      </c>
      <c r="CA124" s="60" t="str">
        <f t="shared" si="44"/>
        <v/>
      </c>
      <c r="CB124" s="60" t="str">
        <f t="shared" si="45"/>
        <v/>
      </c>
      <c r="CC124" s="2"/>
      <c r="CD124" s="2"/>
      <c r="CE124" s="2"/>
      <c r="CF124" s="2"/>
      <c r="CG124" s="2"/>
      <c r="CH124" s="2"/>
      <c r="CI124" s="2"/>
      <c r="CJ124" s="2"/>
      <c r="CK124" s="327">
        <f t="shared" si="46"/>
        <v>0</v>
      </c>
      <c r="CL124" s="327">
        <f t="shared" si="46"/>
        <v>0</v>
      </c>
    </row>
    <row r="125" spans="1:90" customFormat="1" x14ac:dyDescent="0.25">
      <c r="A125" s="2587"/>
      <c r="B125" s="73" t="s">
        <v>156</v>
      </c>
      <c r="C125" s="218">
        <f t="shared" si="41"/>
        <v>0</v>
      </c>
      <c r="D125" s="333">
        <f t="shared" si="42"/>
        <v>0</v>
      </c>
      <c r="E125" s="334">
        <f t="shared" si="42"/>
        <v>0</v>
      </c>
      <c r="F125" s="77"/>
      <c r="G125" s="82"/>
      <c r="H125" s="77"/>
      <c r="I125" s="78"/>
      <c r="J125" s="77"/>
      <c r="K125" s="78"/>
      <c r="L125" s="329"/>
      <c r="M125" s="78"/>
      <c r="N125" s="77"/>
      <c r="O125" s="78"/>
      <c r="P125" s="77"/>
      <c r="Q125" s="78"/>
      <c r="R125" s="77"/>
      <c r="S125" s="78"/>
      <c r="T125" s="77"/>
      <c r="U125" s="78"/>
      <c r="V125" s="79"/>
      <c r="W125" s="78"/>
      <c r="X125" s="79"/>
      <c r="Y125" s="78"/>
      <c r="Z125" s="330"/>
      <c r="AA125" s="331"/>
      <c r="AB125" s="330"/>
      <c r="AC125" s="332"/>
      <c r="AD125" s="14" t="str">
        <f t="shared" si="43"/>
        <v/>
      </c>
      <c r="CA125" s="60" t="str">
        <f t="shared" si="44"/>
        <v/>
      </c>
      <c r="CB125" s="60" t="str">
        <f t="shared" si="45"/>
        <v/>
      </c>
      <c r="CC125" s="2"/>
      <c r="CD125" s="2"/>
      <c r="CE125" s="2"/>
      <c r="CF125" s="2"/>
      <c r="CG125" s="2"/>
      <c r="CH125" s="2"/>
      <c r="CI125" s="2"/>
      <c r="CJ125" s="2"/>
      <c r="CK125" s="327">
        <f t="shared" si="46"/>
        <v>0</v>
      </c>
      <c r="CL125" s="327">
        <f t="shared" si="46"/>
        <v>0</v>
      </c>
    </row>
    <row r="126" spans="1:90" customFormat="1" x14ac:dyDescent="0.25">
      <c r="A126" s="2588"/>
      <c r="B126" s="34" t="s">
        <v>157</v>
      </c>
      <c r="C126" s="220">
        <f t="shared" si="41"/>
        <v>0</v>
      </c>
      <c r="D126" s="253">
        <f t="shared" si="42"/>
        <v>0</v>
      </c>
      <c r="E126" s="335">
        <f t="shared" si="42"/>
        <v>0</v>
      </c>
      <c r="F126" s="40"/>
      <c r="G126" s="41"/>
      <c r="H126" s="40"/>
      <c r="I126" s="88"/>
      <c r="J126" s="40"/>
      <c r="K126" s="88"/>
      <c r="L126" s="336"/>
      <c r="M126" s="88"/>
      <c r="N126" s="40"/>
      <c r="O126" s="88"/>
      <c r="P126" s="40"/>
      <c r="Q126" s="88"/>
      <c r="R126" s="40"/>
      <c r="S126" s="88"/>
      <c r="T126" s="40"/>
      <c r="U126" s="88"/>
      <c r="V126" s="89"/>
      <c r="W126" s="88"/>
      <c r="X126" s="89"/>
      <c r="Y126" s="88"/>
      <c r="Z126" s="337"/>
      <c r="AA126" s="338"/>
      <c r="AB126" s="337"/>
      <c r="AC126" s="339"/>
      <c r="AD126" s="14" t="str">
        <f t="shared" si="43"/>
        <v/>
      </c>
      <c r="CA126" s="60" t="str">
        <f t="shared" si="44"/>
        <v/>
      </c>
      <c r="CB126" s="60" t="str">
        <f t="shared" si="45"/>
        <v/>
      </c>
      <c r="CC126" s="2"/>
      <c r="CD126" s="2"/>
      <c r="CE126" s="2"/>
      <c r="CF126" s="2"/>
      <c r="CG126" s="2"/>
      <c r="CH126" s="2"/>
      <c r="CI126" s="2"/>
      <c r="CJ126" s="2"/>
      <c r="CK126" s="327">
        <f t="shared" si="46"/>
        <v>0</v>
      </c>
      <c r="CL126" s="327">
        <f t="shared" si="46"/>
        <v>0</v>
      </c>
    </row>
    <row r="127" spans="1:90" customFormat="1" x14ac:dyDescent="0.25">
      <c r="A127" s="3239" t="s">
        <v>158</v>
      </c>
      <c r="B127" s="1426" t="s">
        <v>153</v>
      </c>
      <c r="C127" s="1482">
        <f t="shared" si="41"/>
        <v>0</v>
      </c>
      <c r="D127" s="1469">
        <f t="shared" si="42"/>
        <v>0</v>
      </c>
      <c r="E127" s="1483">
        <f t="shared" si="42"/>
        <v>0</v>
      </c>
      <c r="F127" s="1429"/>
      <c r="G127" s="1434"/>
      <c r="H127" s="1429"/>
      <c r="I127" s="1430"/>
      <c r="J127" s="1429"/>
      <c r="K127" s="1430"/>
      <c r="L127" s="1484"/>
      <c r="M127" s="1430"/>
      <c r="N127" s="1429"/>
      <c r="O127" s="1430"/>
      <c r="P127" s="1429"/>
      <c r="Q127" s="1430"/>
      <c r="R127" s="1429"/>
      <c r="S127" s="1430"/>
      <c r="T127" s="1429"/>
      <c r="U127" s="1430"/>
      <c r="V127" s="1431"/>
      <c r="W127" s="1430"/>
      <c r="X127" s="1431"/>
      <c r="Y127" s="1430"/>
      <c r="Z127" s="1477"/>
      <c r="AA127" s="777"/>
      <c r="AB127" s="1477"/>
      <c r="AC127" s="1485"/>
      <c r="AD127" s="14" t="str">
        <f t="shared" si="43"/>
        <v/>
      </c>
      <c r="CA127" s="60" t="str">
        <f t="shared" si="44"/>
        <v/>
      </c>
      <c r="CB127" s="60" t="str">
        <f t="shared" si="45"/>
        <v/>
      </c>
      <c r="CC127" s="2"/>
      <c r="CD127" s="2"/>
      <c r="CE127" s="2"/>
      <c r="CF127" s="2"/>
      <c r="CG127" s="2"/>
      <c r="CH127" s="2"/>
      <c r="CI127" s="2"/>
      <c r="CJ127" s="2"/>
      <c r="CK127" s="327">
        <f t="shared" si="46"/>
        <v>0</v>
      </c>
      <c r="CL127" s="327">
        <f t="shared" si="46"/>
        <v>0</v>
      </c>
    </row>
    <row r="128" spans="1:90" customFormat="1" x14ac:dyDescent="0.25">
      <c r="A128" s="2586"/>
      <c r="B128" s="83" t="s">
        <v>154</v>
      </c>
      <c r="C128" s="216">
        <f t="shared" si="41"/>
        <v>0</v>
      </c>
      <c r="D128" s="248">
        <f t="shared" si="42"/>
        <v>0</v>
      </c>
      <c r="E128" s="328">
        <f t="shared" si="42"/>
        <v>0</v>
      </c>
      <c r="F128" s="77"/>
      <c r="G128" s="82"/>
      <c r="H128" s="77"/>
      <c r="I128" s="78"/>
      <c r="J128" s="77"/>
      <c r="K128" s="78"/>
      <c r="L128" s="329"/>
      <c r="M128" s="78"/>
      <c r="N128" s="77"/>
      <c r="O128" s="78"/>
      <c r="P128" s="77"/>
      <c r="Q128" s="78"/>
      <c r="R128" s="77"/>
      <c r="S128" s="78"/>
      <c r="T128" s="77"/>
      <c r="U128" s="78"/>
      <c r="V128" s="79"/>
      <c r="W128" s="78"/>
      <c r="X128" s="79"/>
      <c r="Y128" s="78"/>
      <c r="Z128" s="330"/>
      <c r="AA128" s="331"/>
      <c r="AB128" s="330"/>
      <c r="AC128" s="332"/>
      <c r="AD128" s="14" t="str">
        <f t="shared" si="43"/>
        <v/>
      </c>
      <c r="CA128" s="60" t="str">
        <f t="shared" si="44"/>
        <v/>
      </c>
      <c r="CB128" s="60" t="str">
        <f t="shared" si="45"/>
        <v/>
      </c>
      <c r="CC128" s="2"/>
      <c r="CD128" s="2"/>
      <c r="CE128" s="2"/>
      <c r="CF128" s="2"/>
      <c r="CG128" s="2"/>
      <c r="CH128" s="2"/>
      <c r="CI128" s="2"/>
      <c r="CJ128" s="2"/>
      <c r="CK128" s="327">
        <f t="shared" si="46"/>
        <v>0</v>
      </c>
      <c r="CL128" s="327">
        <f t="shared" si="46"/>
        <v>0</v>
      </c>
    </row>
    <row r="129" spans="1:90" customFormat="1" x14ac:dyDescent="0.25">
      <c r="A129" s="2586"/>
      <c r="B129" s="73" t="s">
        <v>155</v>
      </c>
      <c r="C129" s="216">
        <f t="shared" si="41"/>
        <v>0</v>
      </c>
      <c r="D129" s="248">
        <f t="shared" si="42"/>
        <v>0</v>
      </c>
      <c r="E129" s="328">
        <f t="shared" si="42"/>
        <v>0</v>
      </c>
      <c r="F129" s="77"/>
      <c r="G129" s="82"/>
      <c r="H129" s="77"/>
      <c r="I129" s="78"/>
      <c r="J129" s="77"/>
      <c r="K129" s="78"/>
      <c r="L129" s="329"/>
      <c r="M129" s="78"/>
      <c r="N129" s="77"/>
      <c r="O129" s="78"/>
      <c r="P129" s="77"/>
      <c r="Q129" s="78"/>
      <c r="R129" s="77"/>
      <c r="S129" s="78"/>
      <c r="T129" s="77"/>
      <c r="U129" s="78"/>
      <c r="V129" s="79"/>
      <c r="W129" s="78"/>
      <c r="X129" s="79"/>
      <c r="Y129" s="78"/>
      <c r="Z129" s="330"/>
      <c r="AA129" s="331"/>
      <c r="AB129" s="330"/>
      <c r="AC129" s="332"/>
      <c r="AD129" s="14" t="str">
        <f t="shared" si="43"/>
        <v/>
      </c>
      <c r="CA129" s="60" t="str">
        <f t="shared" si="44"/>
        <v/>
      </c>
      <c r="CB129" s="60" t="str">
        <f t="shared" si="45"/>
        <v/>
      </c>
      <c r="CC129" s="2"/>
      <c r="CD129" s="2"/>
      <c r="CE129" s="2"/>
      <c r="CF129" s="2"/>
      <c r="CG129" s="2"/>
      <c r="CH129" s="2"/>
      <c r="CI129" s="2"/>
      <c r="CJ129" s="2"/>
      <c r="CK129" s="327">
        <f t="shared" si="46"/>
        <v>0</v>
      </c>
      <c r="CL129" s="327">
        <f t="shared" si="46"/>
        <v>0</v>
      </c>
    </row>
    <row r="130" spans="1:90" customFormat="1" x14ac:dyDescent="0.25">
      <c r="A130" s="2587"/>
      <c r="B130" s="73" t="s">
        <v>156</v>
      </c>
      <c r="C130" s="218">
        <f t="shared" si="41"/>
        <v>0</v>
      </c>
      <c r="D130" s="333">
        <f t="shared" si="42"/>
        <v>0</v>
      </c>
      <c r="E130" s="334">
        <f t="shared" si="42"/>
        <v>0</v>
      </c>
      <c r="F130" s="77"/>
      <c r="G130" s="82"/>
      <c r="H130" s="77"/>
      <c r="I130" s="78"/>
      <c r="J130" s="77"/>
      <c r="K130" s="78"/>
      <c r="L130" s="329"/>
      <c r="M130" s="78"/>
      <c r="N130" s="77"/>
      <c r="O130" s="78"/>
      <c r="P130" s="77"/>
      <c r="Q130" s="78"/>
      <c r="R130" s="77"/>
      <c r="S130" s="78"/>
      <c r="T130" s="77"/>
      <c r="U130" s="78"/>
      <c r="V130" s="79"/>
      <c r="W130" s="78"/>
      <c r="X130" s="79"/>
      <c r="Y130" s="78"/>
      <c r="Z130" s="330"/>
      <c r="AA130" s="331"/>
      <c r="AB130" s="330"/>
      <c r="AC130" s="332"/>
      <c r="AD130" s="14" t="str">
        <f t="shared" si="43"/>
        <v/>
      </c>
      <c r="CA130" s="60" t="str">
        <f t="shared" si="44"/>
        <v/>
      </c>
      <c r="CB130" s="60" t="str">
        <f t="shared" si="45"/>
        <v/>
      </c>
      <c r="CC130" s="2"/>
      <c r="CD130" s="2"/>
      <c r="CE130" s="2"/>
      <c r="CF130" s="2"/>
      <c r="CG130" s="2"/>
      <c r="CH130" s="2"/>
      <c r="CI130" s="2"/>
      <c r="CJ130" s="2"/>
      <c r="CK130" s="327">
        <f t="shared" si="46"/>
        <v>0</v>
      </c>
      <c r="CL130" s="327">
        <f t="shared" si="46"/>
        <v>0</v>
      </c>
    </row>
    <row r="131" spans="1:90" customFormat="1" x14ac:dyDescent="0.25">
      <c r="A131" s="2588"/>
      <c r="B131" s="34" t="s">
        <v>157</v>
      </c>
      <c r="C131" s="220">
        <f t="shared" si="41"/>
        <v>0</v>
      </c>
      <c r="D131" s="253">
        <f t="shared" si="42"/>
        <v>0</v>
      </c>
      <c r="E131" s="335">
        <f t="shared" si="42"/>
        <v>0</v>
      </c>
      <c r="F131" s="40"/>
      <c r="G131" s="41"/>
      <c r="H131" s="40"/>
      <c r="I131" s="88"/>
      <c r="J131" s="40"/>
      <c r="K131" s="88"/>
      <c r="L131" s="336"/>
      <c r="M131" s="88"/>
      <c r="N131" s="40"/>
      <c r="O131" s="88"/>
      <c r="P131" s="40"/>
      <c r="Q131" s="88"/>
      <c r="R131" s="40"/>
      <c r="S131" s="88"/>
      <c r="T131" s="40"/>
      <c r="U131" s="88"/>
      <c r="V131" s="89"/>
      <c r="W131" s="88"/>
      <c r="X131" s="89"/>
      <c r="Y131" s="88"/>
      <c r="Z131" s="337"/>
      <c r="AA131" s="338"/>
      <c r="AB131" s="337"/>
      <c r="AC131" s="339"/>
      <c r="AD131" s="14" t="str">
        <f t="shared" si="43"/>
        <v/>
      </c>
      <c r="CA131" s="60" t="str">
        <f t="shared" si="44"/>
        <v/>
      </c>
      <c r="CB131" s="60" t="str">
        <f t="shared" si="45"/>
        <v/>
      </c>
      <c r="CC131" s="2"/>
      <c r="CD131" s="2"/>
      <c r="CE131" s="2"/>
      <c r="CF131" s="2"/>
      <c r="CG131" s="2"/>
      <c r="CH131" s="2"/>
      <c r="CI131" s="2"/>
      <c r="CJ131" s="2"/>
      <c r="CK131" s="327">
        <f t="shared" si="46"/>
        <v>0</v>
      </c>
      <c r="CL131" s="327">
        <f t="shared" si="46"/>
        <v>0</v>
      </c>
    </row>
    <row r="132" spans="1:90" customFormat="1" x14ac:dyDescent="0.25">
      <c r="A132" s="3216" t="s">
        <v>159</v>
      </c>
      <c r="B132" s="1426" t="s">
        <v>153</v>
      </c>
      <c r="C132" s="1482">
        <f t="shared" si="41"/>
        <v>0</v>
      </c>
      <c r="D132" s="1469">
        <f t="shared" si="42"/>
        <v>0</v>
      </c>
      <c r="E132" s="1483">
        <f t="shared" si="42"/>
        <v>0</v>
      </c>
      <c r="F132" s="1429"/>
      <c r="G132" s="1434"/>
      <c r="H132" s="1429"/>
      <c r="I132" s="1430"/>
      <c r="J132" s="1429"/>
      <c r="K132" s="1430"/>
      <c r="L132" s="1484"/>
      <c r="M132" s="1430"/>
      <c r="N132" s="1429"/>
      <c r="O132" s="1430"/>
      <c r="P132" s="1429"/>
      <c r="Q132" s="1430"/>
      <c r="R132" s="1429"/>
      <c r="S132" s="1430"/>
      <c r="T132" s="1429"/>
      <c r="U132" s="1430"/>
      <c r="V132" s="1431"/>
      <c r="W132" s="1430"/>
      <c r="X132" s="1431"/>
      <c r="Y132" s="1430"/>
      <c r="Z132" s="1477"/>
      <c r="AA132" s="777"/>
      <c r="AB132" s="1477"/>
      <c r="AC132" s="1485"/>
      <c r="AD132" s="14" t="str">
        <f t="shared" si="43"/>
        <v/>
      </c>
      <c r="CA132" s="60" t="str">
        <f t="shared" si="44"/>
        <v/>
      </c>
      <c r="CB132" s="60" t="str">
        <f t="shared" si="45"/>
        <v/>
      </c>
      <c r="CC132" s="2"/>
      <c r="CD132" s="2"/>
      <c r="CE132" s="2"/>
      <c r="CF132" s="2"/>
      <c r="CG132" s="2"/>
      <c r="CH132" s="2"/>
      <c r="CI132" s="2"/>
      <c r="CJ132" s="2"/>
      <c r="CK132" s="327">
        <f t="shared" si="46"/>
        <v>0</v>
      </c>
      <c r="CL132" s="327">
        <f t="shared" si="46"/>
        <v>0</v>
      </c>
    </row>
    <row r="133" spans="1:90" customFormat="1" x14ac:dyDescent="0.25">
      <c r="A133" s="2517"/>
      <c r="B133" s="83" t="s">
        <v>154</v>
      </c>
      <c r="C133" s="216">
        <f t="shared" si="41"/>
        <v>0</v>
      </c>
      <c r="D133" s="248">
        <f t="shared" si="42"/>
        <v>0</v>
      </c>
      <c r="E133" s="328">
        <f t="shared" si="42"/>
        <v>0</v>
      </c>
      <c r="F133" s="77"/>
      <c r="G133" s="82"/>
      <c r="H133" s="77"/>
      <c r="I133" s="78"/>
      <c r="J133" s="77"/>
      <c r="K133" s="78"/>
      <c r="L133" s="329"/>
      <c r="M133" s="78"/>
      <c r="N133" s="77"/>
      <c r="O133" s="78"/>
      <c r="P133" s="77"/>
      <c r="Q133" s="78"/>
      <c r="R133" s="77"/>
      <c r="S133" s="78"/>
      <c r="T133" s="77"/>
      <c r="U133" s="78"/>
      <c r="V133" s="79"/>
      <c r="W133" s="78"/>
      <c r="X133" s="79"/>
      <c r="Y133" s="78"/>
      <c r="Z133" s="330"/>
      <c r="AA133" s="331"/>
      <c r="AB133" s="330"/>
      <c r="AC133" s="332"/>
      <c r="AD133" s="14" t="str">
        <f t="shared" si="43"/>
        <v/>
      </c>
      <c r="CA133" s="60" t="str">
        <f t="shared" si="44"/>
        <v/>
      </c>
      <c r="CB133" s="60" t="str">
        <f t="shared" si="45"/>
        <v/>
      </c>
      <c r="CC133" s="2"/>
      <c r="CD133" s="2"/>
      <c r="CE133" s="2"/>
      <c r="CF133" s="2"/>
      <c r="CG133" s="2"/>
      <c r="CH133" s="2"/>
      <c r="CI133" s="2"/>
      <c r="CJ133" s="2"/>
      <c r="CK133" s="327">
        <f t="shared" si="46"/>
        <v>0</v>
      </c>
      <c r="CL133" s="327">
        <f t="shared" si="46"/>
        <v>0</v>
      </c>
    </row>
    <row r="134" spans="1:90" customFormat="1" x14ac:dyDescent="0.25">
      <c r="A134" s="2517"/>
      <c r="B134" s="73" t="s">
        <v>155</v>
      </c>
      <c r="C134" s="216">
        <f t="shared" si="41"/>
        <v>0</v>
      </c>
      <c r="D134" s="248">
        <f t="shared" si="42"/>
        <v>0</v>
      </c>
      <c r="E134" s="328">
        <f t="shared" si="42"/>
        <v>0</v>
      </c>
      <c r="F134" s="77"/>
      <c r="G134" s="82"/>
      <c r="H134" s="77"/>
      <c r="I134" s="78"/>
      <c r="J134" s="77"/>
      <c r="K134" s="78"/>
      <c r="L134" s="329"/>
      <c r="M134" s="78"/>
      <c r="N134" s="77"/>
      <c r="O134" s="78"/>
      <c r="P134" s="77"/>
      <c r="Q134" s="78"/>
      <c r="R134" s="77"/>
      <c r="S134" s="78"/>
      <c r="T134" s="77"/>
      <c r="U134" s="78"/>
      <c r="V134" s="79"/>
      <c r="W134" s="78"/>
      <c r="X134" s="79"/>
      <c r="Y134" s="78"/>
      <c r="Z134" s="330"/>
      <c r="AA134" s="331"/>
      <c r="AB134" s="330"/>
      <c r="AC134" s="332"/>
      <c r="AD134" s="14" t="str">
        <f t="shared" si="43"/>
        <v/>
      </c>
      <c r="CA134" s="60" t="str">
        <f t="shared" si="44"/>
        <v/>
      </c>
      <c r="CB134" s="60" t="str">
        <f t="shared" si="45"/>
        <v/>
      </c>
      <c r="CC134" s="2"/>
      <c r="CD134" s="2"/>
      <c r="CE134" s="2"/>
      <c r="CF134" s="2"/>
      <c r="CG134" s="2"/>
      <c r="CH134" s="2"/>
      <c r="CI134" s="2"/>
      <c r="CJ134" s="2"/>
      <c r="CK134" s="327">
        <f t="shared" si="46"/>
        <v>0</v>
      </c>
      <c r="CL134" s="327">
        <f t="shared" si="46"/>
        <v>0</v>
      </c>
    </row>
    <row r="135" spans="1:90" customFormat="1" x14ac:dyDescent="0.25">
      <c r="A135" s="2517"/>
      <c r="B135" s="73" t="s">
        <v>156</v>
      </c>
      <c r="C135" s="218">
        <f t="shared" si="41"/>
        <v>0</v>
      </c>
      <c r="D135" s="333">
        <f t="shared" si="42"/>
        <v>0</v>
      </c>
      <c r="E135" s="334">
        <f t="shared" si="42"/>
        <v>0</v>
      </c>
      <c r="F135" s="77"/>
      <c r="G135" s="82"/>
      <c r="H135" s="77"/>
      <c r="I135" s="78"/>
      <c r="J135" s="77"/>
      <c r="K135" s="78"/>
      <c r="L135" s="329"/>
      <c r="M135" s="78"/>
      <c r="N135" s="77"/>
      <c r="O135" s="78"/>
      <c r="P135" s="77"/>
      <c r="Q135" s="78"/>
      <c r="R135" s="77"/>
      <c r="S135" s="78"/>
      <c r="T135" s="77"/>
      <c r="U135" s="78"/>
      <c r="V135" s="79"/>
      <c r="W135" s="78"/>
      <c r="X135" s="79"/>
      <c r="Y135" s="78"/>
      <c r="Z135" s="330"/>
      <c r="AA135" s="331"/>
      <c r="AB135" s="330"/>
      <c r="AC135" s="332"/>
      <c r="AD135" s="14" t="str">
        <f t="shared" si="43"/>
        <v/>
      </c>
      <c r="CA135" s="60" t="str">
        <f t="shared" si="44"/>
        <v/>
      </c>
      <c r="CB135" s="60" t="str">
        <f t="shared" si="45"/>
        <v/>
      </c>
      <c r="CC135" s="2"/>
      <c r="CD135" s="2"/>
      <c r="CE135" s="2"/>
      <c r="CF135" s="2"/>
      <c r="CG135" s="2"/>
      <c r="CH135" s="2"/>
      <c r="CI135" s="2"/>
      <c r="CJ135" s="2"/>
      <c r="CK135" s="327">
        <f t="shared" si="46"/>
        <v>0</v>
      </c>
      <c r="CL135" s="327">
        <f t="shared" si="46"/>
        <v>0</v>
      </c>
    </row>
    <row r="136" spans="1:90" customFormat="1" x14ac:dyDescent="0.25">
      <c r="A136" s="2518"/>
      <c r="B136" s="34" t="s">
        <v>157</v>
      </c>
      <c r="C136" s="220">
        <f t="shared" si="41"/>
        <v>0</v>
      </c>
      <c r="D136" s="253">
        <f t="shared" si="42"/>
        <v>0</v>
      </c>
      <c r="E136" s="335">
        <f t="shared" si="42"/>
        <v>0</v>
      </c>
      <c r="F136" s="40"/>
      <c r="G136" s="41"/>
      <c r="H136" s="40"/>
      <c r="I136" s="88"/>
      <c r="J136" s="40"/>
      <c r="K136" s="88"/>
      <c r="L136" s="336"/>
      <c r="M136" s="88"/>
      <c r="N136" s="40"/>
      <c r="O136" s="88"/>
      <c r="P136" s="40"/>
      <c r="Q136" s="88"/>
      <c r="R136" s="40"/>
      <c r="S136" s="88"/>
      <c r="T136" s="40"/>
      <c r="U136" s="88"/>
      <c r="V136" s="89"/>
      <c r="W136" s="88"/>
      <c r="X136" s="89"/>
      <c r="Y136" s="88"/>
      <c r="Z136" s="337"/>
      <c r="AA136" s="338"/>
      <c r="AB136" s="337"/>
      <c r="AC136" s="339"/>
      <c r="AD136" s="14" t="str">
        <f t="shared" si="43"/>
        <v/>
      </c>
      <c r="CA136" s="60" t="str">
        <f t="shared" si="44"/>
        <v/>
      </c>
      <c r="CB136" s="60" t="str">
        <f t="shared" si="45"/>
        <v/>
      </c>
      <c r="CC136" s="2"/>
      <c r="CD136" s="2"/>
      <c r="CE136" s="2"/>
      <c r="CF136" s="2"/>
      <c r="CG136" s="2"/>
      <c r="CH136" s="2"/>
      <c r="CI136" s="2"/>
      <c r="CJ136" s="2"/>
      <c r="CK136" s="327">
        <f t="shared" si="46"/>
        <v>0</v>
      </c>
      <c r="CL136" s="327">
        <f t="shared" si="46"/>
        <v>0</v>
      </c>
    </row>
    <row r="137" spans="1:90" customFormat="1" x14ac:dyDescent="0.25">
      <c r="A137" s="3239" t="s">
        <v>160</v>
      </c>
      <c r="B137" s="1426" t="s">
        <v>153</v>
      </c>
      <c r="C137" s="1482">
        <f t="shared" si="41"/>
        <v>0</v>
      </c>
      <c r="D137" s="1469">
        <f t="shared" si="42"/>
        <v>0</v>
      </c>
      <c r="E137" s="1483">
        <f t="shared" si="42"/>
        <v>0</v>
      </c>
      <c r="F137" s="1429"/>
      <c r="G137" s="1434"/>
      <c r="H137" s="1429"/>
      <c r="I137" s="1430"/>
      <c r="J137" s="1429"/>
      <c r="K137" s="1430"/>
      <c r="L137" s="1484"/>
      <c r="M137" s="1430"/>
      <c r="N137" s="1429"/>
      <c r="O137" s="1430"/>
      <c r="P137" s="1429"/>
      <c r="Q137" s="1430"/>
      <c r="R137" s="1429"/>
      <c r="S137" s="1430"/>
      <c r="T137" s="1429"/>
      <c r="U137" s="1430"/>
      <c r="V137" s="1431"/>
      <c r="W137" s="1430"/>
      <c r="X137" s="1431"/>
      <c r="Y137" s="1430"/>
      <c r="Z137" s="1477"/>
      <c r="AA137" s="777"/>
      <c r="AB137" s="1477"/>
      <c r="AC137" s="1485"/>
      <c r="AD137" s="14" t="str">
        <f t="shared" si="43"/>
        <v/>
      </c>
      <c r="CA137" s="60" t="str">
        <f t="shared" si="44"/>
        <v/>
      </c>
      <c r="CB137" s="60" t="str">
        <f t="shared" si="45"/>
        <v/>
      </c>
      <c r="CC137" s="2"/>
      <c r="CD137" s="2"/>
      <c r="CE137" s="2"/>
      <c r="CF137" s="2"/>
      <c r="CG137" s="2"/>
      <c r="CH137" s="2"/>
      <c r="CI137" s="2"/>
      <c r="CJ137" s="2"/>
      <c r="CK137" s="327">
        <f t="shared" si="46"/>
        <v>0</v>
      </c>
      <c r="CL137" s="327">
        <f t="shared" si="46"/>
        <v>0</v>
      </c>
    </row>
    <row r="138" spans="1:90" customFormat="1" x14ac:dyDescent="0.25">
      <c r="A138" s="2586"/>
      <c r="B138" s="83" t="s">
        <v>154</v>
      </c>
      <c r="C138" s="216">
        <f t="shared" si="41"/>
        <v>0</v>
      </c>
      <c r="D138" s="248">
        <f t="shared" si="42"/>
        <v>0</v>
      </c>
      <c r="E138" s="328">
        <f t="shared" si="42"/>
        <v>0</v>
      </c>
      <c r="F138" s="77"/>
      <c r="G138" s="82"/>
      <c r="H138" s="77"/>
      <c r="I138" s="78"/>
      <c r="J138" s="77"/>
      <c r="K138" s="78"/>
      <c r="L138" s="329"/>
      <c r="M138" s="78"/>
      <c r="N138" s="77"/>
      <c r="O138" s="78"/>
      <c r="P138" s="77"/>
      <c r="Q138" s="78"/>
      <c r="R138" s="77"/>
      <c r="S138" s="78"/>
      <c r="T138" s="77"/>
      <c r="U138" s="78"/>
      <c r="V138" s="79"/>
      <c r="W138" s="78"/>
      <c r="X138" s="79"/>
      <c r="Y138" s="78"/>
      <c r="Z138" s="330"/>
      <c r="AA138" s="331"/>
      <c r="AB138" s="330"/>
      <c r="AC138" s="332"/>
      <c r="AD138" s="14" t="str">
        <f t="shared" si="43"/>
        <v/>
      </c>
      <c r="CA138" s="60" t="str">
        <f t="shared" si="44"/>
        <v/>
      </c>
      <c r="CB138" s="60" t="str">
        <f t="shared" si="45"/>
        <v/>
      </c>
      <c r="CC138" s="2"/>
      <c r="CD138" s="2"/>
      <c r="CE138" s="2"/>
      <c r="CF138" s="2"/>
      <c r="CG138" s="2"/>
      <c r="CH138" s="2"/>
      <c r="CI138" s="2"/>
      <c r="CJ138" s="2"/>
      <c r="CK138" s="327">
        <f t="shared" si="46"/>
        <v>0</v>
      </c>
      <c r="CL138" s="327">
        <f t="shared" si="46"/>
        <v>0</v>
      </c>
    </row>
    <row r="139" spans="1:90" customFormat="1" x14ac:dyDescent="0.25">
      <c r="A139" s="2586"/>
      <c r="B139" s="73" t="s">
        <v>155</v>
      </c>
      <c r="C139" s="216">
        <f t="shared" si="41"/>
        <v>0</v>
      </c>
      <c r="D139" s="248">
        <f t="shared" si="42"/>
        <v>0</v>
      </c>
      <c r="E139" s="328">
        <f t="shared" si="42"/>
        <v>0</v>
      </c>
      <c r="F139" s="77"/>
      <c r="G139" s="82"/>
      <c r="H139" s="77"/>
      <c r="I139" s="78"/>
      <c r="J139" s="77"/>
      <c r="K139" s="78"/>
      <c r="L139" s="329"/>
      <c r="M139" s="78"/>
      <c r="N139" s="77"/>
      <c r="O139" s="78"/>
      <c r="P139" s="77"/>
      <c r="Q139" s="78"/>
      <c r="R139" s="77"/>
      <c r="S139" s="78"/>
      <c r="T139" s="77"/>
      <c r="U139" s="78"/>
      <c r="V139" s="79"/>
      <c r="W139" s="78"/>
      <c r="X139" s="79"/>
      <c r="Y139" s="78"/>
      <c r="Z139" s="330"/>
      <c r="AA139" s="331"/>
      <c r="AB139" s="330"/>
      <c r="AC139" s="332"/>
      <c r="AD139" s="14" t="str">
        <f t="shared" si="43"/>
        <v/>
      </c>
      <c r="CA139" s="60" t="str">
        <f t="shared" si="44"/>
        <v/>
      </c>
      <c r="CB139" s="60" t="str">
        <f t="shared" si="45"/>
        <v/>
      </c>
      <c r="CC139" s="2"/>
      <c r="CD139" s="2"/>
      <c r="CE139" s="2"/>
      <c r="CF139" s="2"/>
      <c r="CG139" s="2"/>
      <c r="CH139" s="2"/>
      <c r="CI139" s="2"/>
      <c r="CJ139" s="2"/>
      <c r="CK139" s="327">
        <f t="shared" si="46"/>
        <v>0</v>
      </c>
      <c r="CL139" s="327">
        <f t="shared" si="46"/>
        <v>0</v>
      </c>
    </row>
    <row r="140" spans="1:90" customFormat="1" x14ac:dyDescent="0.25">
      <c r="A140" s="2587"/>
      <c r="B140" s="73" t="s">
        <v>156</v>
      </c>
      <c r="C140" s="218">
        <f t="shared" si="41"/>
        <v>0</v>
      </c>
      <c r="D140" s="333">
        <f t="shared" si="42"/>
        <v>0</v>
      </c>
      <c r="E140" s="334">
        <f t="shared" si="42"/>
        <v>0</v>
      </c>
      <c r="F140" s="77"/>
      <c r="G140" s="82"/>
      <c r="H140" s="77"/>
      <c r="I140" s="78"/>
      <c r="J140" s="77"/>
      <c r="K140" s="78"/>
      <c r="L140" s="329"/>
      <c r="M140" s="78"/>
      <c r="N140" s="77"/>
      <c r="O140" s="78"/>
      <c r="P140" s="77"/>
      <c r="Q140" s="78"/>
      <c r="R140" s="77"/>
      <c r="S140" s="78"/>
      <c r="T140" s="77"/>
      <c r="U140" s="78"/>
      <c r="V140" s="79"/>
      <c r="W140" s="78"/>
      <c r="X140" s="79"/>
      <c r="Y140" s="78"/>
      <c r="Z140" s="330"/>
      <c r="AA140" s="331"/>
      <c r="AB140" s="330"/>
      <c r="AC140" s="332"/>
      <c r="AD140" s="14" t="str">
        <f t="shared" si="43"/>
        <v/>
      </c>
      <c r="CA140" s="60" t="str">
        <f t="shared" si="44"/>
        <v/>
      </c>
      <c r="CB140" s="60" t="str">
        <f t="shared" si="45"/>
        <v/>
      </c>
      <c r="CC140" s="2"/>
      <c r="CD140" s="2"/>
      <c r="CE140" s="2"/>
      <c r="CF140" s="2"/>
      <c r="CG140" s="2"/>
      <c r="CH140" s="2"/>
      <c r="CI140" s="2"/>
      <c r="CJ140" s="2"/>
      <c r="CK140" s="327">
        <f t="shared" si="46"/>
        <v>0</v>
      </c>
      <c r="CL140" s="327">
        <f t="shared" si="46"/>
        <v>0</v>
      </c>
    </row>
    <row r="141" spans="1:90" customFormat="1" x14ac:dyDescent="0.25">
      <c r="A141" s="2588"/>
      <c r="B141" s="34" t="s">
        <v>157</v>
      </c>
      <c r="C141" s="220">
        <f t="shared" si="41"/>
        <v>0</v>
      </c>
      <c r="D141" s="253">
        <f t="shared" si="42"/>
        <v>0</v>
      </c>
      <c r="E141" s="335">
        <f t="shared" si="42"/>
        <v>0</v>
      </c>
      <c r="F141" s="40"/>
      <c r="G141" s="41"/>
      <c r="H141" s="40"/>
      <c r="I141" s="88"/>
      <c r="J141" s="40"/>
      <c r="K141" s="88"/>
      <c r="L141" s="336"/>
      <c r="M141" s="88"/>
      <c r="N141" s="40"/>
      <c r="O141" s="88"/>
      <c r="P141" s="40"/>
      <c r="Q141" s="88"/>
      <c r="R141" s="40"/>
      <c r="S141" s="88"/>
      <c r="T141" s="40"/>
      <c r="U141" s="88"/>
      <c r="V141" s="89"/>
      <c r="W141" s="88"/>
      <c r="X141" s="89"/>
      <c r="Y141" s="88"/>
      <c r="Z141" s="337"/>
      <c r="AA141" s="338"/>
      <c r="AB141" s="337"/>
      <c r="AC141" s="339"/>
      <c r="AD141" s="14" t="str">
        <f t="shared" si="43"/>
        <v/>
      </c>
      <c r="CA141" s="60" t="str">
        <f t="shared" si="44"/>
        <v/>
      </c>
      <c r="CB141" s="60" t="str">
        <f t="shared" si="45"/>
        <v/>
      </c>
      <c r="CC141" s="2"/>
      <c r="CD141" s="2"/>
      <c r="CE141" s="2"/>
      <c r="CF141" s="2"/>
      <c r="CG141" s="2"/>
      <c r="CH141" s="2"/>
      <c r="CI141" s="2"/>
      <c r="CJ141" s="2"/>
      <c r="CK141" s="327">
        <f t="shared" si="46"/>
        <v>0</v>
      </c>
      <c r="CL141" s="327">
        <f t="shared" si="46"/>
        <v>0</v>
      </c>
    </row>
    <row r="142" spans="1:90" customFormat="1" x14ac:dyDescent="0.25">
      <c r="A142" s="3239" t="s">
        <v>161</v>
      </c>
      <c r="B142" s="1426" t="s">
        <v>153</v>
      </c>
      <c r="C142" s="1482">
        <f t="shared" si="41"/>
        <v>0</v>
      </c>
      <c r="D142" s="1469">
        <f t="shared" si="42"/>
        <v>0</v>
      </c>
      <c r="E142" s="1483">
        <f t="shared" si="42"/>
        <v>0</v>
      </c>
      <c r="F142" s="1429"/>
      <c r="G142" s="1434"/>
      <c r="H142" s="1429"/>
      <c r="I142" s="1430"/>
      <c r="J142" s="1429"/>
      <c r="K142" s="1430"/>
      <c r="L142" s="1484"/>
      <c r="M142" s="1430"/>
      <c r="N142" s="1429"/>
      <c r="O142" s="1430"/>
      <c r="P142" s="1429"/>
      <c r="Q142" s="1430"/>
      <c r="R142" s="1429"/>
      <c r="S142" s="1430"/>
      <c r="T142" s="1429"/>
      <c r="U142" s="1430"/>
      <c r="V142" s="1431"/>
      <c r="W142" s="1430"/>
      <c r="X142" s="1431"/>
      <c r="Y142" s="1430"/>
      <c r="Z142" s="1477"/>
      <c r="AA142" s="777"/>
      <c r="AB142" s="1477"/>
      <c r="AC142" s="1485"/>
      <c r="AD142" s="14" t="str">
        <f t="shared" si="43"/>
        <v/>
      </c>
      <c r="CA142" s="60" t="str">
        <f t="shared" si="44"/>
        <v/>
      </c>
      <c r="CB142" s="60" t="str">
        <f t="shared" si="45"/>
        <v/>
      </c>
      <c r="CC142" s="2"/>
      <c r="CD142" s="2"/>
      <c r="CE142" s="2"/>
      <c r="CF142" s="2"/>
      <c r="CG142" s="2"/>
      <c r="CH142" s="2"/>
      <c r="CI142" s="2"/>
      <c r="CJ142" s="2"/>
      <c r="CK142" s="327">
        <f t="shared" si="46"/>
        <v>0</v>
      </c>
      <c r="CL142" s="327">
        <f t="shared" si="46"/>
        <v>0</v>
      </c>
    </row>
    <row r="143" spans="1:90" customFormat="1" x14ac:dyDescent="0.25">
      <c r="A143" s="2586"/>
      <c r="B143" s="83" t="s">
        <v>154</v>
      </c>
      <c r="C143" s="216">
        <f t="shared" si="41"/>
        <v>0</v>
      </c>
      <c r="D143" s="248">
        <f t="shared" si="42"/>
        <v>0</v>
      </c>
      <c r="E143" s="328">
        <f t="shared" si="42"/>
        <v>0</v>
      </c>
      <c r="F143" s="77"/>
      <c r="G143" s="82"/>
      <c r="H143" s="77"/>
      <c r="I143" s="78"/>
      <c r="J143" s="77"/>
      <c r="K143" s="78"/>
      <c r="L143" s="329"/>
      <c r="M143" s="78"/>
      <c r="N143" s="77"/>
      <c r="O143" s="78"/>
      <c r="P143" s="77"/>
      <c r="Q143" s="78"/>
      <c r="R143" s="77"/>
      <c r="S143" s="78"/>
      <c r="T143" s="77"/>
      <c r="U143" s="78"/>
      <c r="V143" s="79"/>
      <c r="W143" s="78"/>
      <c r="X143" s="79"/>
      <c r="Y143" s="78"/>
      <c r="Z143" s="330"/>
      <c r="AA143" s="331"/>
      <c r="AB143" s="330"/>
      <c r="AC143" s="332"/>
      <c r="AD143" s="14" t="str">
        <f t="shared" si="43"/>
        <v/>
      </c>
      <c r="CA143" s="60" t="str">
        <f t="shared" si="44"/>
        <v/>
      </c>
      <c r="CB143" s="60" t="str">
        <f t="shared" si="45"/>
        <v/>
      </c>
      <c r="CC143" s="2"/>
      <c r="CD143" s="2"/>
      <c r="CE143" s="2"/>
      <c r="CF143" s="2"/>
      <c r="CG143" s="2"/>
      <c r="CH143" s="2"/>
      <c r="CI143" s="2"/>
      <c r="CJ143" s="2"/>
      <c r="CK143" s="327">
        <f t="shared" si="46"/>
        <v>0</v>
      </c>
      <c r="CL143" s="327">
        <f t="shared" si="46"/>
        <v>0</v>
      </c>
    </row>
    <row r="144" spans="1:90" customFormat="1" x14ac:dyDescent="0.25">
      <c r="A144" s="2586"/>
      <c r="B144" s="73" t="s">
        <v>155</v>
      </c>
      <c r="C144" s="216">
        <f t="shared" si="41"/>
        <v>0</v>
      </c>
      <c r="D144" s="248">
        <f t="shared" si="42"/>
        <v>0</v>
      </c>
      <c r="E144" s="328">
        <f t="shared" si="42"/>
        <v>0</v>
      </c>
      <c r="F144" s="77"/>
      <c r="G144" s="82"/>
      <c r="H144" s="77"/>
      <c r="I144" s="78"/>
      <c r="J144" s="77"/>
      <c r="K144" s="78"/>
      <c r="L144" s="329"/>
      <c r="M144" s="78"/>
      <c r="N144" s="77"/>
      <c r="O144" s="78"/>
      <c r="P144" s="77"/>
      <c r="Q144" s="78"/>
      <c r="R144" s="77"/>
      <c r="S144" s="78"/>
      <c r="T144" s="77"/>
      <c r="U144" s="78"/>
      <c r="V144" s="79"/>
      <c r="W144" s="78"/>
      <c r="X144" s="79"/>
      <c r="Y144" s="78"/>
      <c r="Z144" s="330"/>
      <c r="AA144" s="331"/>
      <c r="AB144" s="330"/>
      <c r="AC144" s="332"/>
      <c r="AD144" s="14" t="str">
        <f t="shared" si="43"/>
        <v/>
      </c>
      <c r="CA144" s="60" t="str">
        <f t="shared" si="44"/>
        <v/>
      </c>
      <c r="CB144" s="60" t="str">
        <f t="shared" si="45"/>
        <v/>
      </c>
      <c r="CC144" s="2"/>
      <c r="CD144" s="2"/>
      <c r="CE144" s="2"/>
      <c r="CF144" s="2"/>
      <c r="CG144" s="2"/>
      <c r="CH144" s="2"/>
      <c r="CI144" s="2"/>
      <c r="CJ144" s="2"/>
      <c r="CK144" s="327">
        <f t="shared" si="46"/>
        <v>0</v>
      </c>
      <c r="CL144" s="327">
        <f t="shared" si="46"/>
        <v>0</v>
      </c>
    </row>
    <row r="145" spans="1:90" customFormat="1" x14ac:dyDescent="0.25">
      <c r="A145" s="2587"/>
      <c r="B145" s="73" t="s">
        <v>156</v>
      </c>
      <c r="C145" s="218">
        <f t="shared" si="41"/>
        <v>0</v>
      </c>
      <c r="D145" s="333">
        <f t="shared" si="42"/>
        <v>0</v>
      </c>
      <c r="E145" s="334">
        <f t="shared" si="42"/>
        <v>0</v>
      </c>
      <c r="F145" s="77"/>
      <c r="G145" s="82"/>
      <c r="H145" s="77"/>
      <c r="I145" s="78"/>
      <c r="J145" s="77"/>
      <c r="K145" s="78"/>
      <c r="L145" s="329"/>
      <c r="M145" s="78"/>
      <c r="N145" s="77"/>
      <c r="O145" s="78"/>
      <c r="P145" s="77"/>
      <c r="Q145" s="78"/>
      <c r="R145" s="77"/>
      <c r="S145" s="78"/>
      <c r="T145" s="77"/>
      <c r="U145" s="78"/>
      <c r="V145" s="79"/>
      <c r="W145" s="78"/>
      <c r="X145" s="79"/>
      <c r="Y145" s="78"/>
      <c r="Z145" s="330"/>
      <c r="AA145" s="331"/>
      <c r="AB145" s="330"/>
      <c r="AC145" s="332"/>
      <c r="AD145" s="14" t="str">
        <f t="shared" si="43"/>
        <v/>
      </c>
      <c r="CA145" s="60" t="str">
        <f t="shared" si="44"/>
        <v/>
      </c>
      <c r="CB145" s="60" t="str">
        <f t="shared" si="45"/>
        <v/>
      </c>
      <c r="CC145" s="2"/>
      <c r="CD145" s="2"/>
      <c r="CE145" s="2"/>
      <c r="CF145" s="2"/>
      <c r="CG145" s="2"/>
      <c r="CH145" s="2"/>
      <c r="CI145" s="2"/>
      <c r="CJ145" s="2"/>
      <c r="CK145" s="327">
        <f t="shared" si="46"/>
        <v>0</v>
      </c>
      <c r="CL145" s="327">
        <f t="shared" si="46"/>
        <v>0</v>
      </c>
    </row>
    <row r="146" spans="1:90" customFormat="1" x14ac:dyDescent="0.25">
      <c r="A146" s="2588"/>
      <c r="B146" s="34" t="s">
        <v>157</v>
      </c>
      <c r="C146" s="220">
        <f t="shared" si="41"/>
        <v>0</v>
      </c>
      <c r="D146" s="253">
        <f t="shared" si="42"/>
        <v>0</v>
      </c>
      <c r="E146" s="335">
        <f t="shared" si="42"/>
        <v>0</v>
      </c>
      <c r="F146" s="40"/>
      <c r="G146" s="41"/>
      <c r="H146" s="40"/>
      <c r="I146" s="88"/>
      <c r="J146" s="40"/>
      <c r="K146" s="88"/>
      <c r="L146" s="336"/>
      <c r="M146" s="88"/>
      <c r="N146" s="40"/>
      <c r="O146" s="88"/>
      <c r="P146" s="40"/>
      <c r="Q146" s="88"/>
      <c r="R146" s="40"/>
      <c r="S146" s="88"/>
      <c r="T146" s="40"/>
      <c r="U146" s="88"/>
      <c r="V146" s="89"/>
      <c r="W146" s="88"/>
      <c r="X146" s="89"/>
      <c r="Y146" s="88"/>
      <c r="Z146" s="337"/>
      <c r="AA146" s="338"/>
      <c r="AB146" s="337"/>
      <c r="AC146" s="339"/>
      <c r="AD146" s="14" t="str">
        <f t="shared" si="43"/>
        <v/>
      </c>
      <c r="CA146" s="60" t="str">
        <f t="shared" si="44"/>
        <v/>
      </c>
      <c r="CB146" s="60" t="str">
        <f t="shared" si="45"/>
        <v/>
      </c>
      <c r="CC146" s="2"/>
      <c r="CD146" s="2"/>
      <c r="CE146" s="2"/>
      <c r="CF146" s="2"/>
      <c r="CG146" s="2"/>
      <c r="CH146" s="2"/>
      <c r="CI146" s="2"/>
      <c r="CJ146" s="2"/>
      <c r="CK146" s="327">
        <f t="shared" si="46"/>
        <v>0</v>
      </c>
      <c r="CL146" s="327">
        <f t="shared" si="46"/>
        <v>0</v>
      </c>
    </row>
    <row r="147" spans="1:90" customFormat="1" x14ac:dyDescent="0.25">
      <c r="A147" s="3216" t="s">
        <v>162</v>
      </c>
      <c r="B147" s="1426" t="s">
        <v>153</v>
      </c>
      <c r="C147" s="1482">
        <f t="shared" si="41"/>
        <v>0</v>
      </c>
      <c r="D147" s="1469">
        <f t="shared" si="42"/>
        <v>0</v>
      </c>
      <c r="E147" s="1483">
        <f t="shared" si="42"/>
        <v>0</v>
      </c>
      <c r="F147" s="1429"/>
      <c r="G147" s="1434"/>
      <c r="H147" s="1429"/>
      <c r="I147" s="1430"/>
      <c r="J147" s="1429"/>
      <c r="K147" s="1430"/>
      <c r="L147" s="1484"/>
      <c r="M147" s="1430"/>
      <c r="N147" s="1429"/>
      <c r="O147" s="1430"/>
      <c r="P147" s="1429"/>
      <c r="Q147" s="1430"/>
      <c r="R147" s="1429"/>
      <c r="S147" s="1430"/>
      <c r="T147" s="1429"/>
      <c r="U147" s="1430"/>
      <c r="V147" s="1431"/>
      <c r="W147" s="1430"/>
      <c r="X147" s="1431"/>
      <c r="Y147" s="1430"/>
      <c r="Z147" s="1477"/>
      <c r="AA147" s="777"/>
      <c r="AB147" s="1477"/>
      <c r="AC147" s="1485"/>
      <c r="AD147" s="14" t="str">
        <f t="shared" si="43"/>
        <v/>
      </c>
      <c r="CA147" s="60" t="str">
        <f t="shared" si="44"/>
        <v/>
      </c>
      <c r="CB147" s="60" t="str">
        <f t="shared" si="45"/>
        <v/>
      </c>
      <c r="CC147" s="2"/>
      <c r="CD147" s="2"/>
      <c r="CE147" s="2"/>
      <c r="CF147" s="2"/>
      <c r="CG147" s="2"/>
      <c r="CH147" s="2"/>
      <c r="CI147" s="2"/>
      <c r="CJ147" s="2"/>
      <c r="CK147" s="327">
        <f t="shared" si="46"/>
        <v>0</v>
      </c>
      <c r="CL147" s="327">
        <f t="shared" si="46"/>
        <v>0</v>
      </c>
    </row>
    <row r="148" spans="1:90" customFormat="1" x14ac:dyDescent="0.25">
      <c r="A148" s="2517"/>
      <c r="B148" s="83" t="s">
        <v>154</v>
      </c>
      <c r="C148" s="216">
        <f t="shared" si="41"/>
        <v>0</v>
      </c>
      <c r="D148" s="248">
        <f t="shared" si="42"/>
        <v>0</v>
      </c>
      <c r="E148" s="328">
        <f t="shared" si="42"/>
        <v>0</v>
      </c>
      <c r="F148" s="77"/>
      <c r="G148" s="82"/>
      <c r="H148" s="77"/>
      <c r="I148" s="78"/>
      <c r="J148" s="77"/>
      <c r="K148" s="78"/>
      <c r="L148" s="329"/>
      <c r="M148" s="78"/>
      <c r="N148" s="77"/>
      <c r="O148" s="78"/>
      <c r="P148" s="77"/>
      <c r="Q148" s="78"/>
      <c r="R148" s="77"/>
      <c r="S148" s="78"/>
      <c r="T148" s="77"/>
      <c r="U148" s="78"/>
      <c r="V148" s="79"/>
      <c r="W148" s="78"/>
      <c r="X148" s="79"/>
      <c r="Y148" s="78"/>
      <c r="Z148" s="330"/>
      <c r="AA148" s="331"/>
      <c r="AB148" s="330"/>
      <c r="AC148" s="332"/>
      <c r="AD148" s="14" t="str">
        <f t="shared" si="43"/>
        <v/>
      </c>
      <c r="CA148" s="60" t="str">
        <f t="shared" si="44"/>
        <v/>
      </c>
      <c r="CB148" s="60" t="str">
        <f t="shared" si="45"/>
        <v/>
      </c>
      <c r="CC148" s="2"/>
      <c r="CD148" s="2"/>
      <c r="CE148" s="2"/>
      <c r="CF148" s="2"/>
      <c r="CG148" s="2"/>
      <c r="CH148" s="2"/>
      <c r="CI148" s="2"/>
      <c r="CJ148" s="2"/>
      <c r="CK148" s="327">
        <f t="shared" si="46"/>
        <v>0</v>
      </c>
      <c r="CL148" s="327">
        <f t="shared" si="46"/>
        <v>0</v>
      </c>
    </row>
    <row r="149" spans="1:90" customFormat="1" x14ac:dyDescent="0.25">
      <c r="A149" s="2517"/>
      <c r="B149" s="73" t="s">
        <v>155</v>
      </c>
      <c r="C149" s="216">
        <f t="shared" si="41"/>
        <v>0</v>
      </c>
      <c r="D149" s="248">
        <f t="shared" si="42"/>
        <v>0</v>
      </c>
      <c r="E149" s="328">
        <f t="shared" si="42"/>
        <v>0</v>
      </c>
      <c r="F149" s="77"/>
      <c r="G149" s="82"/>
      <c r="H149" s="77"/>
      <c r="I149" s="78"/>
      <c r="J149" s="77"/>
      <c r="K149" s="78"/>
      <c r="L149" s="329"/>
      <c r="M149" s="78"/>
      <c r="N149" s="77"/>
      <c r="O149" s="78"/>
      <c r="P149" s="77"/>
      <c r="Q149" s="78"/>
      <c r="R149" s="77"/>
      <c r="S149" s="78"/>
      <c r="T149" s="77"/>
      <c r="U149" s="78"/>
      <c r="V149" s="79"/>
      <c r="W149" s="78"/>
      <c r="X149" s="79"/>
      <c r="Y149" s="78"/>
      <c r="Z149" s="330"/>
      <c r="AA149" s="331"/>
      <c r="AB149" s="330"/>
      <c r="AC149" s="332"/>
      <c r="AD149" s="14" t="str">
        <f t="shared" si="43"/>
        <v/>
      </c>
      <c r="CA149" s="60" t="str">
        <f t="shared" si="44"/>
        <v/>
      </c>
      <c r="CB149" s="60" t="str">
        <f t="shared" si="45"/>
        <v/>
      </c>
      <c r="CC149" s="2"/>
      <c r="CD149" s="2"/>
      <c r="CE149" s="2"/>
      <c r="CF149" s="2"/>
      <c r="CG149" s="2"/>
      <c r="CH149" s="2"/>
      <c r="CI149" s="2"/>
      <c r="CJ149" s="2"/>
      <c r="CK149" s="327">
        <f t="shared" si="46"/>
        <v>0</v>
      </c>
      <c r="CL149" s="327">
        <f t="shared" si="46"/>
        <v>0</v>
      </c>
    </row>
    <row r="150" spans="1:90" customFormat="1" x14ac:dyDescent="0.25">
      <c r="A150" s="2517"/>
      <c r="B150" s="73" t="s">
        <v>156</v>
      </c>
      <c r="C150" s="218">
        <f t="shared" si="41"/>
        <v>0</v>
      </c>
      <c r="D150" s="333">
        <f t="shared" si="42"/>
        <v>0</v>
      </c>
      <c r="E150" s="334">
        <f t="shared" si="42"/>
        <v>0</v>
      </c>
      <c r="F150" s="77"/>
      <c r="G150" s="82"/>
      <c r="H150" s="77"/>
      <c r="I150" s="78"/>
      <c r="J150" s="77"/>
      <c r="K150" s="78"/>
      <c r="L150" s="329"/>
      <c r="M150" s="78"/>
      <c r="N150" s="77"/>
      <c r="O150" s="78"/>
      <c r="P150" s="77"/>
      <c r="Q150" s="78"/>
      <c r="R150" s="77"/>
      <c r="S150" s="78"/>
      <c r="T150" s="77"/>
      <c r="U150" s="78"/>
      <c r="V150" s="79"/>
      <c r="W150" s="78"/>
      <c r="X150" s="79"/>
      <c r="Y150" s="78"/>
      <c r="Z150" s="330"/>
      <c r="AA150" s="331"/>
      <c r="AB150" s="330"/>
      <c r="AC150" s="332"/>
      <c r="AD150" s="14" t="str">
        <f t="shared" si="43"/>
        <v/>
      </c>
      <c r="CA150" s="60" t="str">
        <f t="shared" si="44"/>
        <v/>
      </c>
      <c r="CB150" s="60" t="str">
        <f t="shared" si="45"/>
        <v/>
      </c>
      <c r="CC150" s="2"/>
      <c r="CD150" s="2"/>
      <c r="CE150" s="2"/>
      <c r="CF150" s="2"/>
      <c r="CG150" s="2"/>
      <c r="CH150" s="2"/>
      <c r="CI150" s="2"/>
      <c r="CJ150" s="2"/>
      <c r="CK150" s="327">
        <f t="shared" si="46"/>
        <v>0</v>
      </c>
      <c r="CL150" s="327">
        <f t="shared" si="46"/>
        <v>0</v>
      </c>
    </row>
    <row r="151" spans="1:90" customFormat="1" x14ac:dyDescent="0.25">
      <c r="A151" s="2517"/>
      <c r="B151" s="34" t="s">
        <v>157</v>
      </c>
      <c r="C151" s="340">
        <f t="shared" si="41"/>
        <v>0</v>
      </c>
      <c r="D151" s="250">
        <f t="shared" si="42"/>
        <v>0</v>
      </c>
      <c r="E151" s="341">
        <f t="shared" si="42"/>
        <v>0</v>
      </c>
      <c r="F151" s="104"/>
      <c r="G151" s="109"/>
      <c r="H151" s="104"/>
      <c r="I151" s="105"/>
      <c r="J151" s="104"/>
      <c r="K151" s="105"/>
      <c r="L151" s="276"/>
      <c r="M151" s="105"/>
      <c r="N151" s="104"/>
      <c r="O151" s="105"/>
      <c r="P151" s="104"/>
      <c r="Q151" s="105"/>
      <c r="R151" s="104"/>
      <c r="S151" s="105"/>
      <c r="T151" s="104"/>
      <c r="U151" s="105"/>
      <c r="V151" s="106"/>
      <c r="W151" s="105"/>
      <c r="X151" s="106"/>
      <c r="Y151" s="105"/>
      <c r="Z151" s="342"/>
      <c r="AA151" s="343"/>
      <c r="AB151" s="342"/>
      <c r="AC151" s="344"/>
      <c r="AD151" s="14" t="str">
        <f t="shared" si="43"/>
        <v/>
      </c>
      <c r="CA151" s="60" t="str">
        <f t="shared" si="44"/>
        <v/>
      </c>
      <c r="CB151" s="60" t="str">
        <f t="shared" si="45"/>
        <v/>
      </c>
      <c r="CC151" s="2"/>
      <c r="CD151" s="2"/>
      <c r="CE151" s="2"/>
      <c r="CF151" s="2"/>
      <c r="CG151" s="2"/>
      <c r="CH151" s="2"/>
      <c r="CI151" s="2"/>
      <c r="CJ151" s="2"/>
      <c r="CK151" s="327">
        <f t="shared" si="46"/>
        <v>0</v>
      </c>
      <c r="CL151" s="327">
        <f t="shared" si="46"/>
        <v>0</v>
      </c>
    </row>
    <row r="152" spans="1:90" customFormat="1" x14ac:dyDescent="0.25">
      <c r="A152" s="3206" t="s">
        <v>163</v>
      </c>
      <c r="B152" s="3207"/>
      <c r="C152" s="1486">
        <f>SUM(C122:C151)</f>
        <v>0</v>
      </c>
      <c r="D152" s="1487">
        <f>SUM(D122:D151)</f>
        <v>0</v>
      </c>
      <c r="E152" s="1488">
        <f t="shared" ref="E152:AC152" si="47">SUM(E122:E151)</f>
        <v>0</v>
      </c>
      <c r="F152" s="1489">
        <f t="shared" si="47"/>
        <v>0</v>
      </c>
      <c r="G152" s="1490">
        <f t="shared" si="47"/>
        <v>0</v>
      </c>
      <c r="H152" s="1489">
        <f t="shared" si="47"/>
        <v>0</v>
      </c>
      <c r="I152" s="1490">
        <f t="shared" si="47"/>
        <v>0</v>
      </c>
      <c r="J152" s="1489">
        <f t="shared" si="47"/>
        <v>0</v>
      </c>
      <c r="K152" s="1490">
        <f t="shared" si="47"/>
        <v>0</v>
      </c>
      <c r="L152" s="1489">
        <f t="shared" si="47"/>
        <v>0</v>
      </c>
      <c r="M152" s="1490">
        <f t="shared" si="47"/>
        <v>0</v>
      </c>
      <c r="N152" s="1489">
        <f t="shared" si="47"/>
        <v>0</v>
      </c>
      <c r="O152" s="1490">
        <f t="shared" si="47"/>
        <v>0</v>
      </c>
      <c r="P152" s="1489">
        <f t="shared" si="47"/>
        <v>0</v>
      </c>
      <c r="Q152" s="1490">
        <f t="shared" si="47"/>
        <v>0</v>
      </c>
      <c r="R152" s="1489">
        <f t="shared" si="47"/>
        <v>0</v>
      </c>
      <c r="S152" s="1490">
        <f t="shared" si="47"/>
        <v>0</v>
      </c>
      <c r="T152" s="1489">
        <f t="shared" si="47"/>
        <v>0</v>
      </c>
      <c r="U152" s="1490">
        <f t="shared" si="47"/>
        <v>0</v>
      </c>
      <c r="V152" s="1489">
        <f t="shared" si="47"/>
        <v>0</v>
      </c>
      <c r="W152" s="1490">
        <f t="shared" si="47"/>
        <v>0</v>
      </c>
      <c r="X152" s="1489">
        <f t="shared" si="47"/>
        <v>0</v>
      </c>
      <c r="Y152" s="1490">
        <f t="shared" si="47"/>
        <v>0</v>
      </c>
      <c r="Z152" s="1491">
        <f t="shared" si="47"/>
        <v>0</v>
      </c>
      <c r="AA152" s="1492">
        <f t="shared" si="47"/>
        <v>0</v>
      </c>
      <c r="AB152" s="1493">
        <f t="shared" si="47"/>
        <v>0</v>
      </c>
      <c r="AC152" s="1494">
        <f t="shared" si="47"/>
        <v>0</v>
      </c>
      <c r="AD152" s="14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</row>
    <row r="153" spans="1:90" customFormat="1" ht="15" customHeight="1" x14ac:dyDescent="0.25">
      <c r="A153" s="2595" t="s">
        <v>164</v>
      </c>
      <c r="B153" s="354" t="s">
        <v>153</v>
      </c>
      <c r="C153" s="355"/>
      <c r="D153" s="356"/>
      <c r="E153" s="357"/>
      <c r="F153" s="178"/>
      <c r="G153" s="358"/>
      <c r="H153" s="178"/>
      <c r="I153" s="359"/>
      <c r="J153" s="178"/>
      <c r="K153" s="359"/>
      <c r="L153" s="360"/>
      <c r="M153" s="359"/>
      <c r="N153" s="178"/>
      <c r="O153" s="359"/>
      <c r="P153" s="178"/>
      <c r="Q153" s="359"/>
      <c r="R153" s="178"/>
      <c r="S153" s="359"/>
      <c r="T153" s="178"/>
      <c r="U153" s="359"/>
      <c r="V153" s="361"/>
      <c r="W153" s="359"/>
      <c r="X153" s="361"/>
      <c r="Y153" s="359"/>
      <c r="Z153" s="360"/>
      <c r="AA153" s="362"/>
      <c r="AB153" s="360"/>
      <c r="AC153" s="359"/>
      <c r="AD153" s="14" t="str">
        <f t="shared" si="43"/>
        <v/>
      </c>
      <c r="CA153" s="60" t="str">
        <f t="shared" ref="CA153:CA157" si="48">IF(AND($C153&lt;&gt;0,AB153=""),"* No olvide ingresar la variable "&amp;AB$119&amp;""&amp;". Digite CERO si no tiene. ",IF(AB153&gt;$C153,"* La variable Pueblos Originarios no debe ser mayor al Total Ambos Sexos. ",""))</f>
        <v/>
      </c>
      <c r="CB153" s="60" t="str">
        <f>IF(AND($C153&lt;&gt;0,AC153=""),"* No olvide ingresar la variable "&amp;AC$119&amp;""&amp;". Digite CERO si no tiene. ",IF(AC153&gt;$C153,"* La variable Migrantes no debe ser mayor al Total Ambos Sexos. ",""))</f>
        <v/>
      </c>
      <c r="CC153" s="2"/>
      <c r="CD153" s="2"/>
      <c r="CE153" s="2"/>
      <c r="CF153" s="2"/>
      <c r="CG153" s="2"/>
      <c r="CH153" s="2"/>
      <c r="CI153" s="2"/>
      <c r="CJ153" s="2"/>
      <c r="CK153" s="327">
        <f>IF(AND($C153&lt;&gt;0,AB153=""),1,IF(AB153&gt;$C153,1,0))</f>
        <v>0</v>
      </c>
      <c r="CL153" s="327">
        <f>IF(AND($C153&lt;&gt;0,AC153=""),1,IF(AC153&gt;$C153,1,0))</f>
        <v>0</v>
      </c>
    </row>
    <row r="154" spans="1:90" customFormat="1" x14ac:dyDescent="0.25">
      <c r="A154" s="2595"/>
      <c r="B154" s="354" t="s">
        <v>154</v>
      </c>
      <c r="C154" s="355"/>
      <c r="D154" s="356"/>
      <c r="E154" s="357"/>
      <c r="F154" s="178"/>
      <c r="G154" s="358"/>
      <c r="H154" s="178"/>
      <c r="I154" s="359"/>
      <c r="J154" s="178"/>
      <c r="K154" s="359"/>
      <c r="L154" s="360"/>
      <c r="M154" s="359"/>
      <c r="N154" s="178"/>
      <c r="O154" s="359"/>
      <c r="P154" s="178"/>
      <c r="Q154" s="359"/>
      <c r="R154" s="178"/>
      <c r="S154" s="359"/>
      <c r="T154" s="178"/>
      <c r="U154" s="359"/>
      <c r="V154" s="361"/>
      <c r="W154" s="359"/>
      <c r="X154" s="361"/>
      <c r="Y154" s="359"/>
      <c r="Z154" s="360"/>
      <c r="AA154" s="362"/>
      <c r="AB154" s="360"/>
      <c r="AC154" s="359"/>
      <c r="AD154" s="14" t="str">
        <f t="shared" si="43"/>
        <v/>
      </c>
      <c r="CA154" s="60" t="str">
        <f t="shared" si="48"/>
        <v/>
      </c>
      <c r="CB154" s="60" t="str">
        <f t="shared" ref="CB154:CB157" si="49">IF(AND($C154&lt;&gt;0,AC154=""),"* No olvide ingresar la variable "&amp;AC$119&amp;""&amp;". Digite CERO si no tiene. ",IF(AC154&gt;$C154,"* La variable Migrantes no debe ser mayor al Total Ambos Sexos. ",""))</f>
        <v/>
      </c>
      <c r="CC154" s="2"/>
      <c r="CD154" s="2"/>
      <c r="CE154" s="2"/>
      <c r="CF154" s="2"/>
      <c r="CG154" s="2"/>
      <c r="CH154" s="2"/>
      <c r="CI154" s="2"/>
      <c r="CJ154" s="2"/>
      <c r="CK154" s="327">
        <f t="shared" ref="CK154:CL157" si="50">IF(AND($C154&lt;&gt;0,AB154=""),1,IF(AB154&gt;$C154,1,0))</f>
        <v>0</v>
      </c>
      <c r="CL154" s="327">
        <f t="shared" si="50"/>
        <v>0</v>
      </c>
    </row>
    <row r="155" spans="1:90" customFormat="1" x14ac:dyDescent="0.25">
      <c r="A155" s="2595"/>
      <c r="B155" s="363" t="s">
        <v>155</v>
      </c>
      <c r="C155" s="355"/>
      <c r="D155" s="356"/>
      <c r="E155" s="357"/>
      <c r="F155" s="178"/>
      <c r="G155" s="358"/>
      <c r="H155" s="178"/>
      <c r="I155" s="359"/>
      <c r="J155" s="178"/>
      <c r="K155" s="359"/>
      <c r="L155" s="360"/>
      <c r="M155" s="359"/>
      <c r="N155" s="178"/>
      <c r="O155" s="359"/>
      <c r="P155" s="178"/>
      <c r="Q155" s="359"/>
      <c r="R155" s="178"/>
      <c r="S155" s="359"/>
      <c r="T155" s="178"/>
      <c r="U155" s="359"/>
      <c r="V155" s="361"/>
      <c r="W155" s="359"/>
      <c r="X155" s="361"/>
      <c r="Y155" s="359"/>
      <c r="Z155" s="360"/>
      <c r="AA155" s="362"/>
      <c r="AB155" s="360"/>
      <c r="AC155" s="359"/>
      <c r="AD155" s="14" t="str">
        <f t="shared" si="43"/>
        <v/>
      </c>
      <c r="CA155" s="60" t="str">
        <f t="shared" si="48"/>
        <v/>
      </c>
      <c r="CB155" s="60" t="str">
        <f t="shared" si="49"/>
        <v/>
      </c>
      <c r="CC155" s="2"/>
      <c r="CD155" s="2"/>
      <c r="CE155" s="2"/>
      <c r="CF155" s="2"/>
      <c r="CG155" s="2"/>
      <c r="CH155" s="2"/>
      <c r="CI155" s="2"/>
      <c r="CJ155" s="2"/>
      <c r="CK155" s="327">
        <f t="shared" si="50"/>
        <v>0</v>
      </c>
      <c r="CL155" s="327">
        <f t="shared" si="50"/>
        <v>0</v>
      </c>
    </row>
    <row r="156" spans="1:90" customFormat="1" x14ac:dyDescent="0.25">
      <c r="A156" s="2595"/>
      <c r="B156" s="363" t="s">
        <v>156</v>
      </c>
      <c r="C156" s="355"/>
      <c r="D156" s="356"/>
      <c r="E156" s="357"/>
      <c r="F156" s="178"/>
      <c r="G156" s="358"/>
      <c r="H156" s="178"/>
      <c r="I156" s="359"/>
      <c r="J156" s="178"/>
      <c r="K156" s="359"/>
      <c r="L156" s="360"/>
      <c r="M156" s="359"/>
      <c r="N156" s="178"/>
      <c r="O156" s="359"/>
      <c r="P156" s="178"/>
      <c r="Q156" s="359"/>
      <c r="R156" s="178"/>
      <c r="S156" s="359"/>
      <c r="T156" s="178"/>
      <c r="U156" s="359"/>
      <c r="V156" s="361"/>
      <c r="W156" s="359"/>
      <c r="X156" s="361"/>
      <c r="Y156" s="359"/>
      <c r="Z156" s="360"/>
      <c r="AA156" s="362"/>
      <c r="AB156" s="360"/>
      <c r="AC156" s="359"/>
      <c r="AD156" s="14" t="str">
        <f t="shared" si="43"/>
        <v/>
      </c>
      <c r="CA156" s="60" t="str">
        <f t="shared" si="48"/>
        <v/>
      </c>
      <c r="CB156" s="60" t="str">
        <f t="shared" si="49"/>
        <v/>
      </c>
      <c r="CC156" s="2"/>
      <c r="CD156" s="2"/>
      <c r="CE156" s="2"/>
      <c r="CF156" s="2"/>
      <c r="CG156" s="2"/>
      <c r="CH156" s="2"/>
      <c r="CI156" s="2"/>
      <c r="CJ156" s="2"/>
      <c r="CK156" s="327">
        <f t="shared" si="50"/>
        <v>0</v>
      </c>
      <c r="CL156" s="327">
        <f t="shared" si="50"/>
        <v>0</v>
      </c>
    </row>
    <row r="157" spans="1:90" customFormat="1" x14ac:dyDescent="0.25">
      <c r="A157" s="2595"/>
      <c r="B157" s="364" t="s">
        <v>157</v>
      </c>
      <c r="C157" s="365"/>
      <c r="D157" s="366"/>
      <c r="E157" s="367"/>
      <c r="F157" s="284"/>
      <c r="G157" s="285"/>
      <c r="H157" s="284"/>
      <c r="I157" s="368"/>
      <c r="J157" s="284"/>
      <c r="K157" s="368"/>
      <c r="L157" s="287"/>
      <c r="M157" s="368"/>
      <c r="N157" s="284"/>
      <c r="O157" s="368"/>
      <c r="P157" s="284"/>
      <c r="Q157" s="368"/>
      <c r="R157" s="284"/>
      <c r="S157" s="368"/>
      <c r="T157" s="284"/>
      <c r="U157" s="368"/>
      <c r="V157" s="369"/>
      <c r="W157" s="368"/>
      <c r="X157" s="369"/>
      <c r="Y157" s="368"/>
      <c r="Z157" s="287"/>
      <c r="AA157" s="370"/>
      <c r="AB157" s="287"/>
      <c r="AC157" s="368"/>
      <c r="AD157" s="14" t="str">
        <f t="shared" si="43"/>
        <v/>
      </c>
      <c r="CA157" s="60" t="str">
        <f t="shared" si="48"/>
        <v/>
      </c>
      <c r="CB157" s="60" t="str">
        <f t="shared" si="49"/>
        <v/>
      </c>
      <c r="CC157" s="2"/>
      <c r="CD157" s="2"/>
      <c r="CE157" s="2"/>
      <c r="CF157" s="2"/>
      <c r="CG157" s="2"/>
      <c r="CH157" s="2"/>
      <c r="CI157" s="2"/>
      <c r="CJ157" s="2"/>
      <c r="CK157" s="327">
        <f t="shared" si="50"/>
        <v>0</v>
      </c>
      <c r="CL157" s="327">
        <f t="shared" si="50"/>
        <v>0</v>
      </c>
    </row>
    <row r="158" spans="1:90" customFormat="1" x14ac:dyDescent="0.25">
      <c r="A158" s="3242" t="s">
        <v>163</v>
      </c>
      <c r="B158" s="3243"/>
      <c r="C158" s="1495"/>
      <c r="D158" s="1496"/>
      <c r="E158" s="1497"/>
      <c r="F158" s="1498"/>
      <c r="G158" s="1499"/>
      <c r="H158" s="1498"/>
      <c r="I158" s="1499"/>
      <c r="J158" s="1498"/>
      <c r="K158" s="1499"/>
      <c r="L158" s="1498"/>
      <c r="M158" s="1499"/>
      <c r="N158" s="1498"/>
      <c r="O158" s="1499"/>
      <c r="P158" s="1498"/>
      <c r="Q158" s="1499"/>
      <c r="R158" s="1498"/>
      <c r="S158" s="1499"/>
      <c r="T158" s="1498"/>
      <c r="U158" s="1499"/>
      <c r="V158" s="1498"/>
      <c r="W158" s="1499"/>
      <c r="X158" s="1498"/>
      <c r="Y158" s="1499"/>
      <c r="Z158" s="1498"/>
      <c r="AA158" s="1500"/>
      <c r="AB158" s="1496"/>
      <c r="AC158" s="1499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</row>
    <row r="159" spans="1:90" customFormat="1" x14ac:dyDescent="0.25">
      <c r="A159" s="377" t="s">
        <v>165</v>
      </c>
      <c r="B159" s="378"/>
      <c r="C159" s="378"/>
      <c r="D159" s="378"/>
      <c r="E159" s="242"/>
      <c r="F159" s="379"/>
      <c r="G159" s="379"/>
      <c r="H159" s="379"/>
      <c r="I159" s="379"/>
      <c r="J159" s="379"/>
      <c r="K159" s="379"/>
      <c r="L159" s="379"/>
      <c r="M159" s="379"/>
      <c r="N159" s="379"/>
      <c r="O159" s="379"/>
      <c r="P159" s="379"/>
      <c r="Q159" s="379"/>
      <c r="R159" s="379"/>
      <c r="S159" s="379"/>
      <c r="T159" s="379"/>
      <c r="U159" s="379"/>
      <c r="V159" s="379"/>
      <c r="W159" s="379"/>
      <c r="X159" s="379"/>
      <c r="Y159" s="379"/>
      <c r="Z159" s="3"/>
      <c r="AA159" s="3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</row>
    <row r="160" spans="1:90" customFormat="1" ht="15" customHeight="1" x14ac:dyDescent="0.25">
      <c r="A160" s="3212" t="s">
        <v>59</v>
      </c>
      <c r="B160" s="3213"/>
      <c r="C160" s="3211" t="s">
        <v>65</v>
      </c>
      <c r="D160" s="3212"/>
      <c r="E160" s="3213"/>
      <c r="F160" s="3206" t="s">
        <v>6</v>
      </c>
      <c r="G160" s="3208"/>
      <c r="H160" s="3208"/>
      <c r="I160" s="3208"/>
      <c r="J160" s="3208"/>
      <c r="K160" s="3208"/>
      <c r="L160" s="3208"/>
      <c r="M160" s="3208"/>
      <c r="N160" s="3208"/>
      <c r="O160" s="3208"/>
      <c r="P160" s="3208"/>
      <c r="Q160" s="3208"/>
      <c r="R160" s="3208"/>
      <c r="S160" s="3208"/>
      <c r="T160" s="3208"/>
      <c r="U160" s="3208"/>
      <c r="V160" s="3208"/>
      <c r="W160" s="3208"/>
      <c r="X160" s="3208"/>
      <c r="Y160" s="3208"/>
      <c r="Z160" s="3208"/>
      <c r="AA160" s="3208"/>
      <c r="AB160" s="3208"/>
      <c r="AC160" s="3208"/>
      <c r="AD160" s="3208"/>
      <c r="AE160" s="3208"/>
      <c r="AF160" s="3208"/>
      <c r="AG160" s="3208"/>
      <c r="AH160" s="3208"/>
      <c r="AI160" s="3208"/>
      <c r="AJ160" s="3208"/>
      <c r="AK160" s="3208"/>
      <c r="AL160" s="3208"/>
      <c r="AM160" s="3207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</row>
    <row r="161" spans="1:39" customFormat="1" ht="15" customHeight="1" x14ac:dyDescent="0.25">
      <c r="A161" s="2579"/>
      <c r="B161" s="2522"/>
      <c r="C161" s="2580"/>
      <c r="D161" s="2505"/>
      <c r="E161" s="2506"/>
      <c r="F161" s="3206" t="s">
        <v>166</v>
      </c>
      <c r="G161" s="3207"/>
      <c r="H161" s="3206" t="s">
        <v>147</v>
      </c>
      <c r="I161" s="3207"/>
      <c r="J161" s="3206" t="s">
        <v>113</v>
      </c>
      <c r="K161" s="3207"/>
      <c r="L161" s="3244" t="s">
        <v>114</v>
      </c>
      <c r="M161" s="3245"/>
      <c r="N161" s="3245" t="s">
        <v>148</v>
      </c>
      <c r="O161" s="3248"/>
      <c r="P161" s="3206" t="s">
        <v>167</v>
      </c>
      <c r="Q161" s="3207"/>
      <c r="R161" s="3208" t="s">
        <v>168</v>
      </c>
      <c r="S161" s="3207"/>
      <c r="T161" s="3208" t="s">
        <v>169</v>
      </c>
      <c r="U161" s="3207"/>
      <c r="V161" s="3206" t="s">
        <v>170</v>
      </c>
      <c r="W161" s="3207"/>
      <c r="X161" s="3208" t="s">
        <v>171</v>
      </c>
      <c r="Y161" s="3207"/>
      <c r="Z161" s="3237" t="s">
        <v>172</v>
      </c>
      <c r="AA161" s="3247"/>
      <c r="AB161" s="3237" t="s">
        <v>173</v>
      </c>
      <c r="AC161" s="3247"/>
      <c r="AD161" s="3237" t="s">
        <v>174</v>
      </c>
      <c r="AE161" s="3247"/>
      <c r="AF161" s="3237" t="s">
        <v>150</v>
      </c>
      <c r="AG161" s="3247"/>
      <c r="AH161" s="3237" t="s">
        <v>175</v>
      </c>
      <c r="AI161" s="3247"/>
      <c r="AJ161" s="3237" t="s">
        <v>176</v>
      </c>
      <c r="AK161" s="3247"/>
      <c r="AL161" s="3246" t="s">
        <v>130</v>
      </c>
      <c r="AM161" s="3247"/>
    </row>
    <row r="162" spans="1:39" customFormat="1" x14ac:dyDescent="0.25">
      <c r="A162" s="2505"/>
      <c r="B162" s="2506"/>
      <c r="C162" s="1501" t="s">
        <v>17</v>
      </c>
      <c r="D162" s="1502" t="s">
        <v>18</v>
      </c>
      <c r="E162" s="382" t="s">
        <v>19</v>
      </c>
      <c r="F162" s="1503" t="s">
        <v>18</v>
      </c>
      <c r="G162" s="382" t="s">
        <v>19</v>
      </c>
      <c r="H162" s="1503" t="s">
        <v>18</v>
      </c>
      <c r="I162" s="382" t="s">
        <v>19</v>
      </c>
      <c r="J162" s="1503" t="s">
        <v>18</v>
      </c>
      <c r="K162" s="382" t="s">
        <v>19</v>
      </c>
      <c r="L162" s="1416" t="s">
        <v>18</v>
      </c>
      <c r="M162" s="384" t="s">
        <v>19</v>
      </c>
      <c r="N162" s="1414" t="s">
        <v>18</v>
      </c>
      <c r="O162" s="1479" t="s">
        <v>19</v>
      </c>
      <c r="P162" s="1414" t="s">
        <v>18</v>
      </c>
      <c r="Q162" s="1479" t="s">
        <v>19</v>
      </c>
      <c r="R162" s="1439" t="s">
        <v>18</v>
      </c>
      <c r="S162" s="123" t="s">
        <v>19</v>
      </c>
      <c r="T162" s="1439" t="s">
        <v>18</v>
      </c>
      <c r="U162" s="123" t="s">
        <v>19</v>
      </c>
      <c r="V162" s="1416" t="s">
        <v>18</v>
      </c>
      <c r="W162" s="123" t="s">
        <v>19</v>
      </c>
      <c r="X162" s="1439" t="s">
        <v>18</v>
      </c>
      <c r="Y162" s="123" t="s">
        <v>19</v>
      </c>
      <c r="Z162" s="1480" t="s">
        <v>18</v>
      </c>
      <c r="AA162" s="385" t="s">
        <v>19</v>
      </c>
      <c r="AB162" s="1480" t="s">
        <v>18</v>
      </c>
      <c r="AC162" s="385" t="s">
        <v>19</v>
      </c>
      <c r="AD162" s="1480" t="s">
        <v>18</v>
      </c>
      <c r="AE162" s="385" t="s">
        <v>19</v>
      </c>
      <c r="AF162" s="1480" t="s">
        <v>18</v>
      </c>
      <c r="AG162" s="385" t="s">
        <v>19</v>
      </c>
      <c r="AH162" s="1480" t="s">
        <v>18</v>
      </c>
      <c r="AI162" s="385" t="s">
        <v>19</v>
      </c>
      <c r="AJ162" s="1480" t="s">
        <v>18</v>
      </c>
      <c r="AK162" s="385" t="s">
        <v>19</v>
      </c>
      <c r="AL162" s="1504" t="s">
        <v>18</v>
      </c>
      <c r="AM162" s="385" t="s">
        <v>19</v>
      </c>
    </row>
    <row r="163" spans="1:39" customFormat="1" x14ac:dyDescent="0.25">
      <c r="A163" s="3249" t="s">
        <v>177</v>
      </c>
      <c r="B163" s="1505" t="s">
        <v>178</v>
      </c>
      <c r="C163" s="1482">
        <f t="shared" ref="C163:C168" si="51">SUM(D163+E163)</f>
        <v>0</v>
      </c>
      <c r="D163" s="1469">
        <f t="shared" ref="D163:E168" si="52">SUM(F163+H163+J163+L163+N163+P163+R163+T163+V163+X163+Z163+AB163+AD163+AF163+AH163+AJ163+AL163)</f>
        <v>0</v>
      </c>
      <c r="E163" s="1445">
        <f t="shared" si="52"/>
        <v>0</v>
      </c>
      <c r="F163" s="1429"/>
      <c r="G163" s="1430"/>
      <c r="H163" s="1429"/>
      <c r="I163" s="1430"/>
      <c r="J163" s="1429"/>
      <c r="K163" s="1430"/>
      <c r="L163" s="1429"/>
      <c r="M163" s="748"/>
      <c r="N163" s="748"/>
      <c r="O163" s="1430"/>
      <c r="P163" s="1429"/>
      <c r="Q163" s="1430"/>
      <c r="R163" s="1457"/>
      <c r="S163" s="1430"/>
      <c r="T163" s="1457"/>
      <c r="U163" s="1430"/>
      <c r="V163" s="1429"/>
      <c r="W163" s="1430"/>
      <c r="X163" s="1457"/>
      <c r="Y163" s="1430"/>
      <c r="Z163" s="1506"/>
      <c r="AA163" s="1485"/>
      <c r="AB163" s="1506"/>
      <c r="AC163" s="1485"/>
      <c r="AD163" s="1506"/>
      <c r="AE163" s="1485"/>
      <c r="AF163" s="1506"/>
      <c r="AG163" s="1485"/>
      <c r="AH163" s="1506"/>
      <c r="AI163" s="1485"/>
      <c r="AJ163" s="1506"/>
      <c r="AK163" s="1485"/>
      <c r="AL163" s="1507"/>
      <c r="AM163" s="1485"/>
    </row>
    <row r="164" spans="1:39" customFormat="1" x14ac:dyDescent="0.25">
      <c r="A164" s="2604"/>
      <c r="B164" s="390" t="s">
        <v>179</v>
      </c>
      <c r="C164" s="216">
        <f t="shared" si="51"/>
        <v>0</v>
      </c>
      <c r="D164" s="248">
        <f t="shared" si="52"/>
        <v>0</v>
      </c>
      <c r="E164" s="133">
        <f t="shared" si="52"/>
        <v>0</v>
      </c>
      <c r="F164" s="77"/>
      <c r="G164" s="78"/>
      <c r="H164" s="77"/>
      <c r="I164" s="78"/>
      <c r="J164" s="77"/>
      <c r="K164" s="78"/>
      <c r="L164" s="77"/>
      <c r="M164" s="175"/>
      <c r="N164" s="175"/>
      <c r="O164" s="78"/>
      <c r="P164" s="77"/>
      <c r="Q164" s="78"/>
      <c r="R164" s="174"/>
      <c r="S164" s="78"/>
      <c r="T164" s="174"/>
      <c r="U164" s="78"/>
      <c r="V164" s="77"/>
      <c r="W164" s="78"/>
      <c r="X164" s="174"/>
      <c r="Y164" s="78"/>
      <c r="Z164" s="391"/>
      <c r="AA164" s="332"/>
      <c r="AB164" s="391"/>
      <c r="AC164" s="332"/>
      <c r="AD164" s="391"/>
      <c r="AE164" s="332"/>
      <c r="AF164" s="391"/>
      <c r="AG164" s="332"/>
      <c r="AH164" s="391"/>
      <c r="AI164" s="332"/>
      <c r="AJ164" s="391"/>
      <c r="AK164" s="332"/>
      <c r="AL164" s="392"/>
      <c r="AM164" s="332"/>
    </row>
    <row r="165" spans="1:39" customFormat="1" x14ac:dyDescent="0.25">
      <c r="A165" s="2605"/>
      <c r="B165" s="393" t="s">
        <v>180</v>
      </c>
      <c r="C165" s="394">
        <f t="shared" si="51"/>
        <v>0</v>
      </c>
      <c r="D165" s="395">
        <f t="shared" si="52"/>
        <v>0</v>
      </c>
      <c r="E165" s="140">
        <f t="shared" si="52"/>
        <v>0</v>
      </c>
      <c r="F165" s="40"/>
      <c r="G165" s="88"/>
      <c r="H165" s="40"/>
      <c r="I165" s="88"/>
      <c r="J165" s="40"/>
      <c r="K165" s="88"/>
      <c r="L165" s="40"/>
      <c r="M165" s="186"/>
      <c r="N165" s="186"/>
      <c r="O165" s="88"/>
      <c r="P165" s="40"/>
      <c r="Q165" s="88"/>
      <c r="R165" s="188"/>
      <c r="S165" s="88"/>
      <c r="T165" s="188"/>
      <c r="U165" s="88"/>
      <c r="V165" s="40"/>
      <c r="W165" s="88"/>
      <c r="X165" s="188"/>
      <c r="Y165" s="88"/>
      <c r="Z165" s="396"/>
      <c r="AA165" s="339"/>
      <c r="AB165" s="396"/>
      <c r="AC165" s="339"/>
      <c r="AD165" s="396"/>
      <c r="AE165" s="339"/>
      <c r="AF165" s="396"/>
      <c r="AG165" s="339"/>
      <c r="AH165" s="396"/>
      <c r="AI165" s="339"/>
      <c r="AJ165" s="396"/>
      <c r="AK165" s="339"/>
      <c r="AL165" s="397"/>
      <c r="AM165" s="339"/>
    </row>
    <row r="166" spans="1:39" customFormat="1" x14ac:dyDescent="0.25">
      <c r="A166" s="3249" t="s">
        <v>181</v>
      </c>
      <c r="B166" s="1505" t="s">
        <v>178</v>
      </c>
      <c r="C166" s="1482">
        <f t="shared" si="51"/>
        <v>0</v>
      </c>
      <c r="D166" s="1469">
        <f t="shared" si="52"/>
        <v>0</v>
      </c>
      <c r="E166" s="1445">
        <f t="shared" si="52"/>
        <v>0</v>
      </c>
      <c r="F166" s="1429"/>
      <c r="G166" s="1430"/>
      <c r="H166" s="1429"/>
      <c r="I166" s="1430"/>
      <c r="J166" s="1429"/>
      <c r="K166" s="1430"/>
      <c r="L166" s="1429"/>
      <c r="M166" s="748"/>
      <c r="N166" s="748"/>
      <c r="O166" s="1430"/>
      <c r="P166" s="1429"/>
      <c r="Q166" s="1430"/>
      <c r="R166" s="1457"/>
      <c r="S166" s="1430"/>
      <c r="T166" s="1457"/>
      <c r="U166" s="1430"/>
      <c r="V166" s="1429"/>
      <c r="W166" s="1430"/>
      <c r="X166" s="1457"/>
      <c r="Y166" s="1430"/>
      <c r="Z166" s="1506"/>
      <c r="AA166" s="1485"/>
      <c r="AB166" s="1506"/>
      <c r="AC166" s="1485"/>
      <c r="AD166" s="1506"/>
      <c r="AE166" s="1485"/>
      <c r="AF166" s="1506"/>
      <c r="AG166" s="1485"/>
      <c r="AH166" s="1506"/>
      <c r="AI166" s="1485"/>
      <c r="AJ166" s="1506"/>
      <c r="AK166" s="1485"/>
      <c r="AL166" s="1507"/>
      <c r="AM166" s="1485"/>
    </row>
    <row r="167" spans="1:39" customFormat="1" x14ac:dyDescent="0.25">
      <c r="A167" s="2604"/>
      <c r="B167" s="390" t="s">
        <v>179</v>
      </c>
      <c r="C167" s="216">
        <f t="shared" si="51"/>
        <v>0</v>
      </c>
      <c r="D167" s="248">
        <f t="shared" si="52"/>
        <v>0</v>
      </c>
      <c r="E167" s="133">
        <f t="shared" si="52"/>
        <v>0</v>
      </c>
      <c r="F167" s="77"/>
      <c r="G167" s="78"/>
      <c r="H167" s="77"/>
      <c r="I167" s="78"/>
      <c r="J167" s="77"/>
      <c r="K167" s="78"/>
      <c r="L167" s="77"/>
      <c r="M167" s="175"/>
      <c r="N167" s="175"/>
      <c r="O167" s="78"/>
      <c r="P167" s="77"/>
      <c r="Q167" s="78"/>
      <c r="R167" s="174"/>
      <c r="S167" s="78"/>
      <c r="T167" s="174"/>
      <c r="U167" s="78"/>
      <c r="V167" s="77"/>
      <c r="W167" s="78"/>
      <c r="X167" s="174"/>
      <c r="Y167" s="78"/>
      <c r="Z167" s="391"/>
      <c r="AA167" s="332"/>
      <c r="AB167" s="391"/>
      <c r="AC167" s="332"/>
      <c r="AD167" s="391"/>
      <c r="AE167" s="332"/>
      <c r="AF167" s="391"/>
      <c r="AG167" s="332"/>
      <c r="AH167" s="391"/>
      <c r="AI167" s="332"/>
      <c r="AJ167" s="391"/>
      <c r="AK167" s="332"/>
      <c r="AL167" s="392"/>
      <c r="AM167" s="332"/>
    </row>
    <row r="168" spans="1:39" customFormat="1" x14ac:dyDescent="0.25">
      <c r="A168" s="2605"/>
      <c r="B168" s="393" t="s">
        <v>180</v>
      </c>
      <c r="C168" s="394">
        <f t="shared" si="51"/>
        <v>0</v>
      </c>
      <c r="D168" s="395">
        <f t="shared" si="52"/>
        <v>0</v>
      </c>
      <c r="E168" s="140">
        <f t="shared" si="52"/>
        <v>0</v>
      </c>
      <c r="F168" s="40"/>
      <c r="G168" s="88"/>
      <c r="H168" s="40"/>
      <c r="I168" s="88"/>
      <c r="J168" s="40"/>
      <c r="K168" s="88"/>
      <c r="L168" s="40"/>
      <c r="M168" s="186"/>
      <c r="N168" s="186"/>
      <c r="O168" s="88"/>
      <c r="P168" s="40"/>
      <c r="Q168" s="88"/>
      <c r="R168" s="188"/>
      <c r="S168" s="88"/>
      <c r="T168" s="188"/>
      <c r="U168" s="88"/>
      <c r="V168" s="40"/>
      <c r="W168" s="88"/>
      <c r="X168" s="188"/>
      <c r="Y168" s="88"/>
      <c r="Z168" s="396"/>
      <c r="AA168" s="339"/>
      <c r="AB168" s="396"/>
      <c r="AC168" s="339"/>
      <c r="AD168" s="396"/>
      <c r="AE168" s="339"/>
      <c r="AF168" s="396"/>
      <c r="AG168" s="339"/>
      <c r="AH168" s="396"/>
      <c r="AI168" s="339"/>
      <c r="AJ168" s="396"/>
      <c r="AK168" s="339"/>
      <c r="AL168" s="397"/>
      <c r="AM168" s="339"/>
    </row>
    <row r="169" spans="1:39" customFormat="1" x14ac:dyDescent="0.25">
      <c r="A169" s="377" t="s">
        <v>182</v>
      </c>
      <c r="B169" s="12"/>
      <c r="C169" s="12"/>
      <c r="D169" s="12"/>
      <c r="E169" s="13"/>
      <c r="F169" s="13"/>
      <c r="G169" s="13"/>
      <c r="H169" s="13"/>
      <c r="I169" s="13"/>
      <c r="J169" s="13"/>
      <c r="K169" s="13"/>
      <c r="L169" s="13"/>
      <c r="M169" s="398"/>
      <c r="N169" s="3"/>
      <c r="O169" s="3"/>
    </row>
    <row r="170" spans="1:39" customFormat="1" ht="15" customHeight="1" x14ac:dyDescent="0.25">
      <c r="A170" s="3210" t="s">
        <v>25</v>
      </c>
      <c r="B170" s="3210" t="s">
        <v>26</v>
      </c>
      <c r="C170" s="3211" t="s">
        <v>65</v>
      </c>
      <c r="D170" s="3212"/>
      <c r="E170" s="3213"/>
      <c r="F170" s="3206" t="s">
        <v>6</v>
      </c>
      <c r="G170" s="3208"/>
      <c r="H170" s="3208"/>
      <c r="I170" s="3208"/>
      <c r="J170" s="3208"/>
      <c r="K170" s="3208"/>
      <c r="L170" s="3208"/>
      <c r="M170" s="3208"/>
      <c r="N170" s="3208"/>
      <c r="O170" s="3207"/>
    </row>
    <row r="171" spans="1:39" customFormat="1" ht="15" customHeight="1" x14ac:dyDescent="0.25">
      <c r="A171" s="2509"/>
      <c r="B171" s="2509"/>
      <c r="C171" s="2580"/>
      <c r="D171" s="2505"/>
      <c r="E171" s="2506"/>
      <c r="F171" s="3206" t="s">
        <v>174</v>
      </c>
      <c r="G171" s="3207"/>
      <c r="H171" s="3206" t="s">
        <v>150</v>
      </c>
      <c r="I171" s="3207"/>
      <c r="J171" s="3206" t="s">
        <v>175</v>
      </c>
      <c r="K171" s="3207"/>
      <c r="L171" s="3206" t="s">
        <v>176</v>
      </c>
      <c r="M171" s="3207"/>
      <c r="N171" s="3206" t="s">
        <v>130</v>
      </c>
      <c r="O171" s="3207"/>
    </row>
    <row r="172" spans="1:39" customFormat="1" x14ac:dyDescent="0.25">
      <c r="A172" s="2510"/>
      <c r="B172" s="2510"/>
      <c r="C172" s="1501" t="s">
        <v>17</v>
      </c>
      <c r="D172" s="1502" t="s">
        <v>18</v>
      </c>
      <c r="E172" s="382" t="s">
        <v>19</v>
      </c>
      <c r="F172" s="1503" t="s">
        <v>18</v>
      </c>
      <c r="G172" s="382" t="s">
        <v>19</v>
      </c>
      <c r="H172" s="1503" t="s">
        <v>18</v>
      </c>
      <c r="I172" s="382" t="s">
        <v>19</v>
      </c>
      <c r="J172" s="1503" t="s">
        <v>18</v>
      </c>
      <c r="K172" s="382" t="s">
        <v>19</v>
      </c>
      <c r="L172" s="1503" t="s">
        <v>18</v>
      </c>
      <c r="M172" s="382" t="s">
        <v>19</v>
      </c>
      <c r="N172" s="1503" t="s">
        <v>18</v>
      </c>
      <c r="O172" s="382" t="s">
        <v>19</v>
      </c>
    </row>
    <row r="173" spans="1:39" customFormat="1" x14ac:dyDescent="0.25">
      <c r="A173" s="3216" t="s">
        <v>183</v>
      </c>
      <c r="B173" s="1505" t="s">
        <v>184</v>
      </c>
      <c r="C173" s="1482">
        <f t="shared" ref="C173:C178" si="53">SUM(D173+E173)</f>
        <v>0</v>
      </c>
      <c r="D173" s="1469">
        <f t="shared" ref="D173:E178" si="54">SUM(F173+H173+J173+L173+N173)</f>
        <v>0</v>
      </c>
      <c r="E173" s="1445">
        <f t="shared" si="54"/>
        <v>0</v>
      </c>
      <c r="F173" s="1429"/>
      <c r="G173" s="1432"/>
      <c r="H173" s="1429"/>
      <c r="I173" s="1430"/>
      <c r="J173" s="1457"/>
      <c r="K173" s="1432"/>
      <c r="L173" s="1429"/>
      <c r="M173" s="1430"/>
      <c r="N173" s="1429"/>
      <c r="O173" s="1430"/>
    </row>
    <row r="174" spans="1:39" customFormat="1" x14ac:dyDescent="0.25">
      <c r="A174" s="2517"/>
      <c r="B174" s="218" t="s">
        <v>185</v>
      </c>
      <c r="C174" s="399">
        <f t="shared" si="53"/>
        <v>0</v>
      </c>
      <c r="D174" s="400">
        <f t="shared" si="54"/>
        <v>0</v>
      </c>
      <c r="E174" s="401">
        <f t="shared" si="54"/>
        <v>0</v>
      </c>
      <c r="F174" s="402"/>
      <c r="G174" s="403"/>
      <c r="H174" s="402"/>
      <c r="I174" s="404"/>
      <c r="J174" s="405"/>
      <c r="K174" s="403"/>
      <c r="L174" s="402"/>
      <c r="M174" s="404"/>
      <c r="N174" s="402"/>
      <c r="O174" s="404"/>
    </row>
    <row r="175" spans="1:39" customFormat="1" x14ac:dyDescent="0.25">
      <c r="A175" s="2518"/>
      <c r="B175" s="406" t="s">
        <v>186</v>
      </c>
      <c r="C175" s="407">
        <f t="shared" si="53"/>
        <v>0</v>
      </c>
      <c r="D175" s="250">
        <f t="shared" si="54"/>
        <v>0</v>
      </c>
      <c r="E175" s="251">
        <f t="shared" si="54"/>
        <v>0</v>
      </c>
      <c r="F175" s="104"/>
      <c r="G175" s="107"/>
      <c r="H175" s="104"/>
      <c r="I175" s="105"/>
      <c r="J175" s="408"/>
      <c r="K175" s="107"/>
      <c r="L175" s="104"/>
      <c r="M175" s="105"/>
      <c r="N175" s="104"/>
      <c r="O175" s="105"/>
    </row>
    <row r="176" spans="1:39" customFormat="1" x14ac:dyDescent="0.25">
      <c r="A176" s="3216" t="s">
        <v>187</v>
      </c>
      <c r="B176" s="1505" t="s">
        <v>184</v>
      </c>
      <c r="C176" s="1482">
        <f t="shared" si="53"/>
        <v>0</v>
      </c>
      <c r="D176" s="1469">
        <f t="shared" si="54"/>
        <v>0</v>
      </c>
      <c r="E176" s="1445">
        <f t="shared" si="54"/>
        <v>0</v>
      </c>
      <c r="F176" s="1429"/>
      <c r="G176" s="1430"/>
      <c r="H176" s="1429"/>
      <c r="I176" s="1432"/>
      <c r="J176" s="1429"/>
      <c r="K176" s="1430"/>
      <c r="L176" s="1457"/>
      <c r="M176" s="1432"/>
      <c r="N176" s="1429"/>
      <c r="O176" s="1430"/>
    </row>
    <row r="177" spans="1:21" customFormat="1" x14ac:dyDescent="0.25">
      <c r="A177" s="2517"/>
      <c r="B177" s="218" t="s">
        <v>185</v>
      </c>
      <c r="C177" s="218">
        <f t="shared" si="53"/>
        <v>0</v>
      </c>
      <c r="D177" s="333">
        <f t="shared" si="54"/>
        <v>0</v>
      </c>
      <c r="E177" s="136">
        <f t="shared" si="54"/>
        <v>0</v>
      </c>
      <c r="F177" s="402"/>
      <c r="G177" s="404"/>
      <c r="H177" s="77"/>
      <c r="I177" s="80"/>
      <c r="J177" s="77"/>
      <c r="K177" s="78"/>
      <c r="L177" s="174"/>
      <c r="M177" s="80"/>
      <c r="N177" s="77"/>
      <c r="O177" s="78"/>
    </row>
    <row r="178" spans="1:21" customFormat="1" x14ac:dyDescent="0.25">
      <c r="A178" s="2518"/>
      <c r="B178" s="406" t="s">
        <v>186</v>
      </c>
      <c r="C178" s="220">
        <f t="shared" si="53"/>
        <v>0</v>
      </c>
      <c r="D178" s="253">
        <f t="shared" si="54"/>
        <v>0</v>
      </c>
      <c r="E178" s="254">
        <f t="shared" si="54"/>
        <v>0</v>
      </c>
      <c r="F178" s="40"/>
      <c r="G178" s="88"/>
      <c r="H178" s="40"/>
      <c r="I178" s="90"/>
      <c r="J178" s="40"/>
      <c r="K178" s="88"/>
      <c r="L178" s="188"/>
      <c r="M178" s="90"/>
      <c r="N178" s="40"/>
      <c r="O178" s="88"/>
    </row>
    <row r="179" spans="1:21" customFormat="1" ht="15" customHeight="1" x14ac:dyDescent="0.25">
      <c r="A179" s="3252" t="s">
        <v>188</v>
      </c>
      <c r="B179" s="3252"/>
      <c r="C179" s="3252"/>
      <c r="D179" s="3252"/>
      <c r="E179" s="3252"/>
      <c r="F179" s="3252"/>
      <c r="G179" s="3252"/>
      <c r="H179" s="3252"/>
      <c r="I179" s="3252"/>
      <c r="J179" s="3252"/>
      <c r="K179" s="3252"/>
      <c r="L179" s="3252"/>
      <c r="M179" s="3252"/>
      <c r="N179" s="3252"/>
      <c r="O179" s="3252"/>
      <c r="P179" s="3"/>
      <c r="Q179" s="3"/>
    </row>
    <row r="180" spans="1:21" customFormat="1" ht="15" customHeight="1" x14ac:dyDescent="0.25">
      <c r="A180" s="3211" t="s">
        <v>189</v>
      </c>
      <c r="B180" s="3213"/>
      <c r="C180" s="3211" t="s">
        <v>65</v>
      </c>
      <c r="D180" s="3212"/>
      <c r="E180" s="3213"/>
      <c r="F180" s="3206" t="s">
        <v>6</v>
      </c>
      <c r="G180" s="3208"/>
      <c r="H180" s="3208"/>
      <c r="I180" s="3208"/>
      <c r="J180" s="3208"/>
      <c r="K180" s="3208"/>
      <c r="L180" s="3208"/>
      <c r="M180" s="3208"/>
      <c r="N180" s="3208"/>
      <c r="O180" s="3208"/>
      <c r="P180" s="3208"/>
      <c r="Q180" s="3207"/>
    </row>
    <row r="181" spans="1:21" customFormat="1" ht="15" customHeight="1" x14ac:dyDescent="0.25">
      <c r="A181" s="2578"/>
      <c r="B181" s="2522"/>
      <c r="C181" s="2580"/>
      <c r="D181" s="2505"/>
      <c r="E181" s="2506"/>
      <c r="F181" s="3206" t="s">
        <v>150</v>
      </c>
      <c r="G181" s="3207"/>
      <c r="H181" s="3206" t="s">
        <v>175</v>
      </c>
      <c r="I181" s="3207"/>
      <c r="J181" s="3206" t="s">
        <v>176</v>
      </c>
      <c r="K181" s="3207"/>
      <c r="L181" s="3206" t="s">
        <v>190</v>
      </c>
      <c r="M181" s="3207"/>
      <c r="N181" s="3206" t="s">
        <v>191</v>
      </c>
      <c r="O181" s="3207"/>
      <c r="P181" s="3206" t="s">
        <v>192</v>
      </c>
      <c r="Q181" s="3207"/>
    </row>
    <row r="182" spans="1:21" customFormat="1" x14ac:dyDescent="0.25">
      <c r="A182" s="2580"/>
      <c r="B182" s="2506"/>
      <c r="C182" s="1501" t="s">
        <v>17</v>
      </c>
      <c r="D182" s="1502" t="s">
        <v>18</v>
      </c>
      <c r="E182" s="382" t="s">
        <v>19</v>
      </c>
      <c r="F182" s="1503" t="s">
        <v>18</v>
      </c>
      <c r="G182" s="382" t="s">
        <v>19</v>
      </c>
      <c r="H182" s="1503" t="s">
        <v>18</v>
      </c>
      <c r="I182" s="382" t="s">
        <v>19</v>
      </c>
      <c r="J182" s="1503" t="s">
        <v>18</v>
      </c>
      <c r="K182" s="1508" t="s">
        <v>19</v>
      </c>
      <c r="L182" s="1503" t="s">
        <v>18</v>
      </c>
      <c r="M182" s="382" t="s">
        <v>19</v>
      </c>
      <c r="N182" s="1503" t="s">
        <v>18</v>
      </c>
      <c r="O182" s="382" t="s">
        <v>19</v>
      </c>
      <c r="P182" s="1503" t="s">
        <v>18</v>
      </c>
      <c r="Q182" s="1508" t="s">
        <v>19</v>
      </c>
    </row>
    <row r="183" spans="1:21" customFormat="1" x14ac:dyDescent="0.25">
      <c r="A183" s="3250" t="s">
        <v>193</v>
      </c>
      <c r="B183" s="3251"/>
      <c r="C183" s="1482">
        <f>SUM(D183+E183)</f>
        <v>20</v>
      </c>
      <c r="D183" s="1469">
        <f>SUM(F183+H183+J183+L183+N183+P183)</f>
        <v>8</v>
      </c>
      <c r="E183" s="1445">
        <f>SUM(G183+I183+K183+M183+O183+Q183)</f>
        <v>12</v>
      </c>
      <c r="F183" s="1429">
        <v>1</v>
      </c>
      <c r="G183" s="1432">
        <v>0</v>
      </c>
      <c r="H183" s="1429">
        <v>1</v>
      </c>
      <c r="I183" s="1430">
        <v>5</v>
      </c>
      <c r="J183" s="1457">
        <v>2</v>
      </c>
      <c r="K183" s="1430">
        <v>4</v>
      </c>
      <c r="L183" s="1457">
        <v>3</v>
      </c>
      <c r="M183" s="1432">
        <v>3</v>
      </c>
      <c r="N183" s="1429">
        <v>1</v>
      </c>
      <c r="O183" s="1430">
        <v>0</v>
      </c>
      <c r="P183" s="1457">
        <v>0</v>
      </c>
      <c r="Q183" s="1430">
        <v>0</v>
      </c>
    </row>
    <row r="184" spans="1:21" customFormat="1" x14ac:dyDescent="0.25">
      <c r="A184" s="2608" t="s">
        <v>194</v>
      </c>
      <c r="B184" s="2543"/>
      <c r="C184" s="218">
        <f>SUM(D184+E184)</f>
        <v>144</v>
      </c>
      <c r="D184" s="333">
        <f t="shared" ref="D184:E185" si="55">SUM(F184+H184+J184+L184+N184+P184)</f>
        <v>65</v>
      </c>
      <c r="E184" s="401">
        <f t="shared" si="55"/>
        <v>79</v>
      </c>
      <c r="F184" s="402">
        <v>17</v>
      </c>
      <c r="G184" s="403">
        <v>10</v>
      </c>
      <c r="H184" s="402">
        <v>12</v>
      </c>
      <c r="I184" s="404">
        <v>13</v>
      </c>
      <c r="J184" s="405">
        <v>12</v>
      </c>
      <c r="K184" s="404">
        <v>14</v>
      </c>
      <c r="L184" s="405">
        <v>10</v>
      </c>
      <c r="M184" s="403">
        <v>19</v>
      </c>
      <c r="N184" s="402">
        <v>10</v>
      </c>
      <c r="O184" s="404">
        <v>8</v>
      </c>
      <c r="P184" s="405">
        <v>4</v>
      </c>
      <c r="Q184" s="404">
        <v>15</v>
      </c>
    </row>
    <row r="185" spans="1:21" customFormat="1" ht="15" customHeight="1" x14ac:dyDescent="0.25">
      <c r="A185" s="2616" t="s">
        <v>195</v>
      </c>
      <c r="B185" s="2617"/>
      <c r="C185" s="410">
        <f>SUM(D185+E185)</f>
        <v>38</v>
      </c>
      <c r="D185" s="333">
        <f t="shared" si="55"/>
        <v>18</v>
      </c>
      <c r="E185" s="136">
        <f t="shared" si="55"/>
        <v>20</v>
      </c>
      <c r="F185" s="77">
        <v>7</v>
      </c>
      <c r="G185" s="80">
        <v>2</v>
      </c>
      <c r="H185" s="77">
        <v>5</v>
      </c>
      <c r="I185" s="78">
        <v>1</v>
      </c>
      <c r="J185" s="174">
        <v>2</v>
      </c>
      <c r="K185" s="78">
        <v>8</v>
      </c>
      <c r="L185" s="174">
        <v>2</v>
      </c>
      <c r="M185" s="80">
        <v>4</v>
      </c>
      <c r="N185" s="77">
        <v>1</v>
      </c>
      <c r="O185" s="78">
        <v>4</v>
      </c>
      <c r="P185" s="174">
        <v>1</v>
      </c>
      <c r="Q185" s="78">
        <v>1</v>
      </c>
    </row>
    <row r="186" spans="1:21" customFormat="1" x14ac:dyDescent="0.25">
      <c r="A186" s="3206" t="s">
        <v>65</v>
      </c>
      <c r="B186" s="3207"/>
      <c r="C186" s="1460">
        <f t="shared" ref="C186:Q186" si="56">SUM(C183:C185)</f>
        <v>202</v>
      </c>
      <c r="D186" s="1467">
        <f t="shared" si="56"/>
        <v>91</v>
      </c>
      <c r="E186" s="1467">
        <f t="shared" si="56"/>
        <v>111</v>
      </c>
      <c r="F186" s="1449">
        <f t="shared" si="56"/>
        <v>25</v>
      </c>
      <c r="G186" s="1467">
        <f t="shared" si="56"/>
        <v>12</v>
      </c>
      <c r="H186" s="1449">
        <f t="shared" si="56"/>
        <v>18</v>
      </c>
      <c r="I186" s="1467">
        <f t="shared" si="56"/>
        <v>19</v>
      </c>
      <c r="J186" s="1449">
        <f t="shared" si="56"/>
        <v>16</v>
      </c>
      <c r="K186" s="1467">
        <f t="shared" si="56"/>
        <v>26</v>
      </c>
      <c r="L186" s="1449">
        <f t="shared" si="56"/>
        <v>15</v>
      </c>
      <c r="M186" s="1467">
        <f t="shared" si="56"/>
        <v>26</v>
      </c>
      <c r="N186" s="1449">
        <f t="shared" si="56"/>
        <v>12</v>
      </c>
      <c r="O186" s="1467">
        <f t="shared" si="56"/>
        <v>12</v>
      </c>
      <c r="P186" s="1449">
        <f t="shared" si="56"/>
        <v>5</v>
      </c>
      <c r="Q186" s="1454">
        <f t="shared" si="56"/>
        <v>16</v>
      </c>
    </row>
    <row r="187" spans="1:21" customFormat="1" x14ac:dyDescent="0.25">
      <c r="A187" s="5" t="s">
        <v>196</v>
      </c>
    </row>
    <row r="188" spans="1:21" customFormat="1" x14ac:dyDescent="0.25">
      <c r="A188" s="411" t="s">
        <v>197</v>
      </c>
      <c r="B188" s="412"/>
      <c r="C188" s="412"/>
      <c r="D188" s="412"/>
      <c r="E188" s="41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21" customFormat="1" ht="15" customHeight="1" x14ac:dyDescent="0.25">
      <c r="A189" s="3211" t="s">
        <v>198</v>
      </c>
      <c r="B189" s="3213"/>
      <c r="C189" s="3258" t="s">
        <v>120</v>
      </c>
      <c r="D189" s="2828"/>
      <c r="E189" s="3259"/>
      <c r="F189" s="3214" t="s">
        <v>6</v>
      </c>
      <c r="G189" s="3215"/>
      <c r="H189" s="3215"/>
      <c r="I189" s="3215"/>
      <c r="J189" s="3215"/>
      <c r="K189" s="3215"/>
      <c r="L189" s="3215"/>
      <c r="M189" s="3215"/>
      <c r="N189" s="3215"/>
      <c r="O189" s="3215"/>
      <c r="P189" s="3215"/>
      <c r="Q189" s="3215"/>
      <c r="R189" s="3215"/>
      <c r="S189" s="3215"/>
      <c r="T189" s="3215"/>
      <c r="U189" s="3260"/>
    </row>
    <row r="190" spans="1:21" customFormat="1" ht="15" customHeight="1" x14ac:dyDescent="0.25">
      <c r="A190" s="2578"/>
      <c r="B190" s="2522"/>
      <c r="C190" s="2621"/>
      <c r="D190" s="2622"/>
      <c r="E190" s="2623"/>
      <c r="F190" s="3244" t="s">
        <v>166</v>
      </c>
      <c r="G190" s="3248"/>
      <c r="H190" s="3253" t="s">
        <v>147</v>
      </c>
      <c r="I190" s="3248"/>
      <c r="J190" s="3244" t="s">
        <v>113</v>
      </c>
      <c r="K190" s="3248"/>
      <c r="L190" s="3253" t="s">
        <v>114</v>
      </c>
      <c r="M190" s="3248"/>
      <c r="N190" s="3253" t="s">
        <v>148</v>
      </c>
      <c r="O190" s="3248"/>
      <c r="P190" s="3253" t="s">
        <v>199</v>
      </c>
      <c r="Q190" s="3248"/>
      <c r="R190" s="3253" t="s">
        <v>200</v>
      </c>
      <c r="S190" s="3248"/>
      <c r="T190" s="2531" t="s">
        <v>201</v>
      </c>
      <c r="U190" s="2524"/>
    </row>
    <row r="191" spans="1:21" customFormat="1" x14ac:dyDescent="0.25">
      <c r="A191" s="2580"/>
      <c r="B191" s="2506"/>
      <c r="C191" s="1462" t="s">
        <v>17</v>
      </c>
      <c r="D191" s="1439" t="s">
        <v>18</v>
      </c>
      <c r="E191" s="1415" t="s">
        <v>19</v>
      </c>
      <c r="F191" s="1416" t="s">
        <v>18</v>
      </c>
      <c r="G191" s="1479" t="s">
        <v>19</v>
      </c>
      <c r="H191" s="1439" t="s">
        <v>18</v>
      </c>
      <c r="I191" s="1479" t="s">
        <v>19</v>
      </c>
      <c r="J191" s="1416" t="s">
        <v>18</v>
      </c>
      <c r="K191" s="1479" t="s">
        <v>19</v>
      </c>
      <c r="L191" s="1439" t="s">
        <v>18</v>
      </c>
      <c r="M191" s="1479" t="s">
        <v>19</v>
      </c>
      <c r="N191" s="1439" t="s">
        <v>18</v>
      </c>
      <c r="O191" s="1479" t="s">
        <v>19</v>
      </c>
      <c r="P191" s="1439" t="s">
        <v>18</v>
      </c>
      <c r="Q191" s="1479" t="s">
        <v>19</v>
      </c>
      <c r="R191" s="1439" t="s">
        <v>18</v>
      </c>
      <c r="S191" s="1479" t="s">
        <v>19</v>
      </c>
      <c r="T191" s="1439" t="s">
        <v>18</v>
      </c>
      <c r="U191" s="1479" t="s">
        <v>19</v>
      </c>
    </row>
    <row r="192" spans="1:21" customFormat="1" x14ac:dyDescent="0.25">
      <c r="A192" s="3254" t="s">
        <v>202</v>
      </c>
      <c r="B192" s="3255"/>
      <c r="C192" s="413">
        <f>SUM(D192+E192)</f>
        <v>0</v>
      </c>
      <c r="D192" s="414">
        <f>SUM(F192+H192+J192+L192+N192+P192+R192+T192)</f>
        <v>0</v>
      </c>
      <c r="E192" s="415">
        <f t="shared" ref="D192:E194" si="57">SUM(G192+I192+K192+M192+O192+Q192+S192+U192)</f>
        <v>0</v>
      </c>
      <c r="F192" s="178"/>
      <c r="G192" s="359"/>
      <c r="H192" s="416"/>
      <c r="I192" s="359"/>
      <c r="J192" s="178"/>
      <c r="K192" s="359"/>
      <c r="L192" s="204"/>
      <c r="M192" s="68"/>
      <c r="N192" s="204"/>
      <c r="O192" s="68"/>
      <c r="P192" s="204"/>
      <c r="Q192" s="68"/>
      <c r="R192" s="204"/>
      <c r="S192" s="68"/>
      <c r="T192" s="204"/>
      <c r="U192" s="68"/>
    </row>
    <row r="193" spans="1:94" x14ac:dyDescent="0.25">
      <c r="A193" s="2613" t="s">
        <v>203</v>
      </c>
      <c r="B193" s="2604"/>
      <c r="C193" s="417">
        <f>SUM(D193+E193)</f>
        <v>0</v>
      </c>
      <c r="D193" s="418">
        <f t="shared" si="57"/>
        <v>0</v>
      </c>
      <c r="E193" s="419">
        <f t="shared" si="57"/>
        <v>0</v>
      </c>
      <c r="F193" s="273"/>
      <c r="G193" s="275"/>
      <c r="H193" s="420"/>
      <c r="I193" s="275"/>
      <c r="J193" s="273"/>
      <c r="K193" s="275"/>
      <c r="L193" s="408"/>
      <c r="M193" s="105"/>
      <c r="N193" s="408"/>
      <c r="O193" s="105"/>
      <c r="P193" s="408"/>
      <c r="Q193" s="105"/>
      <c r="R193" s="408"/>
      <c r="S193" s="105"/>
      <c r="T193" s="408"/>
      <c r="U193" s="105"/>
    </row>
    <row r="194" spans="1:94" x14ac:dyDescent="0.25">
      <c r="A194" s="3256" t="s">
        <v>204</v>
      </c>
      <c r="B194" s="3257"/>
      <c r="C194" s="1509">
        <f>SUM(D194+E194)</f>
        <v>0</v>
      </c>
      <c r="D194" s="1448">
        <f t="shared" si="57"/>
        <v>0</v>
      </c>
      <c r="E194" s="1420">
        <f t="shared" si="57"/>
        <v>0</v>
      </c>
      <c r="F194" s="1449">
        <f t="shared" ref="F194:U194" si="58">SUM(F192:F193)</f>
        <v>0</v>
      </c>
      <c r="G194" s="1454">
        <f t="shared" si="58"/>
        <v>0</v>
      </c>
      <c r="H194" s="1467">
        <f t="shared" si="58"/>
        <v>0</v>
      </c>
      <c r="I194" s="1454">
        <f t="shared" si="58"/>
        <v>0</v>
      </c>
      <c r="J194" s="1449">
        <f t="shared" si="58"/>
        <v>0</v>
      </c>
      <c r="K194" s="1454">
        <f t="shared" si="58"/>
        <v>0</v>
      </c>
      <c r="L194" s="1467">
        <f t="shared" si="58"/>
        <v>0</v>
      </c>
      <c r="M194" s="1454">
        <f t="shared" si="58"/>
        <v>0</v>
      </c>
      <c r="N194" s="1467">
        <f t="shared" si="58"/>
        <v>0</v>
      </c>
      <c r="O194" s="1454">
        <f t="shared" si="58"/>
        <v>0</v>
      </c>
      <c r="P194" s="1467">
        <f t="shared" si="58"/>
        <v>0</v>
      </c>
      <c r="Q194" s="1454">
        <f t="shared" si="58"/>
        <v>0</v>
      </c>
      <c r="R194" s="1467">
        <f t="shared" si="58"/>
        <v>0</v>
      </c>
      <c r="S194" s="1454">
        <f t="shared" si="58"/>
        <v>0</v>
      </c>
      <c r="T194" s="1467">
        <f t="shared" si="58"/>
        <v>0</v>
      </c>
      <c r="U194" s="1454">
        <f t="shared" si="58"/>
        <v>0</v>
      </c>
    </row>
    <row r="195" spans="1:94" x14ac:dyDescent="0.25">
      <c r="A195" s="411" t="s">
        <v>205</v>
      </c>
      <c r="B195" s="412"/>
      <c r="C195" s="412"/>
      <c r="D195" s="412"/>
      <c r="E195" s="41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T195" s="242"/>
      <c r="U195" s="242"/>
    </row>
    <row r="196" spans="1:94" ht="15" customHeight="1" x14ac:dyDescent="0.25">
      <c r="A196" s="3211" t="s">
        <v>198</v>
      </c>
      <c r="B196" s="3213"/>
      <c r="C196" s="3258" t="s">
        <v>120</v>
      </c>
      <c r="D196" s="2828"/>
      <c r="E196" s="3265"/>
      <c r="F196" s="3266" t="s">
        <v>6</v>
      </c>
      <c r="G196" s="3267"/>
      <c r="H196" s="3267"/>
      <c r="I196" s="3267"/>
      <c r="J196" s="3267"/>
      <c r="K196" s="3267"/>
      <c r="L196" s="3267"/>
      <c r="M196" s="3267"/>
      <c r="N196" s="3267"/>
      <c r="O196" s="3268"/>
      <c r="P196" s="3207" t="s">
        <v>206</v>
      </c>
      <c r="Q196" s="3226"/>
      <c r="R196" s="3226"/>
      <c r="S196" s="3226"/>
      <c r="T196" s="242"/>
      <c r="U196" s="242"/>
    </row>
    <row r="197" spans="1:94" ht="15" customHeight="1" x14ac:dyDescent="0.25">
      <c r="A197" s="2578"/>
      <c r="B197" s="2522"/>
      <c r="C197" s="2621"/>
      <c r="D197" s="2622"/>
      <c r="E197" s="2623"/>
      <c r="F197" s="2633" t="s">
        <v>114</v>
      </c>
      <c r="G197" s="2525"/>
      <c r="H197" s="2633" t="s">
        <v>148</v>
      </c>
      <c r="I197" s="2525"/>
      <c r="J197" s="2633" t="s">
        <v>199</v>
      </c>
      <c r="K197" s="2525"/>
      <c r="L197" s="2633" t="s">
        <v>200</v>
      </c>
      <c r="M197" s="2525"/>
      <c r="N197" s="2633" t="s">
        <v>201</v>
      </c>
      <c r="O197" s="2634"/>
      <c r="P197" s="3269" t="s">
        <v>166</v>
      </c>
      <c r="Q197" s="3245" t="s">
        <v>147</v>
      </c>
      <c r="R197" s="3245" t="s">
        <v>113</v>
      </c>
      <c r="S197" s="3207" t="s">
        <v>114</v>
      </c>
      <c r="T197" s="242"/>
      <c r="U197" s="242"/>
    </row>
    <row r="198" spans="1:94" x14ac:dyDescent="0.25">
      <c r="A198" s="2580"/>
      <c r="B198" s="2506"/>
      <c r="C198" s="1462" t="s">
        <v>17</v>
      </c>
      <c r="D198" s="1439" t="s">
        <v>18</v>
      </c>
      <c r="E198" s="1415" t="s">
        <v>19</v>
      </c>
      <c r="F198" s="1439" t="s">
        <v>18</v>
      </c>
      <c r="G198" s="1479" t="s">
        <v>19</v>
      </c>
      <c r="H198" s="1439" t="s">
        <v>18</v>
      </c>
      <c r="I198" s="1479" t="s">
        <v>19</v>
      </c>
      <c r="J198" s="1439" t="s">
        <v>18</v>
      </c>
      <c r="K198" s="1479" t="s">
        <v>19</v>
      </c>
      <c r="L198" s="1439" t="s">
        <v>18</v>
      </c>
      <c r="M198" s="1479" t="s">
        <v>19</v>
      </c>
      <c r="N198" s="1439" t="s">
        <v>18</v>
      </c>
      <c r="O198" s="1455" t="s">
        <v>19</v>
      </c>
      <c r="P198" s="3269"/>
      <c r="Q198" s="3245"/>
      <c r="R198" s="3245"/>
      <c r="S198" s="3207"/>
      <c r="T198" s="242"/>
      <c r="U198" s="242"/>
    </row>
    <row r="199" spans="1:94" x14ac:dyDescent="0.25">
      <c r="A199" s="3254" t="s">
        <v>207</v>
      </c>
      <c r="B199" s="3255"/>
      <c r="C199" s="413">
        <f>SUM(D199+E199)</f>
        <v>0</v>
      </c>
      <c r="D199" s="414">
        <f>SUM(F199+H199+J199+L199+N199)</f>
        <v>0</v>
      </c>
      <c r="E199" s="415">
        <f>SUM(G199+I199+K199+M199+O199)</f>
        <v>0</v>
      </c>
      <c r="F199" s="204"/>
      <c r="G199" s="68"/>
      <c r="H199" s="204"/>
      <c r="I199" s="68"/>
      <c r="J199" s="204"/>
      <c r="K199" s="68"/>
      <c r="L199" s="204"/>
      <c r="M199" s="68"/>
      <c r="N199" s="204"/>
      <c r="O199" s="422"/>
      <c r="P199" s="1510"/>
      <c r="Q199" s="748"/>
      <c r="R199" s="748"/>
      <c r="S199" s="1511"/>
      <c r="T199" s="242" t="str">
        <f>CA199&amp;CB199&amp;CC199&amp;CD199&amp;CE199&amp;CF199</f>
        <v/>
      </c>
      <c r="U199" s="242"/>
      <c r="CA199" s="60" t="str">
        <f>IF(AND($C199&lt;&gt;0,P199=""),"* No olvide ingresar la variable Rango Etario NANEAS "&amp;P$197&amp;""&amp;". Digite CERO si no tiene. ",IF(P199&gt;$C199,"* La variable NANEAS de 0 - 4 años no debe ser mayor al Total Ambos Sexos. ",""))</f>
        <v/>
      </c>
      <c r="CB199" s="60" t="str">
        <f>IF(AND($C199&lt;&gt;0,Q199=""),"* No olvide ingresar la variable Rango Etario NANEAS "&amp;Q$197&amp;""&amp;". Digite CERO si no tiene. ",IF(Q199&gt;$C199,"* La variable NANEAS de 5 - 9 años no debe ser mayor al Total Ambos Sexos. ",""))</f>
        <v/>
      </c>
      <c r="CC199" s="60" t="str">
        <f>IF(AND($C199&lt;&gt;0,R199=""),"* No olvide ingresar la variable Rango Etario NANEAS "&amp;R$197&amp;""&amp;". Digite CERO si no tiene. ",IF(R199&gt;$C199,"* La variable NANEAS de 10 - 14 años no debe ser mayor al Total Ambos Sexos. ",""))</f>
        <v/>
      </c>
      <c r="CD199" s="60" t="str">
        <f>IF(AND($C199&lt;&gt;0,S199=""),"* No olvide ingresar la variable Rango Etario NANEAS "&amp;S$197&amp;""&amp;". Digite CERO si no tiene. ",IF(S199&gt;$C199,"* La variable NANEAS de 15 - 19 años no debe ser mayor al Total Ambos Sexos. ",""))</f>
        <v/>
      </c>
      <c r="CE199" s="60" t="str">
        <f>IF(AND($C199&lt;&gt;0,P199+Q199+R199+S199=0),"* La suma de variable "&amp;P$196&amp;""&amp;" no puede ser 0. ","")</f>
        <v/>
      </c>
      <c r="CF199" s="60" t="str">
        <f>IF(AND(Q199+R199+S199+P199&gt;$C199),"* La suma de la variable "&amp;P$196&amp;""&amp;" no puede superar el Total Ambos Sexos. ","")</f>
        <v/>
      </c>
      <c r="CG199" s="61"/>
      <c r="CH199" s="61"/>
      <c r="CI199" s="61"/>
      <c r="CK199" s="62">
        <f t="shared" ref="CK199:CN200" si="59">IF(AND($C199&lt;&gt;0,P199=""),1,IF(P199&gt;$C199,1,0))</f>
        <v>0</v>
      </c>
      <c r="CL199" s="62">
        <f t="shared" si="59"/>
        <v>0</v>
      </c>
      <c r="CM199" s="62">
        <f t="shared" si="59"/>
        <v>0</v>
      </c>
      <c r="CN199" s="62">
        <f t="shared" si="59"/>
        <v>0</v>
      </c>
      <c r="CO199" s="327">
        <f>IF(AND($C199&lt;&gt;0,P199+Q199+R199+S199=0),1,0)</f>
        <v>0</v>
      </c>
      <c r="CP199" s="327">
        <f>IF(AND(Q199+R199+S199+P199&gt;$C199),1,0)</f>
        <v>0</v>
      </c>
    </row>
    <row r="200" spans="1:94" x14ac:dyDescent="0.25">
      <c r="A200" s="2613" t="s">
        <v>208</v>
      </c>
      <c r="B200" s="2604"/>
      <c r="C200" s="417">
        <f>SUM(D200+E200)</f>
        <v>0</v>
      </c>
      <c r="D200" s="418">
        <f>SUM(F200+H200+J200+L200+N200)</f>
        <v>0</v>
      </c>
      <c r="E200" s="419">
        <f t="shared" ref="E200" si="60">SUM(G200+I200+K200+M200+O200)</f>
        <v>0</v>
      </c>
      <c r="F200" s="408"/>
      <c r="G200" s="105"/>
      <c r="H200" s="408"/>
      <c r="I200" s="105"/>
      <c r="J200" s="408"/>
      <c r="K200" s="105"/>
      <c r="L200" s="408"/>
      <c r="M200" s="105"/>
      <c r="N200" s="408"/>
      <c r="O200" s="425"/>
      <c r="P200" s="91"/>
      <c r="Q200" s="193"/>
      <c r="R200" s="193"/>
      <c r="S200" s="41"/>
      <c r="T200" s="242" t="str">
        <f>CA200&amp;CB200&amp;CC200&amp;CD200&amp;CE200&amp;CF200</f>
        <v/>
      </c>
      <c r="U200" s="242"/>
      <c r="CA200" s="60" t="str">
        <f>IF(AND($C200&lt;&gt;0,P200=""),"* No olvide ingresar la variable Rango Etario NANEAS "&amp;P$197&amp;""&amp;". Digite CERO si no tiene. ",IF(P200&gt;$C200,"* La variable NANEAS de 0 - 4 años no debe ser mayor al Total Ambos Sexos. ",""))</f>
        <v/>
      </c>
      <c r="CB200" s="60" t="str">
        <f>IF(AND($C200&lt;&gt;0,Q200=""),"* No olvide ingresar la variable Rango Etario NANEAS "&amp;Q$197&amp;""&amp;". Digite CERO si no tiene. ",IF(Q200&gt;$C200,"* La variable NANEAS de 5 - 9 años no debe ser mayor al Total Ambos Sexos. ",""))</f>
        <v/>
      </c>
      <c r="CC200" s="60" t="str">
        <f>IF(AND($C200&lt;&gt;0,R200=""),"* No olvide ingresar la variable Rango Etario NANEAS "&amp;R$197&amp;""&amp;". Digite CERO si no tiene. ",IF(R200&gt;$C200,"* La variable NANEAS de 10 - 14 años no debe ser mayor al Total Ambos Sexos. ",""))</f>
        <v/>
      </c>
      <c r="CD200" s="60" t="str">
        <f>IF(AND($C200&lt;&gt;0,S200=""),"* No olvide ingresar la variable Rango Etario NANEAS "&amp;S$197&amp;""&amp;". Digite CERO si no tiene. ",IF(S200&gt;$C200,"* La variable NANEAS de 15 - 19 años no debe ser mayor al Total Ambos Sexos. ",""))</f>
        <v/>
      </c>
      <c r="CE200" s="60" t="str">
        <f>IF(AND($C200&lt;&gt;0,P200+Q200+R200+S200=0),"* La suma de variable "&amp;P$196&amp;""&amp;" no puede ser 0. ","")</f>
        <v/>
      </c>
      <c r="CF200" s="60" t="str">
        <f>IF(AND(Q200+R200+S200+P200&gt;$C200),"* La suma de la variable "&amp;P$196&amp;""&amp;" no puede superar el Total Ambos Sexos. ","")</f>
        <v/>
      </c>
      <c r="CG200" s="61"/>
      <c r="CH200" s="61"/>
      <c r="CI200" s="61"/>
      <c r="CK200" s="62">
        <f t="shared" si="59"/>
        <v>0</v>
      </c>
      <c r="CL200" s="62">
        <f t="shared" si="59"/>
        <v>0</v>
      </c>
      <c r="CM200" s="62">
        <f t="shared" si="59"/>
        <v>0</v>
      </c>
      <c r="CN200" s="62">
        <f t="shared" si="59"/>
        <v>0</v>
      </c>
      <c r="CO200" s="327">
        <f>IF(AND($C200&lt;&gt;0,P200+Q200+R200+S200=0),1,0)</f>
        <v>0</v>
      </c>
      <c r="CP200" s="327">
        <f>IF(AND(Q200+R200+S200+P200&gt;$C200),1,0)</f>
        <v>0</v>
      </c>
    </row>
    <row r="201" spans="1:94" x14ac:dyDescent="0.25">
      <c r="A201" s="3263" t="s">
        <v>209</v>
      </c>
      <c r="B201" s="3264"/>
      <c r="C201" s="1509">
        <f>SUM(D201+E201)</f>
        <v>0</v>
      </c>
      <c r="D201" s="1448">
        <f>SUM(F201+H201+J201+L201+N201)</f>
        <v>0</v>
      </c>
      <c r="E201" s="1420">
        <f>SUM(G201+I201+K201+M201+O201)</f>
        <v>0</v>
      </c>
      <c r="F201" s="1467">
        <f>SUM(F199:F200)</f>
        <v>0</v>
      </c>
      <c r="G201" s="1454">
        <f t="shared" ref="G201:S201" si="61">SUM(G199:G200)</f>
        <v>0</v>
      </c>
      <c r="H201" s="1467">
        <f t="shared" si="61"/>
        <v>0</v>
      </c>
      <c r="I201" s="1454">
        <f t="shared" si="61"/>
        <v>0</v>
      </c>
      <c r="J201" s="1467">
        <f t="shared" si="61"/>
        <v>0</v>
      </c>
      <c r="K201" s="1454">
        <f t="shared" si="61"/>
        <v>0</v>
      </c>
      <c r="L201" s="1467">
        <f t="shared" si="61"/>
        <v>0</v>
      </c>
      <c r="M201" s="1454">
        <f t="shared" si="61"/>
        <v>0</v>
      </c>
      <c r="N201" s="1467">
        <f t="shared" si="61"/>
        <v>0</v>
      </c>
      <c r="O201" s="1512">
        <f t="shared" si="61"/>
        <v>0</v>
      </c>
      <c r="P201" s="1513">
        <f t="shared" si="61"/>
        <v>0</v>
      </c>
      <c r="Q201" s="1514">
        <f t="shared" si="61"/>
        <v>0</v>
      </c>
      <c r="R201" s="1514">
        <f t="shared" si="61"/>
        <v>0</v>
      </c>
      <c r="S201" s="1450">
        <f t="shared" si="61"/>
        <v>0</v>
      </c>
      <c r="T201" s="242"/>
      <c r="U201" s="242"/>
    </row>
    <row r="202" spans="1:94" x14ac:dyDescent="0.25">
      <c r="A202" s="411" t="s">
        <v>210</v>
      </c>
      <c r="B202" s="429"/>
      <c r="C202" s="429"/>
      <c r="D202" s="429"/>
      <c r="E202" s="429"/>
      <c r="F202" s="429"/>
      <c r="G202" s="429"/>
      <c r="H202" s="429"/>
      <c r="I202" s="3"/>
      <c r="J202" s="3"/>
      <c r="K202" s="3"/>
      <c r="L202" s="3"/>
      <c r="M202" s="3"/>
      <c r="N202" s="3"/>
      <c r="O202" s="3"/>
      <c r="P202" s="3"/>
      <c r="Q202" s="3"/>
      <c r="R202" s="5"/>
      <c r="S202" s="5"/>
      <c r="T202" s="5"/>
      <c r="U202" s="5"/>
      <c r="V202" s="5"/>
      <c r="W202" s="5"/>
      <c r="X202" s="5"/>
      <c r="Y202" s="5"/>
      <c r="Z202" s="4"/>
      <c r="AA202" s="4"/>
      <c r="AB202" s="4"/>
      <c r="AC202" s="4"/>
      <c r="AD202" s="4"/>
      <c r="AE202" s="4"/>
      <c r="AF202" s="4"/>
      <c r="AG202" s="4"/>
      <c r="AH202" s="4"/>
      <c r="AI202" s="4"/>
    </row>
    <row r="203" spans="1:94" ht="15" customHeight="1" x14ac:dyDescent="0.25">
      <c r="A203" s="3271" t="s">
        <v>211</v>
      </c>
      <c r="B203" s="3272"/>
      <c r="C203" s="3281" t="s">
        <v>65</v>
      </c>
      <c r="D203" s="3273"/>
      <c r="E203" s="3274"/>
      <c r="F203" s="3282" t="s">
        <v>6</v>
      </c>
      <c r="G203" s="3282"/>
      <c r="H203" s="3282"/>
      <c r="I203" s="3282"/>
      <c r="J203" s="3282"/>
      <c r="K203" s="3282"/>
      <c r="L203" s="3282"/>
      <c r="M203" s="3282"/>
      <c r="N203" s="3282"/>
      <c r="O203" s="3282"/>
      <c r="P203" s="3282"/>
      <c r="Q203" s="3282"/>
      <c r="R203" s="3282"/>
      <c r="S203" s="3282"/>
      <c r="T203" s="3282"/>
      <c r="U203" s="3282"/>
      <c r="V203" s="3282"/>
      <c r="W203" s="3282"/>
      <c r="X203" s="3282"/>
      <c r="Y203" s="3282"/>
      <c r="Z203" s="3282"/>
      <c r="AA203" s="3282"/>
      <c r="AB203" s="3282"/>
      <c r="AC203" s="3283"/>
      <c r="AD203" s="3284" t="s">
        <v>121</v>
      </c>
      <c r="AE203" s="3280"/>
      <c r="AF203" s="3285" t="s">
        <v>122</v>
      </c>
      <c r="AG203" s="3280"/>
      <c r="AH203" s="3286" t="s">
        <v>28</v>
      </c>
      <c r="AI203" s="3280" t="s">
        <v>29</v>
      </c>
    </row>
    <row r="204" spans="1:94" x14ac:dyDescent="0.25">
      <c r="A204" s="2642"/>
      <c r="B204" s="2643"/>
      <c r="C204" s="2661"/>
      <c r="D204" s="2648"/>
      <c r="E204" s="2649"/>
      <c r="F204" s="3214" t="s">
        <v>212</v>
      </c>
      <c r="G204" s="3260"/>
      <c r="H204" s="2644" t="s">
        <v>213</v>
      </c>
      <c r="I204" s="2645"/>
      <c r="J204" s="2644" t="s">
        <v>214</v>
      </c>
      <c r="K204" s="2645"/>
      <c r="L204" s="2644" t="s">
        <v>215</v>
      </c>
      <c r="M204" s="2645"/>
      <c r="N204" s="2644" t="s">
        <v>216</v>
      </c>
      <c r="O204" s="2645"/>
      <c r="P204" s="2644" t="s">
        <v>217</v>
      </c>
      <c r="Q204" s="2645"/>
      <c r="R204" s="2644" t="s">
        <v>218</v>
      </c>
      <c r="S204" s="2645"/>
      <c r="T204" s="3261" t="s">
        <v>219</v>
      </c>
      <c r="U204" s="3261"/>
      <c r="V204" s="3261" t="s">
        <v>220</v>
      </c>
      <c r="W204" s="3261"/>
      <c r="X204" s="3261" t="s">
        <v>221</v>
      </c>
      <c r="Y204" s="3261"/>
      <c r="Z204" s="3253" t="s">
        <v>123</v>
      </c>
      <c r="AA204" s="3248"/>
      <c r="AB204" s="3253" t="s">
        <v>124</v>
      </c>
      <c r="AC204" s="3262"/>
      <c r="AD204" s="2665"/>
      <c r="AE204" s="2659"/>
      <c r="AF204" s="2667"/>
      <c r="AG204" s="2659"/>
      <c r="AH204" s="2669"/>
      <c r="AI204" s="2658"/>
    </row>
    <row r="205" spans="1:94" x14ac:dyDescent="0.25">
      <c r="A205" s="2644"/>
      <c r="B205" s="2645"/>
      <c r="C205" s="1515" t="s">
        <v>222</v>
      </c>
      <c r="D205" s="1516" t="s">
        <v>18</v>
      </c>
      <c r="E205" s="1517" t="s">
        <v>19</v>
      </c>
      <c r="F205" s="1518" t="s">
        <v>18</v>
      </c>
      <c r="G205" s="1519" t="s">
        <v>19</v>
      </c>
      <c r="H205" s="1518" t="s">
        <v>18</v>
      </c>
      <c r="I205" s="1519" t="s">
        <v>19</v>
      </c>
      <c r="J205" s="1518" t="s">
        <v>18</v>
      </c>
      <c r="K205" s="1519" t="s">
        <v>19</v>
      </c>
      <c r="L205" s="1518" t="s">
        <v>18</v>
      </c>
      <c r="M205" s="1519" t="s">
        <v>19</v>
      </c>
      <c r="N205" s="1518" t="s">
        <v>18</v>
      </c>
      <c r="O205" s="1519" t="s">
        <v>19</v>
      </c>
      <c r="P205" s="1518" t="s">
        <v>18</v>
      </c>
      <c r="Q205" s="1519" t="s">
        <v>19</v>
      </c>
      <c r="R205" s="1518" t="s">
        <v>18</v>
      </c>
      <c r="S205" s="1519" t="s">
        <v>19</v>
      </c>
      <c r="T205" s="1518" t="s">
        <v>18</v>
      </c>
      <c r="U205" s="1519" t="s">
        <v>19</v>
      </c>
      <c r="V205" s="1518" t="s">
        <v>18</v>
      </c>
      <c r="W205" s="1519" t="s">
        <v>19</v>
      </c>
      <c r="X205" s="1518" t="s">
        <v>18</v>
      </c>
      <c r="Y205" s="1519" t="s">
        <v>19</v>
      </c>
      <c r="Z205" s="1518" t="s">
        <v>18</v>
      </c>
      <c r="AA205" s="1519" t="s">
        <v>19</v>
      </c>
      <c r="AB205" s="1518" t="s">
        <v>18</v>
      </c>
      <c r="AC205" s="1520" t="s">
        <v>19</v>
      </c>
      <c r="AD205" s="1521" t="s">
        <v>18</v>
      </c>
      <c r="AE205" s="1519" t="s">
        <v>19</v>
      </c>
      <c r="AF205" s="1521" t="s">
        <v>18</v>
      </c>
      <c r="AG205" s="1519" t="s">
        <v>19</v>
      </c>
      <c r="AH205" s="2670"/>
      <c r="AI205" s="2659" t="s">
        <v>19</v>
      </c>
    </row>
    <row r="206" spans="1:94" x14ac:dyDescent="0.25">
      <c r="A206" s="3270" t="s">
        <v>223</v>
      </c>
      <c r="B206" s="1522" t="s">
        <v>139</v>
      </c>
      <c r="C206" s="1522">
        <f>SUM(D206+E206)</f>
        <v>0</v>
      </c>
      <c r="D206" s="1523">
        <f>SUM(F206+H206+J206+L206+N206+P206+R206+T206+V206+X206+Z206+AB206)</f>
        <v>0</v>
      </c>
      <c r="E206" s="1524">
        <f>SUM(G206+I206+K206+M206+O206+Q206+S206+U206+W206+Y206+AA206+AC206)</f>
        <v>0</v>
      </c>
      <c r="F206" s="1525"/>
      <c r="G206" s="1526"/>
      <c r="H206" s="1525"/>
      <c r="I206" s="1526"/>
      <c r="J206" s="1525"/>
      <c r="K206" s="1526"/>
      <c r="L206" s="1525"/>
      <c r="M206" s="1526"/>
      <c r="N206" s="1525"/>
      <c r="O206" s="1526"/>
      <c r="P206" s="1525"/>
      <c r="Q206" s="1527"/>
      <c r="R206" s="1525"/>
      <c r="S206" s="1527"/>
      <c r="T206" s="1525"/>
      <c r="U206" s="1526"/>
      <c r="V206" s="1525"/>
      <c r="W206" s="1526"/>
      <c r="X206" s="1525"/>
      <c r="Y206" s="1527"/>
      <c r="Z206" s="1525"/>
      <c r="AA206" s="1527"/>
      <c r="AB206" s="1525"/>
      <c r="AC206" s="1528"/>
      <c r="AD206" s="1526"/>
      <c r="AE206" s="1527"/>
      <c r="AF206" s="1526"/>
      <c r="AG206" s="1527"/>
      <c r="AH206" s="1525"/>
      <c r="AI206" s="1527"/>
      <c r="AJ206" s="444" t="str">
        <f>$CA206&amp;CB206&amp;CC206&amp;CD206&amp;CE206&amp;CF206</f>
        <v/>
      </c>
      <c r="CA206" s="60" t="str">
        <f>IF(AND($D206&lt;&gt;0,AD206=""),"* No olvide ingresar la variable "&amp;AD$203&amp;""&amp;"  Hombres (Digite CERO si no tiene).  ",IF(AD206&gt;$D206,"* La variable Niños, Niñas, Adolescentes y Jóvenes SENAME Hombres no puede superar el Total Hombres. ",""))</f>
        <v/>
      </c>
      <c r="CB206" s="60" t="str">
        <f>IF(AND($E206&lt;&gt;0,AE206=""),"* No olvide ingresar la variable Niños, Niñas, Adolescentes y Jóvenes SENAME  Mujeres (Digite CERO si no tiene).  ",IF(AE206&gt;$E206,"* La variable Niños, Niñas, Adolescentes y Jóvenes SENAME Mujeres no puede superar el Total Mujeres ",""))</f>
        <v/>
      </c>
      <c r="CC206" s="60" t="str">
        <f>IF(AND($D206&lt;&gt;0,AF206=""),"* No olvide ingresar la variable "&amp;AF$203&amp;""&amp;" Hombres (Digite CERO si no tiene).  ",IF(AF206&gt;$D206,"* La variable Niños, Niñas, Adolescentes y Jóvenes Mejor Niñez Hombres no puede superar el Total Hombres. ",""))</f>
        <v/>
      </c>
      <c r="CD206" s="60" t="str">
        <f>IF(AND($E206&lt;&gt;0,AG206=""),"* No olvide ingresar la variable Niños, Niñas, Adolescentes y Jóvenes Mejor niñez Mujeres (Digite CERO si no tiene).  ",IF(AG206&gt;$E206,"* La variable de Niños, Niñas, Adolescentes y Jóvenes Mejor Niñez Mujeres no puede superar el Total Mujeres. ",""))</f>
        <v/>
      </c>
      <c r="CE206" s="60" t="str">
        <f>IF(AND($C206&lt;&gt;0,AH206=""),"* No olvide ingresar la variable "&amp;AH$203&amp;""&amp;" (Digite CERO si no tiene).  ",IF(AH206&gt;$C206,"* La variable Pueblos Originarios no puede superar el Total Ambos Sexos. ",""))</f>
        <v/>
      </c>
      <c r="CF206" s="60" t="str">
        <f>IF(AND($C206&lt;&gt;0,AI206=""),"* No olvide ingresar la variable "&amp;AI$203&amp;""&amp;" (Digite CERO si no tiene).  ",IF(AI206&gt;$C206,"* La variable Migrantes no puede superar el Total Ambos Sexos. ",""))</f>
        <v/>
      </c>
      <c r="CK206" s="62">
        <f>IF(AND($D206&lt;&gt;0,AD206=""),1,IF(AD206&gt;$D206,1,0))</f>
        <v>0</v>
      </c>
      <c r="CL206" s="62">
        <f>IF(AND($E206&lt;&gt;0,AE206=""),1,IF(AE206&gt;$E206,1,0))</f>
        <v>0</v>
      </c>
      <c r="CM206" s="62">
        <f>IF(AND($D206&lt;&gt;0,AF206=""),1,IF(AF206&gt;$D206,1,0))</f>
        <v>0</v>
      </c>
      <c r="CN206" s="62">
        <f>IF(AND($E206&lt;&gt;0,AG206=""),1,IF(AG206&gt;$E206,1,0))</f>
        <v>0</v>
      </c>
      <c r="CO206" s="62">
        <f>IF(AND($C206&lt;&gt;0,AH206=""),1,IF(AH206&gt;$C206,1,0))</f>
        <v>0</v>
      </c>
      <c r="CP206" s="62">
        <f>IF(AND($C206&lt;&gt;0,AI206=""),1,IF(AI206&gt;$C206,1,0))</f>
        <v>0</v>
      </c>
    </row>
    <row r="207" spans="1:94" x14ac:dyDescent="0.25">
      <c r="A207" s="2637"/>
      <c r="B207" s="445" t="s">
        <v>224</v>
      </c>
      <c r="C207" s="446">
        <f>SUM(D207+E207)</f>
        <v>0</v>
      </c>
      <c r="D207" s="447">
        <f>SUM(F207+H207+J207+L207+N207+P207+R207+T207+V207+X207+Z207+AB207)</f>
        <v>0</v>
      </c>
      <c r="E207" s="448">
        <f>SUM(G207+I207+K207+M207+O207+Q207+S207+U207+W207+Y207+AA207+AC207)</f>
        <v>0</v>
      </c>
      <c r="F207" s="449"/>
      <c r="G207" s="450"/>
      <c r="H207" s="449"/>
      <c r="I207" s="450"/>
      <c r="J207" s="449"/>
      <c r="K207" s="450"/>
      <c r="L207" s="449"/>
      <c r="M207" s="450"/>
      <c r="N207" s="449"/>
      <c r="O207" s="450"/>
      <c r="P207" s="449"/>
      <c r="Q207" s="451"/>
      <c r="R207" s="449"/>
      <c r="S207" s="451"/>
      <c r="T207" s="449"/>
      <c r="U207" s="450"/>
      <c r="V207" s="449"/>
      <c r="W207" s="450"/>
      <c r="X207" s="449"/>
      <c r="Y207" s="451"/>
      <c r="Z207" s="449"/>
      <c r="AA207" s="451"/>
      <c r="AB207" s="449"/>
      <c r="AC207" s="452"/>
      <c r="AD207" s="453"/>
      <c r="AE207" s="451"/>
      <c r="AF207" s="453"/>
      <c r="AG207" s="451"/>
      <c r="AH207" s="449"/>
      <c r="AI207" s="451"/>
      <c r="AJ207" s="444" t="str">
        <f>$CA207&amp;CB207&amp;CC207&amp;CE207&amp;CF207&amp;CD207</f>
        <v/>
      </c>
      <c r="CA207" s="60" t="str">
        <f>IF(AND($D207&lt;&gt;0,AD207=""),"* No olvide ingresar la variable "&amp;AD$203&amp;""&amp;" Hombres (Digite CERO si no tiene).  ",IF(AD207&gt;$D207,"* La variable Niños, Niñas, Adolescentes y Jóvenes SENAME Hombres no puede superar el Total Hombres. ",""))</f>
        <v/>
      </c>
      <c r="CB207" s="60" t="str">
        <f>IF(AND($E207&lt;&gt;0,AE207=""),"* No olvide ingresar la variable Niños, Niñas, Adolescentes y Jóvenes SENAME  Mujeres (Digite CERO si no tiene).  ",IF(AE207&gt;$E207,"* La variable Niños, Niñas, Adolescentes y Jóvenes SENAME Mujeres no puede superar el Total Mujeres ",""))</f>
        <v/>
      </c>
      <c r="CC207" s="60" t="str">
        <f>IF(AND($D207&lt;&gt;0,AF207=""),"* No olvide ingresar la variable "&amp;AF$203&amp;""&amp;" Hombres (Digite CERO si no tiene).  ",IF(AF207&gt;$D207,"* La variable Niños, Niñas, Adolescentes y Jóvenes Mejor Niñez Hombres no puede superar el Total Hombres. ",""))</f>
        <v/>
      </c>
      <c r="CD207" s="60" t="str">
        <f>IF(AND($E207&lt;&gt;0,AG207=""),"* No olvide ingresar la variable Niños, Niñas, Adolescentes y Jóvenes Mejor niñez Mujeres (Digite CERO si no tiene).  ",IF(AG207&gt;$E207,"* La variable de Niños, Niñas, Adolescentes y Jóvenes Mejor Niñez Mujeres no puede superar el Total Mujeres. ",""))</f>
        <v/>
      </c>
      <c r="CE207" s="60" t="str">
        <f>IF(AND($C207&lt;&gt;0,AH207=""),"* No olvide ingresar la variable "&amp;AH$203&amp;""&amp;" (Digite CERO si no tiene).  ",IF(AH207&gt;$C207,"* La variable Pueblos Originarios no puede superar el Total Ambos Sexos. ",""))</f>
        <v/>
      </c>
      <c r="CF207" s="60" t="str">
        <f>IF(AND($C207&lt;&gt;0,AI207=""),"* No olvide ingresar la variable "&amp;AI$203&amp;""&amp;" (Digite CERO si no tiene).  ",IF(AI207&gt;$C207,"* La variable Migrantes no puede superar el Total Ambos Sexos. ",""))</f>
        <v/>
      </c>
      <c r="CK207" s="62">
        <f>IF(AND($D207&lt;&gt;0,AD207=""),1,IF(AD207&gt;$D207,1,0))</f>
        <v>0</v>
      </c>
      <c r="CL207" s="62">
        <f>IF(AND($E207&lt;&gt;0,AE207=""),1,IF(AE207&gt;$E207,1,0))</f>
        <v>0</v>
      </c>
      <c r="CM207" s="62">
        <f>IF(AND($D207&lt;&gt;0,AF207=""),1,IF(AF207&gt;$D207,1,0))</f>
        <v>0</v>
      </c>
      <c r="CN207" s="62">
        <f>IF(AND($E207&lt;&gt;0,AG207=""),1,IF(AG207&gt;$E207,1,0))</f>
        <v>0</v>
      </c>
      <c r="CO207" s="62">
        <f>IF(AND($C207&lt;&gt;0,AH207=""),1,IF(AH207&gt;$C207,1,0))</f>
        <v>0</v>
      </c>
      <c r="CP207" s="62">
        <f>IF(AND($C207&lt;&gt;0,AI207=""),1,IF(AI207&gt;$C207,1,0))</f>
        <v>0</v>
      </c>
    </row>
    <row r="208" spans="1:94" x14ac:dyDescent="0.25">
      <c r="A208" s="2638" t="s">
        <v>65</v>
      </c>
      <c r="B208" s="2639"/>
      <c r="C208" s="1529">
        <f>SUM(D208+E208)</f>
        <v>0</v>
      </c>
      <c r="D208" s="1530">
        <f t="shared" ref="D208:AI208" si="62">SUM(D206+D207)</f>
        <v>0</v>
      </c>
      <c r="E208" s="1531">
        <f t="shared" si="62"/>
        <v>0</v>
      </c>
      <c r="F208" s="1532">
        <f t="shared" si="62"/>
        <v>0</v>
      </c>
      <c r="G208" s="1533">
        <f t="shared" si="62"/>
        <v>0</v>
      </c>
      <c r="H208" s="1532">
        <f t="shared" si="62"/>
        <v>0</v>
      </c>
      <c r="I208" s="1533">
        <f t="shared" si="62"/>
        <v>0</v>
      </c>
      <c r="J208" s="1532">
        <f t="shared" si="62"/>
        <v>0</v>
      </c>
      <c r="K208" s="1533">
        <f t="shared" si="62"/>
        <v>0</v>
      </c>
      <c r="L208" s="1532">
        <f t="shared" si="62"/>
        <v>0</v>
      </c>
      <c r="M208" s="1533">
        <f t="shared" si="62"/>
        <v>0</v>
      </c>
      <c r="N208" s="1532">
        <f t="shared" si="62"/>
        <v>0</v>
      </c>
      <c r="O208" s="1533">
        <f t="shared" si="62"/>
        <v>0</v>
      </c>
      <c r="P208" s="1532">
        <f t="shared" si="62"/>
        <v>0</v>
      </c>
      <c r="Q208" s="1533">
        <f t="shared" si="62"/>
        <v>0</v>
      </c>
      <c r="R208" s="1532">
        <f t="shared" si="62"/>
        <v>0</v>
      </c>
      <c r="S208" s="1533">
        <f t="shared" si="62"/>
        <v>0</v>
      </c>
      <c r="T208" s="1532">
        <f t="shared" si="62"/>
        <v>0</v>
      </c>
      <c r="U208" s="1533">
        <f t="shared" si="62"/>
        <v>0</v>
      </c>
      <c r="V208" s="1532">
        <f t="shared" si="62"/>
        <v>0</v>
      </c>
      <c r="W208" s="1533">
        <f t="shared" si="62"/>
        <v>0</v>
      </c>
      <c r="X208" s="1532">
        <f t="shared" si="62"/>
        <v>0</v>
      </c>
      <c r="Y208" s="1533">
        <f t="shared" si="62"/>
        <v>0</v>
      </c>
      <c r="Z208" s="1532">
        <f t="shared" si="62"/>
        <v>0</v>
      </c>
      <c r="AA208" s="1533">
        <f t="shared" si="62"/>
        <v>0</v>
      </c>
      <c r="AB208" s="1532">
        <f t="shared" si="62"/>
        <v>0</v>
      </c>
      <c r="AC208" s="1534">
        <f t="shared" si="62"/>
        <v>0</v>
      </c>
      <c r="AD208" s="1530">
        <f t="shared" si="62"/>
        <v>0</v>
      </c>
      <c r="AE208" s="1533">
        <f t="shared" si="62"/>
        <v>0</v>
      </c>
      <c r="AF208" s="1530">
        <f t="shared" si="62"/>
        <v>0</v>
      </c>
      <c r="AG208" s="1533">
        <f t="shared" si="62"/>
        <v>0</v>
      </c>
      <c r="AH208" s="1532">
        <f t="shared" si="62"/>
        <v>0</v>
      </c>
      <c r="AI208" s="1531">
        <f t="shared" si="62"/>
        <v>0</v>
      </c>
    </row>
    <row r="209" spans="1:90" customFormat="1" x14ac:dyDescent="0.25">
      <c r="A209" s="411" t="s">
        <v>225</v>
      </c>
      <c r="B209" s="429"/>
      <c r="C209" s="429"/>
      <c r="D209" s="429"/>
      <c r="E209" s="429"/>
      <c r="F209" s="429"/>
      <c r="G209" s="5"/>
      <c r="H209" s="5"/>
      <c r="I209" s="379"/>
      <c r="J209" s="379"/>
      <c r="K209" s="379"/>
      <c r="L209" s="379"/>
      <c r="M209" s="379"/>
      <c r="N209" s="379"/>
      <c r="O209" s="379"/>
      <c r="P209" s="379"/>
      <c r="Q209" s="379"/>
      <c r="R209" s="5"/>
      <c r="S209" s="5"/>
      <c r="T209" s="5"/>
      <c r="U209" s="5"/>
      <c r="V209" s="5"/>
      <c r="W209" s="5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</row>
    <row r="210" spans="1:90" customFormat="1" ht="15" customHeight="1" x14ac:dyDescent="0.25">
      <c r="A210" s="3271" t="s">
        <v>226</v>
      </c>
      <c r="B210" s="3272"/>
      <c r="C210" s="3273" t="s">
        <v>65</v>
      </c>
      <c r="D210" s="3273"/>
      <c r="E210" s="3274"/>
      <c r="F210" s="3275" t="s">
        <v>6</v>
      </c>
      <c r="G210" s="3276"/>
      <c r="H210" s="3276"/>
      <c r="I210" s="3276"/>
      <c r="J210" s="3276"/>
      <c r="K210" s="3276"/>
      <c r="L210" s="3276"/>
      <c r="M210" s="3276"/>
      <c r="N210" s="3276"/>
      <c r="O210" s="3276"/>
      <c r="P210" s="3275" t="s">
        <v>227</v>
      </c>
      <c r="Q210" s="3276"/>
      <c r="R210" s="3277"/>
      <c r="S210" s="3287" t="s">
        <v>28</v>
      </c>
      <c r="T210" s="3288" t="s">
        <v>29</v>
      </c>
      <c r="U210" s="3285" t="s">
        <v>228</v>
      </c>
      <c r="V210" s="3285"/>
      <c r="W210" s="3285"/>
      <c r="X210" s="3285"/>
      <c r="Y210" s="3285"/>
      <c r="Z210" s="3280"/>
      <c r="AA210" s="3289" t="s">
        <v>229</v>
      </c>
      <c r="AB210" s="3285"/>
      <c r="AC210" s="3285"/>
      <c r="AD210" s="3285"/>
      <c r="AE210" s="3285"/>
      <c r="AF210" s="3280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</row>
    <row r="211" spans="1:90" customFormat="1" ht="15" customHeight="1" x14ac:dyDescent="0.25">
      <c r="A211" s="2642"/>
      <c r="B211" s="2643"/>
      <c r="C211" s="2648"/>
      <c r="D211" s="2648"/>
      <c r="E211" s="2649"/>
      <c r="F211" s="3226" t="s">
        <v>230</v>
      </c>
      <c r="G211" s="3226"/>
      <c r="H211" s="3226" t="s">
        <v>31</v>
      </c>
      <c r="I211" s="3226"/>
      <c r="J211" s="3226" t="s">
        <v>145</v>
      </c>
      <c r="K211" s="3226"/>
      <c r="L211" s="3226" t="s">
        <v>231</v>
      </c>
      <c r="M211" s="3226"/>
      <c r="N211" s="3226" t="s">
        <v>232</v>
      </c>
      <c r="O211" s="3206"/>
      <c r="P211" s="3290" t="s">
        <v>233</v>
      </c>
      <c r="Q211" s="3278" t="s">
        <v>234</v>
      </c>
      <c r="R211" s="3279" t="s">
        <v>235</v>
      </c>
      <c r="S211" s="2672"/>
      <c r="T211" s="2675"/>
      <c r="U211" s="2667"/>
      <c r="V211" s="2667"/>
      <c r="W211" s="2667"/>
      <c r="X211" s="2667"/>
      <c r="Y211" s="2667"/>
      <c r="Z211" s="2659"/>
      <c r="AA211" s="2678"/>
      <c r="AB211" s="2667"/>
      <c r="AC211" s="2667"/>
      <c r="AD211" s="2667"/>
      <c r="AE211" s="2667"/>
      <c r="AF211" s="2659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</row>
    <row r="212" spans="1:90" customFormat="1" x14ac:dyDescent="0.25">
      <c r="A212" s="2644"/>
      <c r="B212" s="2645"/>
      <c r="C212" s="1515" t="s">
        <v>222</v>
      </c>
      <c r="D212" s="1521" t="s">
        <v>18</v>
      </c>
      <c r="E212" s="1517" t="s">
        <v>19</v>
      </c>
      <c r="F212" s="1518" t="s">
        <v>18</v>
      </c>
      <c r="G212" s="1519" t="s">
        <v>19</v>
      </c>
      <c r="H212" s="1518" t="s">
        <v>18</v>
      </c>
      <c r="I212" s="1519" t="s">
        <v>19</v>
      </c>
      <c r="J212" s="1518" t="s">
        <v>18</v>
      </c>
      <c r="K212" s="1519" t="s">
        <v>19</v>
      </c>
      <c r="L212" s="1518" t="s">
        <v>18</v>
      </c>
      <c r="M212" s="1519" t="s">
        <v>19</v>
      </c>
      <c r="N212" s="1518" t="s">
        <v>18</v>
      </c>
      <c r="O212" s="1535" t="s">
        <v>19</v>
      </c>
      <c r="P212" s="2680"/>
      <c r="Q212" s="2654"/>
      <c r="R212" s="2656"/>
      <c r="S212" s="2673"/>
      <c r="T212" s="2676" t="s">
        <v>19</v>
      </c>
      <c r="U212" s="1536" t="s">
        <v>236</v>
      </c>
      <c r="V212" s="1537" t="s">
        <v>11</v>
      </c>
      <c r="W212" s="1538" t="s">
        <v>237</v>
      </c>
      <c r="X212" s="1538" t="s">
        <v>238</v>
      </c>
      <c r="Y212" s="1538" t="s">
        <v>239</v>
      </c>
      <c r="Z212" s="1539" t="s">
        <v>240</v>
      </c>
      <c r="AA212" s="1540" t="s">
        <v>236</v>
      </c>
      <c r="AB212" s="1537" t="s">
        <v>11</v>
      </c>
      <c r="AC212" s="1538" t="s">
        <v>237</v>
      </c>
      <c r="AD212" s="1538" t="s">
        <v>238</v>
      </c>
      <c r="AE212" s="1538" t="s">
        <v>239</v>
      </c>
      <c r="AF212" s="1541" t="s">
        <v>240</v>
      </c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</row>
    <row r="213" spans="1:90" customFormat="1" ht="15" customHeight="1" x14ac:dyDescent="0.25">
      <c r="A213" s="3295" t="s">
        <v>241</v>
      </c>
      <c r="B213" s="3296"/>
      <c r="C213" s="1522">
        <f>SUM(D213+E213)</f>
        <v>0</v>
      </c>
      <c r="D213" s="1523">
        <f t="shared" ref="D213:E215" si="63">SUM(F213+H213+J213+L213+N213)</f>
        <v>0</v>
      </c>
      <c r="E213" s="1542">
        <f t="shared" si="63"/>
        <v>0</v>
      </c>
      <c r="F213" s="1525"/>
      <c r="G213" s="1527"/>
      <c r="H213" s="1525"/>
      <c r="I213" s="1527"/>
      <c r="J213" s="1525"/>
      <c r="K213" s="1527"/>
      <c r="L213" s="1525"/>
      <c r="M213" s="1527"/>
      <c r="N213" s="1525"/>
      <c r="O213" s="1543"/>
      <c r="P213" s="1525"/>
      <c r="Q213" s="815"/>
      <c r="R213" s="1528"/>
      <c r="S213" s="1544"/>
      <c r="T213" s="1528"/>
      <c r="U213" s="471"/>
      <c r="V213" s="472"/>
      <c r="W213" s="472"/>
      <c r="X213" s="472"/>
      <c r="Y213" s="472"/>
      <c r="Z213" s="473"/>
      <c r="AA213" s="1525"/>
      <c r="AB213" s="815"/>
      <c r="AC213" s="815"/>
      <c r="AD213" s="815"/>
      <c r="AE213" s="815"/>
      <c r="AF213" s="1527"/>
      <c r="AG213" s="242" t="str">
        <f>CA213&amp;CB213</f>
        <v/>
      </c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60" t="str">
        <f>IF(AND($C213&lt;&gt;0,S213=""),"* No olvide ingresar la variable "&amp;S$210&amp;""&amp;" (Digite CERO si no tiene). ",IF(S213&gt;$C213,"* La variable Pueblos Originarios no puede superar el Total Ambos Sexos. ",""))</f>
        <v/>
      </c>
      <c r="CB213" s="60" t="str">
        <f>IF(AND($C213&lt;&gt;0,T213=""),"* No olvide ingresar la variable "&amp;T$210&amp;""&amp;" (Digite CERO si no tiene). ",IF(T213&gt;$C213,"* La variable Migrantes no puede superar el Total Ambos Sexos. ",""))</f>
        <v/>
      </c>
      <c r="CC213" s="2"/>
      <c r="CD213" s="59"/>
      <c r="CE213" s="59"/>
      <c r="CF213" s="61"/>
      <c r="CG213" s="61"/>
      <c r="CH213" s="61"/>
      <c r="CI213" s="61"/>
      <c r="CJ213" s="61"/>
      <c r="CK213" s="62">
        <f>IF(AND($C213&lt;&gt;0,S213=""),1,IF(S213&gt;$C213,1,0))</f>
        <v>0</v>
      </c>
      <c r="CL213" s="62">
        <f>IF(AND($C213&lt;&gt;0,T213=""),1,IF(T213&gt;$C213,1,0))</f>
        <v>0</v>
      </c>
    </row>
    <row r="214" spans="1:90" customFormat="1" x14ac:dyDescent="0.25">
      <c r="A214" s="2694" t="s">
        <v>242</v>
      </c>
      <c r="B214" s="2695"/>
      <c r="C214" s="474">
        <f>SUM(D214+E214)</f>
        <v>0</v>
      </c>
      <c r="D214" s="475">
        <f t="shared" si="63"/>
        <v>0</v>
      </c>
      <c r="E214" s="476">
        <f t="shared" si="63"/>
        <v>0</v>
      </c>
      <c r="F214" s="477"/>
      <c r="G214" s="478"/>
      <c r="H214" s="477"/>
      <c r="I214" s="478"/>
      <c r="J214" s="477"/>
      <c r="K214" s="478"/>
      <c r="L214" s="477"/>
      <c r="M214" s="478"/>
      <c r="N214" s="477"/>
      <c r="O214" s="479"/>
      <c r="P214" s="477"/>
      <c r="Q214" s="480"/>
      <c r="R214" s="481"/>
      <c r="S214" s="482"/>
      <c r="T214" s="483"/>
      <c r="U214" s="482"/>
      <c r="V214" s="480"/>
      <c r="W214" s="480"/>
      <c r="X214" s="480"/>
      <c r="Y214" s="480"/>
      <c r="Z214" s="484"/>
      <c r="AA214" s="477"/>
      <c r="AB214" s="480"/>
      <c r="AC214" s="480"/>
      <c r="AD214" s="480"/>
      <c r="AE214" s="480"/>
      <c r="AF214" s="478"/>
      <c r="AG214" s="242" t="str">
        <f t="shared" ref="AG214:AG215" si="64">CA214&amp;CB214</f>
        <v/>
      </c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60" t="str">
        <f t="shared" ref="CA214:CA215" si="65">IF(AND($C214&lt;&gt;0,S214=""),"* No olvide ingresar la variable "&amp;S$210&amp;""&amp;" (Digite CERO si no tiene). ",IF(S214&gt;$C214,"* La variable Pueblos Originarios no puede superar el Total Ambos Sexos. ",""))</f>
        <v/>
      </c>
      <c r="CB214" s="60" t="str">
        <f t="shared" ref="CB214:CB215" si="66">IF(AND($C214&lt;&gt;0,T214=""),"* No olvide ingresar la variable "&amp;T$210&amp;""&amp;" (Digite CERO si no tiene). ",IF(T214&gt;$C214,"* La variable Migrantes no puede superar el Total Ambos Sexos. ",""))</f>
        <v/>
      </c>
      <c r="CC214" s="2"/>
      <c r="CD214" s="59"/>
      <c r="CE214" s="59"/>
      <c r="CF214" s="61"/>
      <c r="CG214" s="61"/>
      <c r="CH214" s="61"/>
      <c r="CI214" s="61"/>
      <c r="CJ214" s="61"/>
      <c r="CK214" s="62">
        <f t="shared" ref="CK214:CL215" si="67">IF(AND($C214&lt;&gt;0,S214=""),1,IF(S214&gt;$C214,1,0))</f>
        <v>0</v>
      </c>
      <c r="CL214" s="62">
        <f t="shared" si="67"/>
        <v>0</v>
      </c>
    </row>
    <row r="215" spans="1:90" customFormat="1" x14ac:dyDescent="0.25">
      <c r="A215" s="2696" t="s">
        <v>243</v>
      </c>
      <c r="B215" s="2697"/>
      <c r="C215" s="445">
        <f>SUM(D215+E215)</f>
        <v>0</v>
      </c>
      <c r="D215" s="485">
        <f t="shared" si="63"/>
        <v>0</v>
      </c>
      <c r="E215" s="486">
        <f t="shared" si="63"/>
        <v>0</v>
      </c>
      <c r="F215" s="449"/>
      <c r="G215" s="451"/>
      <c r="H215" s="449"/>
      <c r="I215" s="451"/>
      <c r="J215" s="449"/>
      <c r="K215" s="451"/>
      <c r="L215" s="449"/>
      <c r="M215" s="451"/>
      <c r="N215" s="449"/>
      <c r="O215" s="487"/>
      <c r="P215" s="449"/>
      <c r="Q215" s="488"/>
      <c r="R215" s="452"/>
      <c r="S215" s="489"/>
      <c r="T215" s="452"/>
      <c r="U215" s="489"/>
      <c r="V215" s="488"/>
      <c r="W215" s="488"/>
      <c r="X215" s="488"/>
      <c r="Y215" s="488"/>
      <c r="Z215" s="490"/>
      <c r="AA215" s="449"/>
      <c r="AB215" s="488"/>
      <c r="AC215" s="488"/>
      <c r="AD215" s="488"/>
      <c r="AE215" s="488"/>
      <c r="AF215" s="451"/>
      <c r="AG215" s="242" t="str">
        <f t="shared" si="64"/>
        <v/>
      </c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60" t="str">
        <f t="shared" si="65"/>
        <v/>
      </c>
      <c r="CB215" s="60" t="str">
        <f t="shared" si="66"/>
        <v/>
      </c>
      <c r="CC215" s="2"/>
      <c r="CD215" s="59"/>
      <c r="CE215" s="59"/>
      <c r="CF215" s="61"/>
      <c r="CG215" s="61"/>
      <c r="CH215" s="61"/>
      <c r="CI215" s="61"/>
      <c r="CJ215" s="61"/>
      <c r="CK215" s="62">
        <f t="shared" si="67"/>
        <v>0</v>
      </c>
      <c r="CL215" s="62">
        <f>IF(AND($C215&lt;&gt;0,T215=""),1,IF(T215&gt;$C215,1,0))</f>
        <v>0</v>
      </c>
    </row>
    <row r="216" spans="1:90" customFormat="1" x14ac:dyDescent="0.25">
      <c r="A216" s="491" t="s">
        <v>244</v>
      </c>
      <c r="B216" s="491"/>
      <c r="C216" s="491"/>
      <c r="D216" s="492"/>
      <c r="E216" s="492"/>
      <c r="F216" s="492"/>
      <c r="G216" s="492"/>
      <c r="H216" s="493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</row>
    <row r="217" spans="1:90" customFormat="1" ht="15" customHeight="1" x14ac:dyDescent="0.25">
      <c r="A217" s="3297" t="s">
        <v>245</v>
      </c>
      <c r="B217" s="3298"/>
      <c r="C217" s="3298"/>
      <c r="D217" s="3291"/>
      <c r="E217" s="3297" t="s">
        <v>18</v>
      </c>
      <c r="F217" s="3299" t="s">
        <v>19</v>
      </c>
      <c r="G217" s="3304" t="s">
        <v>246</v>
      </c>
      <c r="H217" s="3305"/>
      <c r="I217" s="3306" t="s">
        <v>28</v>
      </c>
      <c r="J217" s="3291" t="s">
        <v>29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</row>
    <row r="218" spans="1:90" customFormat="1" ht="22.5" x14ac:dyDescent="0.25">
      <c r="A218" s="2700"/>
      <c r="B218" s="2701"/>
      <c r="C218" s="2701"/>
      <c r="D218" s="2682"/>
      <c r="E218" s="2700"/>
      <c r="F218" s="2703"/>
      <c r="G218" s="1545" t="s">
        <v>247</v>
      </c>
      <c r="H218" s="1546" t="s">
        <v>248</v>
      </c>
      <c r="I218" s="2716"/>
      <c r="J218" s="268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</row>
    <row r="219" spans="1:90" customFormat="1" ht="15" customHeight="1" x14ac:dyDescent="0.25">
      <c r="A219" s="3292" t="s">
        <v>249</v>
      </c>
      <c r="B219" s="3293"/>
      <c r="C219" s="3293"/>
      <c r="D219" s="3294"/>
      <c r="E219" s="1547"/>
      <c r="F219" s="1548"/>
      <c r="G219" s="1506"/>
      <c r="H219" s="1549"/>
      <c r="I219" s="1550"/>
      <c r="J219" s="1548"/>
      <c r="K219" s="444" t="str">
        <f>$CA219&amp;CB219</f>
        <v/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CA219" s="60" t="str">
        <f>IF(AND($E219+F219&lt;&gt;0,I219=""),"* No olvide ingresar la variable "&amp;I$217&amp;""&amp;" (Digite CERO si no tiene). ",IF(I219&gt;$E219+$F219,"* La variable Pueblos Originarios la suma de Hombres + Mujeres.",""))</f>
        <v/>
      </c>
      <c r="CB219" s="60" t="str">
        <f>IF(AND($E219+F219&lt;&gt;0,J219=""),"* No olvide ingresar la variable "&amp;J$217&amp;""&amp;" (Digite CERO si no tiene). ",IF(J219&gt;$E219+$F219,"* La variable Migrantes no puede superar la suma de Hombres + Mujeres. ",""))</f>
        <v/>
      </c>
      <c r="CC219" s="2"/>
      <c r="CD219" s="59"/>
      <c r="CE219" s="59"/>
      <c r="CF219" s="61"/>
      <c r="CG219" s="61"/>
      <c r="CH219" s="61"/>
      <c r="CI219" s="61"/>
      <c r="CJ219" s="61"/>
      <c r="CK219" s="62">
        <f>IF(AND($E219+$F219&lt;&gt;0,I219=""),1,IF(I219&gt;$E219+$F219,1,0))</f>
        <v>0</v>
      </c>
      <c r="CL219" s="62">
        <f>IF(AND($E219+$F219&lt;&gt;0,J219=""),1,IF(J219&gt;$E219+$F219,1,0))</f>
        <v>0</v>
      </c>
    </row>
    <row r="220" spans="1:90" customFormat="1" ht="15" customHeight="1" x14ac:dyDescent="0.25">
      <c r="A220" s="2686" t="s">
        <v>250</v>
      </c>
      <c r="B220" s="2687"/>
      <c r="C220" s="2687"/>
      <c r="D220" s="2688"/>
      <c r="E220" s="391"/>
      <c r="F220" s="500"/>
      <c r="G220" s="391"/>
      <c r="H220" s="330"/>
      <c r="I220" s="501"/>
      <c r="J220" s="502"/>
      <c r="K220" s="444" t="str">
        <f t="shared" ref="K220:K226" si="68">$CA220&amp;CB220</f>
        <v/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60" t="str">
        <f>IF(AND($E220+F220&lt;&gt;0,I220=""),"* No olvide ingresar la variable "&amp;I$217&amp;""&amp;" (Digite CERO si no tiene). ",IF(I220&gt;$E220+$F220,"* La variable Pueblos Originarios la suma de Hombres + Mujeres.",""))</f>
        <v/>
      </c>
      <c r="CB220" s="60" t="str">
        <f>IF(AND($E220+F220&lt;&gt;0,J220=""),"* No olvide ingresar la variable "&amp;J$217&amp;""&amp;" (Digite CERO si no tiene). ",IF(J220&gt;$E220+$F220,"* La variable Migrantes no puede superar la suma de Hombres + Mujeres. ",""))</f>
        <v/>
      </c>
      <c r="CC220" s="2"/>
      <c r="CD220" s="59"/>
      <c r="CE220" s="59"/>
      <c r="CF220" s="61"/>
      <c r="CG220" s="61"/>
      <c r="CH220" s="61"/>
      <c r="CI220" s="61"/>
      <c r="CJ220" s="61"/>
      <c r="CK220" s="62">
        <f>IF(AND($E220+$F220&lt;&gt;0,I220=""),1,IF(I220&gt;$E220+$F220,1,0))</f>
        <v>0</v>
      </c>
      <c r="CL220" s="62">
        <f>IF(AND($E220+$F220&lt;&gt;0,J220=""),1,IF(J220&gt;$E220+$F220,1,0))</f>
        <v>0</v>
      </c>
    </row>
    <row r="221" spans="1:90" customFormat="1" ht="15" customHeight="1" x14ac:dyDescent="0.25">
      <c r="A221" s="2689" t="s">
        <v>251</v>
      </c>
      <c r="B221" s="2690"/>
      <c r="C221" s="2690"/>
      <c r="D221" s="2691"/>
      <c r="E221" s="396"/>
      <c r="F221" s="503"/>
      <c r="G221" s="504"/>
      <c r="H221" s="505"/>
      <c r="I221" s="506"/>
      <c r="J221" s="507"/>
      <c r="K221" s="444" t="str">
        <f t="shared" si="68"/>
        <v/>
      </c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60" t="str">
        <f t="shared" ref="CA221" si="69">IF(AND($E221+F221&lt;&gt;0,I221=""),"* No olvide ingresar la variable "&amp;I$217&amp;""&amp;" (Digite CERO si no tiene). ",IF(I221&gt;$E221+$F221,"* La variable Pueblos Originarios la suma de Hombres + Mujeres.",""))</f>
        <v/>
      </c>
      <c r="CB221" s="60" t="str">
        <f t="shared" ref="CB221" si="70">IF(AND($E221+F221&lt;&gt;0,J221=""),"* No olvide ingresar la variable "&amp;J$217&amp;""&amp;" (Digite CERO si no tiene). ",IF(J221&gt;$E221+$F221,"* La variable Migrantes no puede superar la suma de Hombres + Mujeres. ",""))</f>
        <v/>
      </c>
      <c r="CC221" s="2"/>
      <c r="CD221" s="59"/>
      <c r="CE221" s="59"/>
      <c r="CF221" s="61"/>
      <c r="CG221" s="61"/>
      <c r="CH221" s="61"/>
      <c r="CI221" s="61"/>
      <c r="CJ221" s="61"/>
      <c r="CK221" s="62">
        <f t="shared" ref="CK221:CL226" si="71">IF(AND($E221+$F221&lt;&gt;0,I221=""),1,IF(I221&gt;$E221+$F221,1,0))</f>
        <v>0</v>
      </c>
      <c r="CL221" s="62">
        <f t="shared" si="71"/>
        <v>0</v>
      </c>
    </row>
    <row r="222" spans="1:90" customFormat="1" x14ac:dyDescent="0.25">
      <c r="A222" s="3300" t="s">
        <v>65</v>
      </c>
      <c r="B222" s="3301"/>
      <c r="C222" s="3301"/>
      <c r="D222" s="3302"/>
      <c r="E222" s="1551">
        <f>SUM(E219:E221)</f>
        <v>0</v>
      </c>
      <c r="F222" s="1552">
        <f>SUM(F219:F221)</f>
        <v>0</v>
      </c>
      <c r="G222" s="1553">
        <f t="shared" ref="G222:J222" si="72">SUM(G219:G221)</f>
        <v>0</v>
      </c>
      <c r="H222" s="1554">
        <f t="shared" si="72"/>
        <v>0</v>
      </c>
      <c r="I222" s="1555">
        <f t="shared" si="72"/>
        <v>0</v>
      </c>
      <c r="J222" s="1556">
        <f t="shared" si="72"/>
        <v>0</v>
      </c>
      <c r="K222" s="444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C222" s="2"/>
      <c r="CD222" s="59"/>
      <c r="CE222" s="59"/>
      <c r="CF222" s="61"/>
      <c r="CG222" s="61"/>
      <c r="CH222" s="61"/>
      <c r="CI222" s="61"/>
      <c r="CJ222" s="61"/>
      <c r="CK222" s="2"/>
      <c r="CL222" s="2"/>
    </row>
    <row r="223" spans="1:90" customFormat="1" x14ac:dyDescent="0.25">
      <c r="A223" s="3303" t="s">
        <v>252</v>
      </c>
      <c r="B223" s="3292" t="s">
        <v>253</v>
      </c>
      <c r="C223" s="3293"/>
      <c r="D223" s="3294"/>
      <c r="E223" s="1557"/>
      <c r="F223" s="1558"/>
      <c r="G223" s="268"/>
      <c r="H223" s="516"/>
      <c r="I223" s="1559"/>
      <c r="J223" s="1558"/>
      <c r="K223" s="444" t="str">
        <f>$CA223&amp;CB223</f>
        <v/>
      </c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60" t="str">
        <f>IF(AND($E223+F223&lt;&gt;0,I223=""),"* No olvide ingresar la variable "&amp;I$217&amp;""&amp;" (Digite CERO si no tiene). ",IF(I223&gt;$E223+$F223,"* La variable Pueblos Originarios no debe ser mayor a la suma de Hombres + Mujeres.",""))</f>
        <v/>
      </c>
      <c r="CB223" s="60" t="str">
        <f>IF(AND($E223+F223&lt;&gt;0,J223=""),"* No olvide ingresar la variable "&amp;J$217&amp;""&amp;" (Digite CERO si no tiene). ",IF(J223&gt;$E223+$F223,"* La variable Migrantes no debe ser mayor a la suma de Hombres + Mujeres. ",""))</f>
        <v/>
      </c>
      <c r="CC223" s="2"/>
      <c r="CD223" s="59"/>
      <c r="CE223" s="59"/>
      <c r="CF223" s="61"/>
      <c r="CG223" s="61"/>
      <c r="CH223" s="61"/>
      <c r="CI223" s="61"/>
      <c r="CJ223" s="61"/>
      <c r="CK223" s="62">
        <f t="shared" si="71"/>
        <v>0</v>
      </c>
      <c r="CL223" s="62">
        <f t="shared" si="71"/>
        <v>0</v>
      </c>
    </row>
    <row r="224" spans="1:90" customFormat="1" ht="15" customHeight="1" x14ac:dyDescent="0.25">
      <c r="A224" s="3303"/>
      <c r="B224" s="2708" t="s">
        <v>254</v>
      </c>
      <c r="C224" s="2686" t="s">
        <v>255</v>
      </c>
      <c r="D224" s="2688"/>
      <c r="E224" s="518"/>
      <c r="F224" s="519"/>
      <c r="G224" s="268"/>
      <c r="H224" s="516"/>
      <c r="I224" s="520"/>
      <c r="J224" s="521"/>
      <c r="K224" s="444" t="str">
        <f t="shared" si="68"/>
        <v/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60" t="str">
        <f t="shared" ref="CA224:CA226" si="73">IF(AND($E224+F224&lt;&gt;0,I224=""),"* No olvide ingresar la variable "&amp;I$217&amp;""&amp;" (Digite CERO si no tiene). ",IF(I224&gt;$E224+$F224,"* La variable Pueblos Originarios no debe ser mayor a la suma de Hombres + Mujeres.",""))</f>
        <v/>
      </c>
      <c r="CB224" s="60" t="str">
        <f t="shared" ref="CB224:CB226" si="74">IF(AND($E224+F224&lt;&gt;0,J224=""),"* No olvide ingresar la variable "&amp;J$217&amp;""&amp;" (Digite CERO si no tiene). ",IF(J224&gt;$E224+$F224,"* La variable Migrantes no debe ser mayor a la suma de Hombres + Mujeres. ",""))</f>
        <v/>
      </c>
      <c r="CC224" s="2"/>
      <c r="CD224" s="59"/>
      <c r="CE224" s="59"/>
      <c r="CF224" s="61"/>
      <c r="CG224" s="61"/>
      <c r="CH224" s="61"/>
      <c r="CI224" s="61"/>
      <c r="CJ224" s="61"/>
      <c r="CK224" s="62">
        <f t="shared" si="71"/>
        <v>0</v>
      </c>
      <c r="CL224" s="62">
        <f t="shared" si="71"/>
        <v>0</v>
      </c>
    </row>
    <row r="225" spans="1:90" customFormat="1" ht="15" customHeight="1" x14ac:dyDescent="0.25">
      <c r="A225" s="3303"/>
      <c r="B225" s="2708"/>
      <c r="C225" s="2709" t="s">
        <v>256</v>
      </c>
      <c r="D225" s="2710"/>
      <c r="E225" s="522"/>
      <c r="F225" s="519"/>
      <c r="G225" s="268"/>
      <c r="H225" s="516"/>
      <c r="I225" s="523"/>
      <c r="J225" s="524"/>
      <c r="K225" s="444" t="str">
        <f t="shared" si="68"/>
        <v/>
      </c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60" t="str">
        <f t="shared" si="73"/>
        <v/>
      </c>
      <c r="CB225" s="60" t="str">
        <f t="shared" si="74"/>
        <v/>
      </c>
      <c r="CC225" s="2"/>
      <c r="CD225" s="59"/>
      <c r="CE225" s="59"/>
      <c r="CF225" s="61"/>
      <c r="CG225" s="61"/>
      <c r="CH225" s="61"/>
      <c r="CI225" s="61"/>
      <c r="CJ225" s="61"/>
      <c r="CK225" s="62">
        <f t="shared" si="71"/>
        <v>0</v>
      </c>
      <c r="CL225" s="62">
        <f t="shared" si="71"/>
        <v>0</v>
      </c>
    </row>
    <row r="226" spans="1:90" customFormat="1" ht="15" customHeight="1" x14ac:dyDescent="0.25">
      <c r="A226" s="3303"/>
      <c r="B226" s="525" t="s">
        <v>257</v>
      </c>
      <c r="C226" s="2711" t="s">
        <v>256</v>
      </c>
      <c r="D226" s="2712"/>
      <c r="E226" s="526"/>
      <c r="F226" s="527"/>
      <c r="G226" s="528"/>
      <c r="H226" s="529"/>
      <c r="I226" s="530"/>
      <c r="J226" s="527"/>
      <c r="K226" s="444" t="str">
        <f t="shared" si="68"/>
        <v/>
      </c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60" t="str">
        <f t="shared" si="73"/>
        <v/>
      </c>
      <c r="CB226" s="60" t="str">
        <f t="shared" si="74"/>
        <v/>
      </c>
      <c r="CC226" s="2"/>
      <c r="CD226" s="59"/>
      <c r="CE226" s="59"/>
      <c r="CF226" s="61"/>
      <c r="CG226" s="61"/>
      <c r="CH226" s="61"/>
      <c r="CI226" s="61"/>
      <c r="CJ226" s="61"/>
      <c r="CK226" s="62">
        <f t="shared" si="71"/>
        <v>0</v>
      </c>
      <c r="CL226" s="62">
        <f t="shared" si="71"/>
        <v>0</v>
      </c>
    </row>
    <row r="227" spans="1:90" customFormat="1" x14ac:dyDescent="0.25">
      <c r="A227" s="3300" t="s">
        <v>65</v>
      </c>
      <c r="B227" s="3301"/>
      <c r="C227" s="3301"/>
      <c r="D227" s="3302"/>
      <c r="E227" s="1551">
        <f>SUM(E223:E226)</f>
        <v>0</v>
      </c>
      <c r="F227" s="1552">
        <f>SUM(F223:F226)</f>
        <v>0</v>
      </c>
      <c r="G227" s="531"/>
      <c r="H227" s="532"/>
      <c r="I227" s="1555">
        <f t="shared" ref="I227:J227" si="75">SUM(I223:I226)</f>
        <v>0</v>
      </c>
      <c r="J227" s="1556">
        <f t="shared" si="75"/>
        <v>0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2"/>
      <c r="CF227" s="2"/>
      <c r="CG227" s="2"/>
      <c r="CH227" s="2"/>
      <c r="CI227" s="2"/>
      <c r="CJ227" s="2"/>
      <c r="CK227" s="2"/>
      <c r="CL227" s="2"/>
    </row>
    <row r="228" spans="1:90" customFormat="1" x14ac:dyDescent="0.25">
      <c r="A228" s="533" t="s">
        <v>258</v>
      </c>
      <c r="B228" s="533"/>
      <c r="C228" s="533"/>
      <c r="D228" s="534"/>
      <c r="E228" s="534"/>
      <c r="F228" s="534"/>
      <c r="G228" s="535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2"/>
      <c r="CF228" s="2"/>
      <c r="CG228" s="2"/>
      <c r="CH228" s="2"/>
      <c r="CI228" s="2"/>
      <c r="CJ228" s="2"/>
      <c r="CK228" s="2"/>
      <c r="CL228" s="2"/>
    </row>
    <row r="229" spans="1:90" customFormat="1" ht="21" x14ac:dyDescent="0.25">
      <c r="A229" s="3300" t="s">
        <v>226</v>
      </c>
      <c r="B229" s="3302"/>
      <c r="C229" s="1560" t="s">
        <v>18</v>
      </c>
      <c r="D229" s="1561" t="s">
        <v>19</v>
      </c>
      <c r="E229" s="1562" t="s">
        <v>28</v>
      </c>
      <c r="F229" s="1563" t="s">
        <v>29</v>
      </c>
      <c r="G229" s="535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2"/>
      <c r="CF229" s="2"/>
      <c r="CG229" s="2"/>
      <c r="CH229" s="2"/>
      <c r="CI229" s="2"/>
      <c r="CJ229" s="2"/>
      <c r="CK229" s="2"/>
      <c r="CL229" s="2"/>
    </row>
    <row r="230" spans="1:90" customFormat="1" ht="21" x14ac:dyDescent="0.25">
      <c r="A230" s="3309" t="s">
        <v>259</v>
      </c>
      <c r="B230" s="1564" t="s">
        <v>255</v>
      </c>
      <c r="C230" s="1565"/>
      <c r="D230" s="832"/>
      <c r="E230" s="1566"/>
      <c r="F230" s="1567"/>
      <c r="G230" s="444" t="str">
        <f>$CB230&amp;CA230</f>
        <v/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60" t="str">
        <f>IF(AND($C230+D230&lt;&gt;0,E230=""),"* No olvide ingresar la variable "&amp;E$229&amp;""&amp;" (Digite CERO si no tiene). ",IF(E230&gt;$C230+$D230,"* La variable Pueblos Originarios no debe ser mayor a la suma de Hombres + Mujeres.",""))</f>
        <v/>
      </c>
      <c r="CB230" s="60" t="str">
        <f>IF(AND($C230+D230&lt;&gt;0,F230=""),"* No olvide ingresar la variable "&amp;F$229&amp;""&amp;" (Digite CERO si no tiene). ",IF(F230&gt;$C230+$D230,"* La variable Migrantes no debe ser mayor a la suma de Hombres + Mujeres.",""))</f>
        <v/>
      </c>
      <c r="CC230" s="2"/>
      <c r="CD230" s="59"/>
      <c r="CE230" s="59"/>
      <c r="CF230" s="61"/>
      <c r="CG230" s="61"/>
      <c r="CH230" s="61"/>
      <c r="CI230" s="61"/>
      <c r="CJ230" s="61"/>
      <c r="CK230" s="62">
        <f>IF(AND($C230+$D230&lt;&gt;0,E230=""),1,IF(E230&gt;$C230+$D230,1,0))</f>
        <v>0</v>
      </c>
      <c r="CL230" s="62">
        <f>IF(AND($C230+$D230&lt;&gt;0,F230=""),1,IF(F230&gt;$C230+$D230,1,0))</f>
        <v>0</v>
      </c>
    </row>
    <row r="231" spans="1:90" customFormat="1" ht="21" x14ac:dyDescent="0.25">
      <c r="A231" s="2725"/>
      <c r="B231" s="545" t="s">
        <v>256</v>
      </c>
      <c r="C231" s="546"/>
      <c r="D231" s="547"/>
      <c r="E231" s="548"/>
      <c r="F231" s="549"/>
      <c r="G231" s="444" t="str">
        <f>$CB231&amp;CA231</f>
        <v/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60" t="str">
        <f>IF(AND($C231+D231&lt;&gt;0,E231=""),"* No olvide ingresar la variable "&amp;E$229&amp;""&amp;" (Digite CERO si no tiene). ",IF(E231&gt;$C231+$D231,"* La variable Pueblos Originarios no debe ser mayor a la suma de Hombres + Mujeres.",""))</f>
        <v/>
      </c>
      <c r="CB231" s="60" t="str">
        <f>IF(AND($C231+D231&lt;&gt;0,F231=""),"* No olvide ingresar la variable "&amp;F$229&amp;""&amp;" (Digite CERO si no tiene). ",IF(F231&gt;$C231+$D231,"* La variable Migrantes no debe ser mayor a la suma de Hombres + Mujeres.",""))</f>
        <v/>
      </c>
      <c r="CC231" s="2"/>
      <c r="CD231" s="59"/>
      <c r="CE231" s="59"/>
      <c r="CF231" s="61"/>
      <c r="CG231" s="61"/>
      <c r="CH231" s="61"/>
      <c r="CI231" s="61"/>
      <c r="CJ231" s="61"/>
      <c r="CK231" s="62">
        <f>IF(AND($C231+$D231&lt;&gt;0,E231=""),1,IF(E231&gt;$C231+$D231,1,0))</f>
        <v>0</v>
      </c>
      <c r="CL231" s="62">
        <f>IF(AND($C231+$D231&lt;&gt;0,F231=""),1,IF(F231&gt;$C231+$D231,1,0))</f>
        <v>0</v>
      </c>
    </row>
    <row r="232" spans="1:90" customFormat="1" x14ac:dyDescent="0.25">
      <c r="A232" s="3300" t="s">
        <v>65</v>
      </c>
      <c r="B232" s="3302"/>
      <c r="C232" s="1568">
        <f>SUM(C230:C231)</f>
        <v>0</v>
      </c>
      <c r="D232" s="1569">
        <f t="shared" ref="D232:F232" si="76">SUM(D230:D231)</f>
        <v>0</v>
      </c>
      <c r="E232" s="1570">
        <f t="shared" si="76"/>
        <v>0</v>
      </c>
      <c r="F232" s="1571">
        <f t="shared" si="76"/>
        <v>0</v>
      </c>
      <c r="G232" s="535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2"/>
      <c r="CF232" s="2"/>
      <c r="CG232" s="2"/>
      <c r="CH232" s="2"/>
      <c r="CI232" s="2"/>
      <c r="CJ232" s="2"/>
      <c r="CK232" s="2"/>
      <c r="CL232" s="2"/>
    </row>
    <row r="233" spans="1:90" customFormat="1" x14ac:dyDescent="0.25">
      <c r="A233" s="411" t="s">
        <v>260</v>
      </c>
      <c r="B233" s="429"/>
      <c r="C233" s="429"/>
      <c r="D233" s="5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2"/>
      <c r="CF233" s="2"/>
      <c r="CG233" s="2"/>
      <c r="CH233" s="2"/>
      <c r="CI233" s="2"/>
      <c r="CJ233" s="2"/>
      <c r="CK233" s="2"/>
      <c r="CL233" s="2"/>
    </row>
    <row r="234" spans="1:90" customFormat="1" ht="15" customHeight="1" x14ac:dyDescent="0.25">
      <c r="A234" s="3271" t="s">
        <v>261</v>
      </c>
      <c r="B234" s="3272"/>
      <c r="C234" s="3206" t="s">
        <v>262</v>
      </c>
      <c r="D234" s="3208"/>
      <c r="E234" s="3207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2"/>
      <c r="CF234" s="2"/>
      <c r="CG234" s="2"/>
      <c r="CH234" s="2"/>
      <c r="CI234" s="2"/>
      <c r="CJ234" s="2"/>
      <c r="CK234" s="2"/>
      <c r="CL234" s="2"/>
    </row>
    <row r="235" spans="1:90" customFormat="1" x14ac:dyDescent="0.25">
      <c r="A235" s="2642"/>
      <c r="B235" s="2643"/>
      <c r="C235" s="3310" t="s">
        <v>263</v>
      </c>
      <c r="D235" s="3206" t="s">
        <v>264</v>
      </c>
      <c r="E235" s="3207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2"/>
      <c r="CF235" s="2"/>
      <c r="CG235" s="2"/>
      <c r="CH235" s="2"/>
      <c r="CI235" s="2"/>
      <c r="CJ235" s="2"/>
      <c r="CK235" s="2"/>
      <c r="CL235" s="2"/>
    </row>
    <row r="236" spans="1:90" customFormat="1" x14ac:dyDescent="0.25">
      <c r="A236" s="2644"/>
      <c r="B236" s="2645"/>
      <c r="C236" s="2727"/>
      <c r="D236" s="1572" t="s">
        <v>265</v>
      </c>
      <c r="E236" s="1519" t="s">
        <v>266</v>
      </c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59"/>
      <c r="AM236" s="59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</row>
    <row r="237" spans="1:90" customFormat="1" x14ac:dyDescent="0.25">
      <c r="A237" s="3307" t="s">
        <v>267</v>
      </c>
      <c r="B237" s="3308"/>
      <c r="C237" s="1573"/>
      <c r="D237" s="1525"/>
      <c r="E237" s="1527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59"/>
      <c r="AM237" s="59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</row>
    <row r="238" spans="1:90" customFormat="1" x14ac:dyDescent="0.25">
      <c r="A238" s="2719" t="s">
        <v>268</v>
      </c>
      <c r="B238" s="2720"/>
      <c r="C238" s="556"/>
      <c r="D238" s="557"/>
      <c r="E238" s="484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59"/>
      <c r="AM238" s="59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</row>
    <row r="239" spans="1:90" customFormat="1" x14ac:dyDescent="0.25">
      <c r="A239" s="2719" t="s">
        <v>269</v>
      </c>
      <c r="B239" s="2720"/>
      <c r="C239" s="557"/>
      <c r="D239" s="557"/>
      <c r="E239" s="484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</row>
    <row r="240" spans="1:90" customFormat="1" x14ac:dyDescent="0.25">
      <c r="A240" s="2719" t="s">
        <v>270</v>
      </c>
      <c r="B240" s="2720"/>
      <c r="C240" s="557"/>
      <c r="D240" s="557"/>
      <c r="E240" s="484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</row>
    <row r="241" spans="1:27" customFormat="1" x14ac:dyDescent="0.25">
      <c r="A241" s="2721" t="s">
        <v>271</v>
      </c>
      <c r="B241" s="2722"/>
      <c r="C241" s="558"/>
      <c r="D241" s="559"/>
      <c r="E241" s="490"/>
    </row>
    <row r="242" spans="1:27" customFormat="1" ht="15" customHeight="1" x14ac:dyDescent="0.25">
      <c r="A242" s="2723" t="s">
        <v>272</v>
      </c>
      <c r="B242" s="2723"/>
      <c r="C242" s="2723"/>
      <c r="D242" s="2723"/>
      <c r="E242" s="2723"/>
      <c r="F242" s="2723"/>
      <c r="G242" s="2723"/>
      <c r="H242" s="2723"/>
      <c r="I242" s="2723"/>
      <c r="J242" s="2723"/>
      <c r="K242" s="2723"/>
      <c r="L242" s="2723"/>
      <c r="M242" s="2723"/>
      <c r="N242" s="560"/>
      <c r="O242" s="560"/>
      <c r="P242" s="560"/>
      <c r="Q242" s="560"/>
      <c r="R242" s="560"/>
      <c r="S242" s="560"/>
      <c r="T242" s="560"/>
      <c r="U242" s="560"/>
      <c r="V242" s="560"/>
      <c r="W242" s="560"/>
      <c r="X242" s="560"/>
      <c r="Y242" s="560"/>
    </row>
    <row r="243" spans="1:27" customFormat="1" x14ac:dyDescent="0.25">
      <c r="A243" s="2734" t="s">
        <v>119</v>
      </c>
      <c r="B243" s="2735"/>
      <c r="C243" s="2740" t="s">
        <v>120</v>
      </c>
      <c r="D243" s="2741"/>
      <c r="E243" s="2741"/>
      <c r="F243" s="2744" t="s">
        <v>6</v>
      </c>
      <c r="G243" s="2745"/>
      <c r="H243" s="2745"/>
      <c r="I243" s="2745"/>
      <c r="J243" s="2745"/>
      <c r="K243" s="2745"/>
      <c r="L243" s="2745"/>
      <c r="M243" s="2745"/>
      <c r="N243" s="2745"/>
      <c r="O243" s="2745"/>
      <c r="P243" s="2745"/>
      <c r="Q243" s="2745"/>
      <c r="R243" s="2745"/>
      <c r="S243" s="2745"/>
      <c r="T243" s="2745"/>
      <c r="U243" s="2745"/>
      <c r="V243" s="2745"/>
      <c r="W243" s="2745"/>
      <c r="X243" s="2745"/>
      <c r="Y243" s="2745"/>
      <c r="Z243" s="2745"/>
      <c r="AA243" s="2746"/>
    </row>
    <row r="244" spans="1:27" customFormat="1" ht="15" customHeight="1" x14ac:dyDescent="0.25">
      <c r="A244" s="2736"/>
      <c r="B244" s="2737"/>
      <c r="C244" s="2742"/>
      <c r="D244" s="2743"/>
      <c r="E244" s="2729"/>
      <c r="F244" s="2728" t="s">
        <v>147</v>
      </c>
      <c r="G244" s="2729"/>
      <c r="H244" s="2728" t="s">
        <v>113</v>
      </c>
      <c r="I244" s="2729"/>
      <c r="J244" s="2728" t="s">
        <v>114</v>
      </c>
      <c r="K244" s="2729"/>
      <c r="L244" s="2728" t="s">
        <v>148</v>
      </c>
      <c r="M244" s="2729"/>
      <c r="N244" s="2728" t="s">
        <v>167</v>
      </c>
      <c r="O244" s="2729"/>
      <c r="P244" s="2728" t="s">
        <v>273</v>
      </c>
      <c r="Q244" s="2729"/>
      <c r="R244" s="2728" t="s">
        <v>274</v>
      </c>
      <c r="S244" s="2729"/>
      <c r="T244" s="2728" t="s">
        <v>174</v>
      </c>
      <c r="U244" s="2729"/>
      <c r="V244" s="2728" t="s">
        <v>150</v>
      </c>
      <c r="W244" s="2729"/>
      <c r="X244" s="2728" t="s">
        <v>151</v>
      </c>
      <c r="Y244" s="2729"/>
      <c r="Z244" s="2728" t="s">
        <v>130</v>
      </c>
      <c r="AA244" s="2729"/>
    </row>
    <row r="245" spans="1:27" customFormat="1" x14ac:dyDescent="0.25">
      <c r="A245" s="2738"/>
      <c r="B245" s="2739"/>
      <c r="C245" s="561" t="s">
        <v>17</v>
      </c>
      <c r="D245" s="562" t="s">
        <v>18</v>
      </c>
      <c r="E245" s="563" t="s">
        <v>19</v>
      </c>
      <c r="F245" s="564" t="s">
        <v>18</v>
      </c>
      <c r="G245" s="565" t="s">
        <v>19</v>
      </c>
      <c r="H245" s="564" t="s">
        <v>18</v>
      </c>
      <c r="I245" s="566" t="s">
        <v>19</v>
      </c>
      <c r="J245" s="564" t="s">
        <v>18</v>
      </c>
      <c r="K245" s="566" t="s">
        <v>19</v>
      </c>
      <c r="L245" s="564" t="s">
        <v>18</v>
      </c>
      <c r="M245" s="566" t="s">
        <v>19</v>
      </c>
      <c r="N245" s="564" t="s">
        <v>18</v>
      </c>
      <c r="O245" s="566" t="s">
        <v>19</v>
      </c>
      <c r="P245" s="564" t="s">
        <v>18</v>
      </c>
      <c r="Q245" s="566" t="s">
        <v>19</v>
      </c>
      <c r="R245" s="564" t="s">
        <v>18</v>
      </c>
      <c r="S245" s="566" t="s">
        <v>19</v>
      </c>
      <c r="T245" s="564" t="s">
        <v>18</v>
      </c>
      <c r="U245" s="566" t="s">
        <v>19</v>
      </c>
      <c r="V245" s="564" t="s">
        <v>18</v>
      </c>
      <c r="W245" s="566" t="s">
        <v>19</v>
      </c>
      <c r="X245" s="564" t="s">
        <v>18</v>
      </c>
      <c r="Y245" s="566" t="s">
        <v>19</v>
      </c>
      <c r="Z245" s="564" t="s">
        <v>18</v>
      </c>
      <c r="AA245" s="566" t="s">
        <v>19</v>
      </c>
    </row>
    <row r="246" spans="1:27" customFormat="1" x14ac:dyDescent="0.25">
      <c r="A246" s="2730" t="s">
        <v>275</v>
      </c>
      <c r="B246" s="2731"/>
      <c r="C246" s="567">
        <f t="shared" ref="C246:C255" si="77">SUM(D246+E246)</f>
        <v>0</v>
      </c>
      <c r="D246" s="568">
        <f>+F246</f>
        <v>0</v>
      </c>
      <c r="E246" s="569">
        <f>+G246</f>
        <v>0</v>
      </c>
      <c r="F246" s="570"/>
      <c r="G246" s="571"/>
      <c r="H246" s="572"/>
      <c r="I246" s="573"/>
      <c r="J246" s="572"/>
      <c r="K246" s="573"/>
      <c r="L246" s="572"/>
      <c r="M246" s="573"/>
      <c r="N246" s="572"/>
      <c r="O246" s="573"/>
      <c r="P246" s="572"/>
      <c r="Q246" s="573"/>
      <c r="R246" s="572"/>
      <c r="S246" s="573"/>
      <c r="T246" s="572"/>
      <c r="U246" s="573"/>
      <c r="V246" s="572"/>
      <c r="W246" s="573"/>
      <c r="X246" s="572"/>
      <c r="Y246" s="573"/>
      <c r="Z246" s="572"/>
      <c r="AA246" s="573"/>
    </row>
    <row r="247" spans="1:27" customFormat="1" x14ac:dyDescent="0.25">
      <c r="A247" s="2732" t="s">
        <v>276</v>
      </c>
      <c r="B247" s="2733"/>
      <c r="C247" s="574">
        <f t="shared" si="77"/>
        <v>0</v>
      </c>
      <c r="D247" s="575">
        <f>+H247</f>
        <v>0</v>
      </c>
      <c r="E247" s="576">
        <f>+I247</f>
        <v>0</v>
      </c>
      <c r="F247" s="577"/>
      <c r="G247" s="578"/>
      <c r="H247" s="579"/>
      <c r="I247" s="580"/>
      <c r="J247" s="581"/>
      <c r="K247" s="578"/>
      <c r="L247" s="581"/>
      <c r="M247" s="578"/>
      <c r="N247" s="581"/>
      <c r="O247" s="578"/>
      <c r="P247" s="581"/>
      <c r="Q247" s="578"/>
      <c r="R247" s="581"/>
      <c r="S247" s="578"/>
      <c r="T247" s="581"/>
      <c r="U247" s="578"/>
      <c r="V247" s="581"/>
      <c r="W247" s="578"/>
      <c r="X247" s="581"/>
      <c r="Y247" s="578"/>
      <c r="Z247" s="581"/>
      <c r="AA247" s="578"/>
    </row>
    <row r="248" spans="1:27" customFormat="1" x14ac:dyDescent="0.25">
      <c r="A248" s="2732" t="s">
        <v>277</v>
      </c>
      <c r="B248" s="2733"/>
      <c r="C248" s="574">
        <f t="shared" si="77"/>
        <v>0</v>
      </c>
      <c r="D248" s="575">
        <f>+J248</f>
        <v>0</v>
      </c>
      <c r="E248" s="576">
        <f>+K248</f>
        <v>0</v>
      </c>
      <c r="F248" s="577"/>
      <c r="G248" s="578"/>
      <c r="H248" s="581"/>
      <c r="I248" s="578"/>
      <c r="J248" s="579"/>
      <c r="K248" s="580"/>
      <c r="L248" s="581"/>
      <c r="M248" s="578"/>
      <c r="N248" s="581"/>
      <c r="O248" s="578"/>
      <c r="P248" s="581"/>
      <c r="Q248" s="578"/>
      <c r="R248" s="581"/>
      <c r="S248" s="578"/>
      <c r="T248" s="581"/>
      <c r="U248" s="578"/>
      <c r="V248" s="581"/>
      <c r="W248" s="578"/>
      <c r="X248" s="581"/>
      <c r="Y248" s="578"/>
      <c r="Z248" s="581"/>
      <c r="AA248" s="578"/>
    </row>
    <row r="249" spans="1:27" customFormat="1" x14ac:dyDescent="0.25">
      <c r="A249" s="2732" t="s">
        <v>278</v>
      </c>
      <c r="B249" s="2733"/>
      <c r="C249" s="574">
        <f t="shared" si="77"/>
        <v>0</v>
      </c>
      <c r="D249" s="575">
        <f>(L249+N249+P249+R249+T249)</f>
        <v>0</v>
      </c>
      <c r="E249" s="576">
        <f>(M249+O249+Q249+S249+U249)</f>
        <v>0</v>
      </c>
      <c r="F249" s="577"/>
      <c r="G249" s="578"/>
      <c r="H249" s="581"/>
      <c r="I249" s="578"/>
      <c r="J249" s="581"/>
      <c r="K249" s="578"/>
      <c r="L249" s="579"/>
      <c r="M249" s="580"/>
      <c r="N249" s="579"/>
      <c r="O249" s="580"/>
      <c r="P249" s="579"/>
      <c r="Q249" s="580"/>
      <c r="R249" s="579"/>
      <c r="S249" s="580"/>
      <c r="T249" s="579"/>
      <c r="U249" s="580"/>
      <c r="V249" s="581"/>
      <c r="W249" s="578"/>
      <c r="X249" s="581"/>
      <c r="Y249" s="578"/>
      <c r="Z249" s="581"/>
      <c r="AA249" s="578"/>
    </row>
    <row r="250" spans="1:27" customFormat="1" x14ac:dyDescent="0.25">
      <c r="A250" s="2732" t="s">
        <v>279</v>
      </c>
      <c r="B250" s="2733"/>
      <c r="C250" s="574">
        <f>SUM(D250+E250)</f>
        <v>0</v>
      </c>
      <c r="D250" s="575">
        <f>+H250+J250+L250+N250</f>
        <v>0</v>
      </c>
      <c r="E250" s="576">
        <f>+I250+K250+M250+O250</f>
        <v>0</v>
      </c>
      <c r="F250" s="577"/>
      <c r="G250" s="578"/>
      <c r="H250" s="579"/>
      <c r="I250" s="580"/>
      <c r="J250" s="579"/>
      <c r="K250" s="580"/>
      <c r="L250" s="579"/>
      <c r="M250" s="580"/>
      <c r="N250" s="579"/>
      <c r="O250" s="580"/>
      <c r="P250" s="581"/>
      <c r="Q250" s="578"/>
      <c r="R250" s="581"/>
      <c r="S250" s="578"/>
      <c r="T250" s="581"/>
      <c r="U250" s="578"/>
      <c r="V250" s="581"/>
      <c r="W250" s="578"/>
      <c r="X250" s="581"/>
      <c r="Y250" s="578"/>
      <c r="Z250" s="581"/>
      <c r="AA250" s="578"/>
    </row>
    <row r="251" spans="1:27" customFormat="1" x14ac:dyDescent="0.25">
      <c r="A251" s="2732" t="s">
        <v>280</v>
      </c>
      <c r="B251" s="2733"/>
      <c r="C251" s="574">
        <f>SUM(D251+E251)</f>
        <v>0</v>
      </c>
      <c r="D251" s="575">
        <f>+H251+J251+L251+N251+P251+R251+T251+V251+X251+Z251</f>
        <v>0</v>
      </c>
      <c r="E251" s="576">
        <f>+I251+K251+M251+O251+Q251+S251+U251+W251+Y251+AA251</f>
        <v>0</v>
      </c>
      <c r="F251" s="577"/>
      <c r="G251" s="578"/>
      <c r="H251" s="579"/>
      <c r="I251" s="570"/>
      <c r="J251" s="579"/>
      <c r="K251" s="580"/>
      <c r="L251" s="579"/>
      <c r="M251" s="580"/>
      <c r="N251" s="579"/>
      <c r="O251" s="580"/>
      <c r="P251" s="579"/>
      <c r="Q251" s="580"/>
      <c r="R251" s="579"/>
      <c r="S251" s="580"/>
      <c r="T251" s="579"/>
      <c r="U251" s="580"/>
      <c r="V251" s="579"/>
      <c r="W251" s="580"/>
      <c r="X251" s="579"/>
      <c r="Y251" s="580"/>
      <c r="Z251" s="579"/>
      <c r="AA251" s="580"/>
    </row>
    <row r="252" spans="1:27" customFormat="1" x14ac:dyDescent="0.25">
      <c r="A252" s="2747" t="s">
        <v>281</v>
      </c>
      <c r="B252" s="2748"/>
      <c r="C252" s="582">
        <f>SUM(D252+E252)</f>
        <v>0</v>
      </c>
      <c r="D252" s="583">
        <f>+V252+X252+Z252+T252</f>
        <v>0</v>
      </c>
      <c r="E252" s="584">
        <f>+W252+Y252+AA252+U252</f>
        <v>0</v>
      </c>
      <c r="F252" s="585"/>
      <c r="G252" s="586"/>
      <c r="H252" s="587"/>
      <c r="I252" s="585"/>
      <c r="J252" s="587"/>
      <c r="K252" s="586"/>
      <c r="L252" s="587"/>
      <c r="M252" s="586"/>
      <c r="N252" s="587"/>
      <c r="O252" s="586"/>
      <c r="P252" s="587"/>
      <c r="Q252" s="586"/>
      <c r="R252" s="587"/>
      <c r="S252" s="586"/>
      <c r="T252" s="588"/>
      <c r="U252" s="589"/>
      <c r="V252" s="590"/>
      <c r="W252" s="591"/>
      <c r="X252" s="590"/>
      <c r="Y252" s="591"/>
      <c r="Z252" s="590"/>
      <c r="AA252" s="591"/>
    </row>
    <row r="253" spans="1:27" customFormat="1" x14ac:dyDescent="0.25">
      <c r="A253" s="2749" t="s">
        <v>138</v>
      </c>
      <c r="B253" s="592" t="s">
        <v>139</v>
      </c>
      <c r="C253" s="593">
        <f t="shared" si="77"/>
        <v>0</v>
      </c>
      <c r="D253" s="594">
        <f>F253+H253+J253+L253+N253+P253+R253+T253+V253+X253+Z253</f>
        <v>0</v>
      </c>
      <c r="E253" s="595">
        <f>G253+I253+K253+M253+O253+Q253+S253+U253+W253+Y253+AA253</f>
        <v>0</v>
      </c>
      <c r="F253" s="596"/>
      <c r="G253" s="571"/>
      <c r="H253" s="597"/>
      <c r="I253" s="571"/>
      <c r="J253" s="597"/>
      <c r="K253" s="571"/>
      <c r="L253" s="597"/>
      <c r="M253" s="571"/>
      <c r="N253" s="597"/>
      <c r="O253" s="598"/>
      <c r="P253" s="597"/>
      <c r="Q253" s="598"/>
      <c r="R253" s="599"/>
      <c r="S253" s="600"/>
      <c r="T253" s="599"/>
      <c r="U253" s="600"/>
      <c r="V253" s="596"/>
      <c r="W253" s="571"/>
      <c r="X253" s="597"/>
      <c r="Y253" s="571"/>
      <c r="Z253" s="597"/>
      <c r="AA253" s="571"/>
    </row>
    <row r="254" spans="1:27" customFormat="1" x14ac:dyDescent="0.25">
      <c r="A254" s="2750"/>
      <c r="B254" s="601" t="s">
        <v>254</v>
      </c>
      <c r="C254" s="602">
        <f t="shared" si="77"/>
        <v>0</v>
      </c>
      <c r="D254" s="594">
        <f t="shared" ref="D254:E255" si="78">F254+H254+J254+L254+N254+P254+R254+T254+V254+X254+Z254</f>
        <v>0</v>
      </c>
      <c r="E254" s="595">
        <f t="shared" si="78"/>
        <v>0</v>
      </c>
      <c r="F254" s="570"/>
      <c r="G254" s="580"/>
      <c r="H254" s="579"/>
      <c r="I254" s="580"/>
      <c r="J254" s="579"/>
      <c r="K254" s="580"/>
      <c r="L254" s="579"/>
      <c r="M254" s="580"/>
      <c r="N254" s="579"/>
      <c r="O254" s="603"/>
      <c r="P254" s="579"/>
      <c r="Q254" s="603"/>
      <c r="R254" s="604"/>
      <c r="S254" s="605"/>
      <c r="T254" s="604"/>
      <c r="U254" s="605"/>
      <c r="V254" s="570"/>
      <c r="W254" s="580"/>
      <c r="X254" s="579"/>
      <c r="Y254" s="580"/>
      <c r="Z254" s="579"/>
      <c r="AA254" s="580"/>
    </row>
    <row r="255" spans="1:27" customFormat="1" x14ac:dyDescent="0.25">
      <c r="A255" s="2751"/>
      <c r="B255" s="606" t="s">
        <v>224</v>
      </c>
      <c r="C255" s="607">
        <f t="shared" si="77"/>
        <v>0</v>
      </c>
      <c r="D255" s="608">
        <f t="shared" si="78"/>
        <v>0</v>
      </c>
      <c r="E255" s="609">
        <f t="shared" si="78"/>
        <v>0</v>
      </c>
      <c r="F255" s="610"/>
      <c r="G255" s="591"/>
      <c r="H255" s="590"/>
      <c r="I255" s="591"/>
      <c r="J255" s="590"/>
      <c r="K255" s="591"/>
      <c r="L255" s="590"/>
      <c r="M255" s="591"/>
      <c r="N255" s="590"/>
      <c r="O255" s="611"/>
      <c r="P255" s="590"/>
      <c r="Q255" s="611"/>
      <c r="R255" s="612"/>
      <c r="S255" s="613"/>
      <c r="T255" s="612"/>
      <c r="U255" s="613"/>
      <c r="V255" s="610"/>
      <c r="W255" s="591"/>
      <c r="X255" s="590"/>
      <c r="Y255" s="591"/>
      <c r="Z255" s="590"/>
      <c r="AA255" s="591"/>
    </row>
    <row r="256" spans="1:27" customFormat="1" x14ac:dyDescent="0.25">
      <c r="A256" s="491" t="s">
        <v>282</v>
      </c>
      <c r="K256" s="614"/>
      <c r="L256" s="614"/>
      <c r="M256" s="614"/>
      <c r="N256" s="614"/>
      <c r="O256" s="614"/>
    </row>
    <row r="257" spans="1:96" ht="15" customHeight="1" x14ac:dyDescent="0.25">
      <c r="A257" s="3311" t="s">
        <v>59</v>
      </c>
      <c r="B257" s="3312"/>
      <c r="C257" s="3211" t="s">
        <v>65</v>
      </c>
      <c r="D257" s="3212"/>
      <c r="E257" s="3213"/>
      <c r="F257" s="3226" t="s">
        <v>6</v>
      </c>
      <c r="G257" s="3226"/>
      <c r="H257" s="3226"/>
      <c r="I257" s="3226"/>
      <c r="J257" s="3226"/>
      <c r="K257" s="3226"/>
      <c r="L257" s="3226"/>
      <c r="M257" s="3226"/>
      <c r="N257" s="3226"/>
      <c r="O257" s="3226"/>
      <c r="P257" s="3313" t="s">
        <v>283</v>
      </c>
      <c r="Q257" s="615"/>
      <c r="R257" s="615"/>
    </row>
    <row r="258" spans="1:96" ht="15" customHeight="1" x14ac:dyDescent="0.25">
      <c r="A258" s="2755"/>
      <c r="B258" s="2756"/>
      <c r="C258" s="2580"/>
      <c r="D258" s="2505"/>
      <c r="E258" s="2506"/>
      <c r="F258" s="3206" t="s">
        <v>166</v>
      </c>
      <c r="G258" s="3207"/>
      <c r="H258" s="3206" t="s">
        <v>147</v>
      </c>
      <c r="I258" s="3207"/>
      <c r="J258" s="3206" t="s">
        <v>113</v>
      </c>
      <c r="K258" s="3207"/>
      <c r="L258" s="3244" t="s">
        <v>114</v>
      </c>
      <c r="M258" s="3248"/>
      <c r="N258" s="3253" t="s">
        <v>148</v>
      </c>
      <c r="O258" s="3248"/>
      <c r="P258" s="2760"/>
      <c r="Q258" s="616"/>
      <c r="R258" s="2752"/>
    </row>
    <row r="259" spans="1:96" ht="15" customHeight="1" x14ac:dyDescent="0.25">
      <c r="A259" s="2757"/>
      <c r="B259" s="2758"/>
      <c r="C259" s="1501" t="s">
        <v>17</v>
      </c>
      <c r="D259" s="1502" t="s">
        <v>18</v>
      </c>
      <c r="E259" s="382" t="s">
        <v>19</v>
      </c>
      <c r="F259" s="1503" t="s">
        <v>18</v>
      </c>
      <c r="G259" s="382" t="s">
        <v>19</v>
      </c>
      <c r="H259" s="1503" t="s">
        <v>18</v>
      </c>
      <c r="I259" s="382" t="s">
        <v>19</v>
      </c>
      <c r="J259" s="1503" t="s">
        <v>18</v>
      </c>
      <c r="K259" s="382" t="s">
        <v>19</v>
      </c>
      <c r="L259" s="1416" t="s">
        <v>18</v>
      </c>
      <c r="M259" s="617" t="s">
        <v>19</v>
      </c>
      <c r="N259" s="1439" t="s">
        <v>18</v>
      </c>
      <c r="O259" s="1479" t="s">
        <v>19</v>
      </c>
      <c r="P259" s="2761"/>
      <c r="Q259" s="616"/>
      <c r="R259" s="2752"/>
    </row>
    <row r="260" spans="1:96" ht="15" customHeight="1" x14ac:dyDescent="0.25">
      <c r="A260" s="3309" t="s">
        <v>177</v>
      </c>
      <c r="B260" s="1564" t="s">
        <v>284</v>
      </c>
      <c r="C260" s="1482">
        <f t="shared" ref="C260:C265" si="79">SUM(D260:E260)</f>
        <v>0</v>
      </c>
      <c r="D260" s="1469">
        <f>+F260+H260+J260+L260+N260</f>
        <v>0</v>
      </c>
      <c r="E260" s="1445">
        <f>+G260+I260+K260+M260+O260</f>
        <v>0</v>
      </c>
      <c r="F260" s="1457"/>
      <c r="G260" s="1430"/>
      <c r="H260" s="1429"/>
      <c r="I260" s="1430"/>
      <c r="J260" s="1429"/>
      <c r="K260" s="1430"/>
      <c r="L260" s="1429"/>
      <c r="M260" s="1430"/>
      <c r="N260" s="1457"/>
      <c r="O260" s="1430"/>
      <c r="P260" s="1574"/>
      <c r="Q260" s="444" t="str">
        <f>$CA260</f>
        <v/>
      </c>
      <c r="R260" s="619"/>
      <c r="CA260" s="60" t="str">
        <f>IF(AND($C260&lt;&gt;0,P260=""),"* No olvide ingresar la variable "&amp;P$257&amp;""&amp;" (Digite CERO si no tiene). ",IF(P260&gt;$C260,"* La variable Derivación efectiva no debe ser mayor al Total Ambos Sexos.",""))</f>
        <v/>
      </c>
      <c r="CB260" s="59"/>
      <c r="CD260" s="59"/>
      <c r="CE260" s="59"/>
      <c r="CF260" s="61"/>
      <c r="CG260" s="61"/>
      <c r="CH260" s="61"/>
      <c r="CI260" s="61"/>
      <c r="CJ260" s="61"/>
      <c r="CK260" s="327">
        <f>IF(AND($C260&lt;&gt;0,P260=""),0,IF(P260&gt;$C260,1,0))</f>
        <v>0</v>
      </c>
    </row>
    <row r="261" spans="1:96" ht="15" customHeight="1" x14ac:dyDescent="0.25">
      <c r="A261" s="2708"/>
      <c r="B261" s="620" t="s">
        <v>179</v>
      </c>
      <c r="C261" s="216">
        <f t="shared" si="79"/>
        <v>0</v>
      </c>
      <c r="D261" s="248">
        <f t="shared" ref="D261:E265" si="80">+F261+H261+J261+L261+N261</f>
        <v>0</v>
      </c>
      <c r="E261" s="133">
        <f t="shared" si="80"/>
        <v>0</v>
      </c>
      <c r="F261" s="174"/>
      <c r="G261" s="78"/>
      <c r="H261" s="77"/>
      <c r="I261" s="78"/>
      <c r="J261" s="77"/>
      <c r="K261" s="78"/>
      <c r="L261" s="77"/>
      <c r="M261" s="78"/>
      <c r="N261" s="174"/>
      <c r="O261" s="78"/>
      <c r="P261" s="621"/>
      <c r="Q261" s="444" t="str">
        <f t="shared" ref="Q261:Q262" si="81">$CA261</f>
        <v/>
      </c>
      <c r="R261" s="619"/>
      <c r="CA261" s="60" t="str">
        <f>IF(AND($C261&lt;&gt;0,P261=""),"* No olvide ingresar la variable "&amp;P$257&amp;""&amp;" (Digite CERO si no tiene). ",IF(P261&gt;$C261,"* La variable Derivación efectiva no debe ser mayor al Total Ambos Sexos.",""))</f>
        <v/>
      </c>
      <c r="CB261" s="59"/>
      <c r="CD261" s="59"/>
      <c r="CE261" s="59"/>
      <c r="CF261" s="61"/>
      <c r="CG261" s="61"/>
      <c r="CH261" s="61"/>
      <c r="CI261" s="61"/>
      <c r="CJ261" s="61"/>
      <c r="CK261" s="327">
        <f t="shared" ref="CK261:CK262" si="82">IF(AND($C261&lt;&gt;0,P261=""),0,IF(P261&gt;$C261,1,0))</f>
        <v>0</v>
      </c>
    </row>
    <row r="262" spans="1:96" ht="18" customHeight="1" x14ac:dyDescent="0.25">
      <c r="A262" s="2725"/>
      <c r="B262" s="545" t="s">
        <v>180</v>
      </c>
      <c r="C262" s="394">
        <f t="shared" si="79"/>
        <v>0</v>
      </c>
      <c r="D262" s="395">
        <f t="shared" si="80"/>
        <v>0</v>
      </c>
      <c r="E262" s="140">
        <f t="shared" si="80"/>
        <v>0</v>
      </c>
      <c r="F262" s="188"/>
      <c r="G262" s="88"/>
      <c r="H262" s="40"/>
      <c r="I262" s="88"/>
      <c r="J262" s="40"/>
      <c r="K262" s="88"/>
      <c r="L262" s="40"/>
      <c r="M262" s="88"/>
      <c r="N262" s="188"/>
      <c r="O262" s="88"/>
      <c r="P262" s="622"/>
      <c r="Q262" s="444" t="str">
        <f t="shared" si="81"/>
        <v/>
      </c>
      <c r="R262" s="619"/>
      <c r="CA262" s="60" t="str">
        <f>IF(AND($C262&lt;&gt;0,P262=""),"* No olvide ingresar la variable "&amp;P$257&amp;""&amp;" (Digite CERO si no tiene). ",IF(P262&gt;$C262,"* La variable Derivación efectiva no debe ser mayor al Total Ambos Sexos.",""))</f>
        <v/>
      </c>
      <c r="CB262" s="59"/>
      <c r="CD262" s="59"/>
      <c r="CE262" s="59"/>
      <c r="CF262" s="61"/>
      <c r="CG262" s="61"/>
      <c r="CH262" s="61"/>
      <c r="CI262" s="61"/>
      <c r="CJ262" s="61"/>
      <c r="CK262" s="327">
        <f t="shared" si="82"/>
        <v>0</v>
      </c>
    </row>
    <row r="263" spans="1:96" ht="15" customHeight="1" x14ac:dyDescent="0.25">
      <c r="A263" s="3309" t="s">
        <v>181</v>
      </c>
      <c r="B263" s="1564" t="s">
        <v>284</v>
      </c>
      <c r="C263" s="1482">
        <f t="shared" si="79"/>
        <v>0</v>
      </c>
      <c r="D263" s="1469">
        <f t="shared" si="80"/>
        <v>0</v>
      </c>
      <c r="E263" s="1445">
        <f t="shared" si="80"/>
        <v>0</v>
      </c>
      <c r="F263" s="1457"/>
      <c r="G263" s="1430"/>
      <c r="H263" s="1429"/>
      <c r="I263" s="1430"/>
      <c r="J263" s="1429"/>
      <c r="K263" s="1430"/>
      <c r="L263" s="1429"/>
      <c r="M263" s="1430"/>
      <c r="N263" s="1457"/>
      <c r="O263" s="759"/>
      <c r="P263" s="1575"/>
    </row>
    <row r="264" spans="1:96" ht="15" customHeight="1" x14ac:dyDescent="0.25">
      <c r="A264" s="2708"/>
      <c r="B264" s="620" t="s">
        <v>179</v>
      </c>
      <c r="C264" s="216">
        <f t="shared" si="79"/>
        <v>0</v>
      </c>
      <c r="D264" s="248">
        <f t="shared" si="80"/>
        <v>0</v>
      </c>
      <c r="E264" s="133">
        <f t="shared" si="80"/>
        <v>0</v>
      </c>
      <c r="F264" s="174"/>
      <c r="G264" s="78"/>
      <c r="H264" s="77"/>
      <c r="I264" s="78"/>
      <c r="J264" s="77"/>
      <c r="K264" s="78"/>
      <c r="L264" s="77"/>
      <c r="M264" s="78"/>
      <c r="N264" s="174"/>
      <c r="O264" s="181"/>
      <c r="P264" s="281"/>
    </row>
    <row r="265" spans="1:96" ht="15" customHeight="1" x14ac:dyDescent="0.25">
      <c r="A265" s="2725"/>
      <c r="B265" s="545" t="s">
        <v>180</v>
      </c>
      <c r="C265" s="394">
        <f t="shared" si="79"/>
        <v>0</v>
      </c>
      <c r="D265" s="395">
        <f t="shared" si="80"/>
        <v>0</v>
      </c>
      <c r="E265" s="140">
        <f t="shared" si="80"/>
        <v>0</v>
      </c>
      <c r="F265" s="188"/>
      <c r="G265" s="88"/>
      <c r="H265" s="40"/>
      <c r="I265" s="88"/>
      <c r="J265" s="40"/>
      <c r="K265" s="88"/>
      <c r="L265" s="40"/>
      <c r="M265" s="88"/>
      <c r="N265" s="188"/>
      <c r="O265" s="187"/>
      <c r="P265" s="624"/>
    </row>
    <row r="266" spans="1:96" ht="18" customHeight="1" x14ac:dyDescent="0.25">
      <c r="A266" s="411" t="s">
        <v>285</v>
      </c>
      <c r="B266" s="625"/>
      <c r="C266" s="625"/>
      <c r="D266" s="625"/>
      <c r="E266" s="625"/>
      <c r="F266" s="625"/>
      <c r="G266" s="625"/>
      <c r="H266" s="625"/>
      <c r="I266" s="625"/>
      <c r="J266" s="625"/>
      <c r="K266" s="625"/>
      <c r="L266" s="625"/>
      <c r="M266" s="625"/>
      <c r="N266" s="625"/>
      <c r="O266" s="625"/>
      <c r="P266" s="625"/>
      <c r="Q266" s="625"/>
      <c r="R266" s="625"/>
      <c r="S266" s="625"/>
      <c r="T266" s="625"/>
      <c r="U266" s="625"/>
    </row>
    <row r="267" spans="1:96" x14ac:dyDescent="0.25">
      <c r="A267" s="3210" t="s">
        <v>25</v>
      </c>
      <c r="B267" s="3210" t="s">
        <v>286</v>
      </c>
      <c r="C267" s="3226" t="s">
        <v>287</v>
      </c>
      <c r="D267" s="3226"/>
      <c r="E267" s="3226"/>
      <c r="F267" s="3206" t="s">
        <v>6</v>
      </c>
      <c r="G267" s="3208"/>
      <c r="H267" s="3208"/>
      <c r="I267" s="3208"/>
      <c r="J267" s="3208"/>
      <c r="K267" s="3208"/>
      <c r="L267" s="3208"/>
      <c r="M267" s="3208"/>
      <c r="N267" s="3208"/>
      <c r="O267" s="3208"/>
      <c r="P267" s="3208"/>
      <c r="Q267" s="3208"/>
      <c r="R267" s="3208"/>
      <c r="S267" s="3208"/>
      <c r="T267" s="3208"/>
      <c r="U267" s="3221"/>
      <c r="V267" s="3217" t="s">
        <v>288</v>
      </c>
      <c r="W267" s="3213" t="s">
        <v>289</v>
      </c>
      <c r="X267" s="3222" t="s">
        <v>290</v>
      </c>
      <c r="Y267" s="3213" t="s">
        <v>291</v>
      </c>
      <c r="Z267" s="3235" t="s">
        <v>292</v>
      </c>
      <c r="AA267" s="3314"/>
      <c r="AB267" s="3315" t="s">
        <v>28</v>
      </c>
      <c r="AC267" s="3218" t="s">
        <v>29</v>
      </c>
    </row>
    <row r="268" spans="1:96" x14ac:dyDescent="0.25">
      <c r="A268" s="2509"/>
      <c r="B268" s="2509"/>
      <c r="C268" s="3226"/>
      <c r="D268" s="3226"/>
      <c r="E268" s="3226"/>
      <c r="F268" s="3206" t="s">
        <v>293</v>
      </c>
      <c r="G268" s="3207"/>
      <c r="H268" s="3206" t="s">
        <v>294</v>
      </c>
      <c r="I268" s="3207"/>
      <c r="J268" s="3206" t="s">
        <v>148</v>
      </c>
      <c r="K268" s="3207"/>
      <c r="L268" s="3206" t="s">
        <v>199</v>
      </c>
      <c r="M268" s="3207"/>
      <c r="N268" s="3206" t="s">
        <v>274</v>
      </c>
      <c r="O268" s="3207"/>
      <c r="P268" s="3206" t="s">
        <v>174</v>
      </c>
      <c r="Q268" s="3207"/>
      <c r="R268" s="3206" t="s">
        <v>295</v>
      </c>
      <c r="S268" s="3207"/>
      <c r="T268" s="3206" t="s">
        <v>130</v>
      </c>
      <c r="U268" s="3221"/>
      <c r="V268" s="2520"/>
      <c r="W268" s="2522"/>
      <c r="X268" s="2531"/>
      <c r="Y268" s="2522"/>
      <c r="Z268" s="2763"/>
      <c r="AA268" s="2555"/>
      <c r="AB268" s="2765"/>
      <c r="AC268" s="2524"/>
    </row>
    <row r="269" spans="1:96" x14ac:dyDescent="0.25">
      <c r="A269" s="2510"/>
      <c r="B269" s="2510"/>
      <c r="C269" s="1576" t="s">
        <v>17</v>
      </c>
      <c r="D269" s="1577" t="s">
        <v>18</v>
      </c>
      <c r="E269" s="1415" t="s">
        <v>19</v>
      </c>
      <c r="F269" s="1416" t="s">
        <v>18</v>
      </c>
      <c r="G269" s="1415" t="s">
        <v>19</v>
      </c>
      <c r="H269" s="1416" t="s">
        <v>18</v>
      </c>
      <c r="I269" s="1415" t="s">
        <v>19</v>
      </c>
      <c r="J269" s="1416" t="s">
        <v>18</v>
      </c>
      <c r="K269" s="1415" t="s">
        <v>19</v>
      </c>
      <c r="L269" s="1416" t="s">
        <v>296</v>
      </c>
      <c r="M269" s="1415" t="s">
        <v>19</v>
      </c>
      <c r="N269" s="1416" t="s">
        <v>296</v>
      </c>
      <c r="O269" s="1415" t="s">
        <v>19</v>
      </c>
      <c r="P269" s="1416" t="s">
        <v>296</v>
      </c>
      <c r="Q269" s="1415" t="s">
        <v>19</v>
      </c>
      <c r="R269" s="1416" t="s">
        <v>296</v>
      </c>
      <c r="S269" s="1415" t="s">
        <v>19</v>
      </c>
      <c r="T269" s="1416" t="s">
        <v>296</v>
      </c>
      <c r="U269" s="1459" t="s">
        <v>19</v>
      </c>
      <c r="V269" s="2521"/>
      <c r="W269" s="2506"/>
      <c r="X269" s="2633"/>
      <c r="Y269" s="2506"/>
      <c r="Z269" s="1416" t="s">
        <v>297</v>
      </c>
      <c r="AA269" s="123" t="s">
        <v>298</v>
      </c>
      <c r="AB269" s="2766"/>
      <c r="AC269" s="2525"/>
    </row>
    <row r="270" spans="1:96" ht="21" x14ac:dyDescent="0.25">
      <c r="A270" s="3216" t="s">
        <v>299</v>
      </c>
      <c r="B270" s="1578" t="s">
        <v>300</v>
      </c>
      <c r="C270" s="1456">
        <f>SUM(D270+E270)</f>
        <v>0</v>
      </c>
      <c r="D270" s="1579">
        <f t="shared" ref="D270:E274" si="83">SUM(F270+H270+J270+L270+N270+P270+R270+T270)</f>
        <v>0</v>
      </c>
      <c r="E270" s="1580">
        <f t="shared" si="83"/>
        <v>0</v>
      </c>
      <c r="F270" s="1429"/>
      <c r="G270" s="1434"/>
      <c r="H270" s="1429"/>
      <c r="I270" s="1434"/>
      <c r="J270" s="1429"/>
      <c r="K270" s="1434"/>
      <c r="L270" s="1429"/>
      <c r="M270" s="1434"/>
      <c r="N270" s="1429"/>
      <c r="O270" s="1434"/>
      <c r="P270" s="1429"/>
      <c r="Q270" s="1434"/>
      <c r="R270" s="1429"/>
      <c r="S270" s="1434"/>
      <c r="T270" s="1429"/>
      <c r="U270" s="1581"/>
      <c r="V270" s="1582"/>
      <c r="W270" s="1583"/>
      <c r="X270" s="1584"/>
      <c r="Y270" s="1583"/>
      <c r="Z270" s="1585"/>
      <c r="AA270" s="1583"/>
      <c r="AB270" s="1585"/>
      <c r="AC270" s="1586"/>
    </row>
    <row r="271" spans="1:96" x14ac:dyDescent="0.25">
      <c r="A271" s="2517"/>
      <c r="B271" s="216" t="s">
        <v>301</v>
      </c>
      <c r="C271" s="413">
        <f>SUM(D271+E271)</f>
        <v>0</v>
      </c>
      <c r="D271" s="414">
        <f t="shared" si="83"/>
        <v>0</v>
      </c>
      <c r="E271" s="415">
        <f t="shared" si="83"/>
        <v>0</v>
      </c>
      <c r="F271" s="67"/>
      <c r="G271" s="72"/>
      <c r="H271" s="67"/>
      <c r="I271" s="72"/>
      <c r="J271" s="67"/>
      <c r="K271" s="72"/>
      <c r="L271" s="67"/>
      <c r="M271" s="72"/>
      <c r="N271" s="67"/>
      <c r="O271" s="72"/>
      <c r="P271" s="67"/>
      <c r="Q271" s="72"/>
      <c r="R271" s="67"/>
      <c r="S271" s="72"/>
      <c r="T271" s="67"/>
      <c r="U271" s="203"/>
      <c r="V271" s="71"/>
      <c r="W271" s="72"/>
      <c r="X271" s="204"/>
      <c r="Y271" s="72"/>
      <c r="Z271" s="67"/>
      <c r="AA271" s="72"/>
      <c r="AB271" s="67"/>
      <c r="AC271" s="68"/>
      <c r="AD271" s="242" t="str">
        <f>CA271&amp;CB271&amp;CC271&amp;CD271&amp;CE271&amp;CF271&amp;CG271&amp;CH271</f>
        <v/>
      </c>
      <c r="CA271" s="60" t="str">
        <f>IF(AND($C271&lt;&gt;0,V271=""),"* No olvide ingresar la variable "&amp;V$267&amp;""&amp;". Digite CERO si no tiene. ",IF(V271&gt;$C271,"* La variable Gestantes no debe ser mayor al Total Ambos Sexos. ",""))</f>
        <v/>
      </c>
      <c r="CB271" s="60" t="str">
        <f>IF(AND($C271&lt;&gt;0,W271=""),"* No olvide ingresar la variable "&amp;W$267&amp;""&amp;". Digite CERO si no tiene. ",IF(W271&gt;$C271,"* La variable Madre de hijo menor de 5 años no debe ser mayor al Total Ambos Sexos. ",""))</f>
        <v/>
      </c>
      <c r="CC271" s="60" t="str">
        <f>IF(AND($C271&lt;&gt;0,X271=""),"* No olvide ingresar la variable "&amp;X$267&amp;""&amp;". Digite CERO si no tiene. ",IF(X271&gt;$C271,"* La variable Niños, Niñas, Adolescentes y Jóvenes  SENAME no debe ser mayor al Total Ambos Sexos. ",""))</f>
        <v/>
      </c>
      <c r="CD271" s="60" t="str">
        <f>IF(AND($C271&lt;&gt;0,Y271=""),"* No olvide ingresar la variable "&amp;Y$267&amp;""&amp;". Digite CERO si no tiene. ",IF(Y271&gt;$C271,"* La variable Niños, Niñas, Adolescentes y Jóvenes  Mejor Niñez no debe ser mayor al Total Ambos Sexos. ",""))</f>
        <v/>
      </c>
      <c r="CE271" s="60" t="str">
        <f>IF(AND($E271&lt;&gt;0,Z271=""),"* No olvide ingresar la variable "&amp;Z$267&amp;""&amp;" Masculino. Digite CERO si no tiene. ",IF(Z271&gt;$E271,"* La variable TRANS Masculino no debe ser mayor al Total Mujeres. ",""))</f>
        <v/>
      </c>
      <c r="CF271" s="60" t="str">
        <f>IF(AND($D271&lt;&gt;0,AA271=""),"* No olvide ingresar la variable "&amp;Z$267&amp;""&amp;" Femenino. Digite CERO si no tiene. ",IF(AA271&gt;$D271,"* La variable TRANS Femenino no debe ser mayor al Total Hombres. ",""))</f>
        <v/>
      </c>
      <c r="CG271" s="60" t="str">
        <f>IF(AND($C271&lt;&gt;0,AB271=""),"* No olvide ingresar la variable "&amp;AB$267&amp;""&amp;". Digite CERO si no tiene. ",IF(AB271&gt;$C271,"* La variable Pueblos Originarios no debe ser mayor al Total Ambos Sexos. ",""))</f>
        <v/>
      </c>
      <c r="CH271" s="60" t="str">
        <f>IF(AND($C271&lt;&gt;0,AC271=""),"* No olvide ingresar la variable "&amp;AC$267&amp;""&amp;". Digite CERO si no tiene. ",IF(AC271&gt;$C271,"* La variable Migrantes no debe ser mayor al Total Ambos Sexos. ",""))</f>
        <v/>
      </c>
      <c r="CI271" s="61"/>
      <c r="CK271" s="62">
        <f>IF(AND($C271&lt;&gt;0,V271=""),1,IF(V271&gt;$C271,1,0))</f>
        <v>0</v>
      </c>
      <c r="CL271" s="62">
        <f>IF(AND($C271&lt;&gt;0,W271=""),1,IF(W271&gt;$C271,1,0))</f>
        <v>0</v>
      </c>
      <c r="CM271" s="62">
        <f>IF(AND($C271&lt;&gt;0,X271=""),1,IF(X271&gt;$C271,1,0))</f>
        <v>0</v>
      </c>
      <c r="CN271" s="62">
        <f>IF(AND($C271&lt;&gt;0,Y271=""),1,IF(Y271&gt;$C271,1,0))</f>
        <v>0</v>
      </c>
      <c r="CO271" s="62">
        <f>IF(AND($E271&lt;&gt;0,Z271=""),1,IF(Z271&gt;$E271,1,0))</f>
        <v>0</v>
      </c>
      <c r="CP271" s="62">
        <f>IF(AND($D271&lt;&gt;0,AA271=""),1,IF(AA271&gt;$D271,1,0))</f>
        <v>0</v>
      </c>
      <c r="CQ271" s="62">
        <f>IF(AND($C271&lt;&gt;0,AB271=""),1,IF(AB271&gt;$C271,1,0))</f>
        <v>0</v>
      </c>
      <c r="CR271" s="62">
        <f>IF(AND($C271&lt;&gt;0,AC271=""),1,IF(AC271&gt;$C271,1,0))</f>
        <v>0</v>
      </c>
    </row>
    <row r="272" spans="1:96" x14ac:dyDescent="0.25">
      <c r="A272" s="2517"/>
      <c r="B272" s="218" t="s">
        <v>302</v>
      </c>
      <c r="C272" s="170">
        <f>SUM(D272+E272)</f>
        <v>0</v>
      </c>
      <c r="D272" s="160">
        <f t="shared" si="83"/>
        <v>0</v>
      </c>
      <c r="E272" s="637">
        <f t="shared" si="83"/>
        <v>0</v>
      </c>
      <c r="F272" s="67"/>
      <c r="G272" s="72"/>
      <c r="H272" s="67"/>
      <c r="I272" s="72"/>
      <c r="J272" s="67"/>
      <c r="K272" s="72"/>
      <c r="L272" s="67"/>
      <c r="M272" s="72"/>
      <c r="N272" s="67"/>
      <c r="O272" s="72"/>
      <c r="P272" s="67"/>
      <c r="Q272" s="72"/>
      <c r="R272" s="67"/>
      <c r="S272" s="72"/>
      <c r="T272" s="67"/>
      <c r="U272" s="203"/>
      <c r="V272" s="71"/>
      <c r="W272" s="72"/>
      <c r="X272" s="204"/>
      <c r="Y272" s="72"/>
      <c r="Z272" s="67"/>
      <c r="AA272" s="72"/>
      <c r="AB272" s="67"/>
      <c r="AC272" s="68"/>
      <c r="AD272" s="242" t="str">
        <f t="shared" ref="AD272:AD274" si="84">CA272&amp;CB272&amp;CC272&amp;CD272&amp;CE272&amp;CF272&amp;CG272&amp;CH272</f>
        <v/>
      </c>
      <c r="CA272" s="60" t="str">
        <f t="shared" ref="CA272:CA274" si="85">IF(AND($C272&lt;&gt;0,V272=""),"* No olvide ingresar la variable "&amp;V$267&amp;""&amp;". Digite CERO si no tiene. ",IF(V272&gt;$C272,"* La variable Gestantes no debe ser mayor al Total Ambos Sexos. ",""))</f>
        <v/>
      </c>
      <c r="CB272" s="60" t="str">
        <f t="shared" ref="CB272:CB274" si="86">IF(AND($C272&lt;&gt;0,W272=""),"* No olvide ingresar la variable "&amp;W$267&amp;""&amp;". Digite CERO si no tiene. ",IF(W272&gt;$C272,"* La variable Madre de hijo menor de 5 años no debe ser mayor al Total Ambos Sexos. ",""))</f>
        <v/>
      </c>
      <c r="CC272" s="60" t="str">
        <f t="shared" ref="CC272:CC274" si="87">IF(AND($C272&lt;&gt;0,X272=""),"* No olvide ingresar la variable "&amp;X$267&amp;""&amp;". Digite CERO si no tiene. ",IF(X272&gt;$C272,"* La variable Niños, Niñas, Adolescentes y Jóvenes  SENAME no debe ser mayor al Total Ambos Sexos. ",""))</f>
        <v/>
      </c>
      <c r="CD272" s="60" t="str">
        <f t="shared" ref="CD272:CD274" si="88">IF(AND($C272&lt;&gt;0,Y272=""),"* No olvide ingresar la variable "&amp;Y$267&amp;""&amp;". Digite CERO si no tiene. ",IF(Y272&gt;$C272,"* La variable Niños, Niñas, Adolescentes y Jóvenes  Mejor Niñez no debe ser mayor al Total Ambos Sexos. ",""))</f>
        <v/>
      </c>
      <c r="CE272" s="60" t="str">
        <f t="shared" ref="CE272:CE274" si="89">IF(AND($E272&lt;&gt;0,Z272=""),"* No olvide ingresar la variable "&amp;Z$267&amp;""&amp;" Masculino. Digite CERO si no tiene. ",IF(Z272&gt;$E272,"* La variable TRANS Masculino no debe ser mayor al Total Mujeres. ",""))</f>
        <v/>
      </c>
      <c r="CF272" s="60" t="str">
        <f t="shared" ref="CF272:CF274" si="90">IF(AND($D272&lt;&gt;0,AA272=""),"* No olvide ingresar la variable "&amp;Z$267&amp;""&amp;" Femenino. Digite CERO si no tiene. ",IF(AA272&gt;$D272,"* La variable TRANS Femenino no debe ser mayor al Total Hombres. ",""))</f>
        <v/>
      </c>
      <c r="CG272" s="60" t="str">
        <f t="shared" ref="CG272:CG274" si="91">IF(AND($C272&lt;&gt;0,AB272=""),"* No olvide ingresar la variable "&amp;AB$267&amp;""&amp;". Digite CERO si no tiene. ",IF(AB272&gt;$C272,"* La variable Pueblos Originarios no debe ser mayor al Total Ambos Sexos. ",""))</f>
        <v/>
      </c>
      <c r="CH272" s="60" t="str">
        <f t="shared" ref="CH272:CH274" si="92">IF(AND($C272&lt;&gt;0,AC272=""),"* No olvide ingresar la variable "&amp;AC$267&amp;""&amp;". Digite CERO si no tiene. ",IF(AC272&gt;$C272,"* La variable Migrantes no debe ser mayor al Total Ambos Sexos. ",""))</f>
        <v/>
      </c>
      <c r="CI272" s="61"/>
      <c r="CK272" s="62">
        <f t="shared" ref="CK272:CN274" si="93">IF(AND($C272&lt;&gt;0,V272=""),1,IF(V272&gt;$C272,1,0))</f>
        <v>0</v>
      </c>
      <c r="CL272" s="62">
        <f t="shared" si="93"/>
        <v>0</v>
      </c>
      <c r="CM272" s="62">
        <f t="shared" si="93"/>
        <v>0</v>
      </c>
      <c r="CN272" s="62">
        <f t="shared" si="93"/>
        <v>0</v>
      </c>
      <c r="CO272" s="62">
        <f t="shared" ref="CO272:CO274" si="94">IF(AND($E272&lt;&gt;0,Z272=""),1,IF(Z272&gt;$E272,1,0))</f>
        <v>0</v>
      </c>
      <c r="CP272" s="62">
        <f t="shared" ref="CP272:CP274" si="95">IF(AND($D272&lt;&gt;0,AA272=""),1,IF(AA272&gt;$D272,1,0))</f>
        <v>0</v>
      </c>
      <c r="CQ272" s="62">
        <f t="shared" ref="CQ272:CR274" si="96">IF(AND($C272&lt;&gt;0,AB272=""),1,IF(AB272&gt;$C272,1,0))</f>
        <v>0</v>
      </c>
      <c r="CR272" s="62">
        <f t="shared" si="96"/>
        <v>0</v>
      </c>
    </row>
    <row r="273" spans="1:96" x14ac:dyDescent="0.25">
      <c r="A273" s="2517"/>
      <c r="B273" s="410" t="s">
        <v>303</v>
      </c>
      <c r="C273" s="170">
        <f>SUM(D273+E273)</f>
        <v>0</v>
      </c>
      <c r="D273" s="160">
        <f t="shared" si="83"/>
        <v>0</v>
      </c>
      <c r="E273" s="637">
        <f t="shared" si="83"/>
        <v>0</v>
      </c>
      <c r="F273" s="77"/>
      <c r="G273" s="82"/>
      <c r="H273" s="77"/>
      <c r="I273" s="82"/>
      <c r="J273" s="77"/>
      <c r="K273" s="82"/>
      <c r="L273" s="77"/>
      <c r="M273" s="82"/>
      <c r="N273" s="77"/>
      <c r="O273" s="82"/>
      <c r="P273" s="77"/>
      <c r="Q273" s="82"/>
      <c r="R273" s="77"/>
      <c r="S273" s="82"/>
      <c r="T273" s="77"/>
      <c r="U273" s="208"/>
      <c r="V273" s="81"/>
      <c r="W273" s="82"/>
      <c r="X273" s="174"/>
      <c r="Y273" s="82"/>
      <c r="Z273" s="77"/>
      <c r="AA273" s="82"/>
      <c r="AB273" s="77"/>
      <c r="AC273" s="78"/>
      <c r="AD273" s="242" t="str">
        <f t="shared" si="84"/>
        <v/>
      </c>
      <c r="CA273" s="60" t="str">
        <f t="shared" si="85"/>
        <v/>
      </c>
      <c r="CB273" s="60" t="str">
        <f t="shared" si="86"/>
        <v/>
      </c>
      <c r="CC273" s="60" t="str">
        <f t="shared" si="87"/>
        <v/>
      </c>
      <c r="CD273" s="60" t="str">
        <f t="shared" si="88"/>
        <v/>
      </c>
      <c r="CE273" s="60" t="str">
        <f t="shared" si="89"/>
        <v/>
      </c>
      <c r="CF273" s="60" t="str">
        <f t="shared" si="90"/>
        <v/>
      </c>
      <c r="CG273" s="60" t="str">
        <f t="shared" si="91"/>
        <v/>
      </c>
      <c r="CH273" s="60" t="str">
        <f t="shared" si="92"/>
        <v/>
      </c>
      <c r="CI273" s="61"/>
      <c r="CK273" s="62">
        <f t="shared" si="93"/>
        <v>0</v>
      </c>
      <c r="CL273" s="62">
        <f t="shared" si="93"/>
        <v>0</v>
      </c>
      <c r="CM273" s="62">
        <f t="shared" si="93"/>
        <v>0</v>
      </c>
      <c r="CN273" s="62">
        <f t="shared" si="93"/>
        <v>0</v>
      </c>
      <c r="CO273" s="62">
        <f t="shared" si="94"/>
        <v>0</v>
      </c>
      <c r="CP273" s="62">
        <f t="shared" si="95"/>
        <v>0</v>
      </c>
      <c r="CQ273" s="62">
        <f t="shared" si="96"/>
        <v>0</v>
      </c>
      <c r="CR273" s="62">
        <f t="shared" si="96"/>
        <v>0</v>
      </c>
    </row>
    <row r="274" spans="1:96" x14ac:dyDescent="0.25">
      <c r="A274" s="2518"/>
      <c r="B274" s="220" t="s">
        <v>304</v>
      </c>
      <c r="C274" s="182">
        <f>SUM(D274+E274)</f>
        <v>0</v>
      </c>
      <c r="D274" s="163">
        <f t="shared" si="83"/>
        <v>0</v>
      </c>
      <c r="E274" s="638">
        <f t="shared" si="83"/>
        <v>0</v>
      </c>
      <c r="F274" s="141"/>
      <c r="G274" s="142"/>
      <c r="H274" s="141"/>
      <c r="I274" s="142"/>
      <c r="J274" s="141"/>
      <c r="K274" s="142"/>
      <c r="L274" s="141"/>
      <c r="M274" s="142"/>
      <c r="N274" s="141"/>
      <c r="O274" s="142"/>
      <c r="P274" s="141"/>
      <c r="Q274" s="142"/>
      <c r="R274" s="141"/>
      <c r="S274" s="142"/>
      <c r="T274" s="141"/>
      <c r="U274" s="639"/>
      <c r="V274" s="146"/>
      <c r="W274" s="142"/>
      <c r="X274" s="195"/>
      <c r="Y274" s="142"/>
      <c r="Z274" s="141"/>
      <c r="AA274" s="142"/>
      <c r="AB274" s="141"/>
      <c r="AC274" s="143"/>
      <c r="AD274" s="242" t="str">
        <f t="shared" si="84"/>
        <v/>
      </c>
      <c r="CA274" s="60" t="str">
        <f t="shared" si="85"/>
        <v/>
      </c>
      <c r="CB274" s="60" t="str">
        <f t="shared" si="86"/>
        <v/>
      </c>
      <c r="CC274" s="60" t="str">
        <f t="shared" si="87"/>
        <v/>
      </c>
      <c r="CD274" s="60" t="str">
        <f t="shared" si="88"/>
        <v/>
      </c>
      <c r="CE274" s="60" t="str">
        <f t="shared" si="89"/>
        <v/>
      </c>
      <c r="CF274" s="60" t="str">
        <f t="shared" si="90"/>
        <v/>
      </c>
      <c r="CG274" s="60" t="str">
        <f t="shared" si="91"/>
        <v/>
      </c>
      <c r="CH274" s="60" t="str">
        <f t="shared" si="92"/>
        <v/>
      </c>
      <c r="CI274" s="61"/>
      <c r="CK274" s="62">
        <f t="shared" si="93"/>
        <v>0</v>
      </c>
      <c r="CL274" s="62">
        <f t="shared" si="93"/>
        <v>0</v>
      </c>
      <c r="CM274" s="62">
        <f t="shared" si="93"/>
        <v>0</v>
      </c>
      <c r="CN274" s="62">
        <f t="shared" si="93"/>
        <v>0</v>
      </c>
      <c r="CO274" s="62">
        <f t="shared" si="94"/>
        <v>0</v>
      </c>
      <c r="CP274" s="62">
        <f t="shared" si="95"/>
        <v>0</v>
      </c>
      <c r="CQ274" s="62">
        <f t="shared" si="96"/>
        <v>0</v>
      </c>
      <c r="CR274" s="62">
        <f>IF(AND($C274&lt;&gt;0,AC274=""),1,IF(AC274&gt;$C274,1,0))</f>
        <v>0</v>
      </c>
    </row>
    <row r="277" spans="1:96" ht="12" customHeight="1" x14ac:dyDescent="0.25"/>
    <row r="278" spans="1:96" ht="18" hidden="1" customHeight="1" x14ac:dyDescent="0.25">
      <c r="A278" s="640">
        <f>SUM(C13:C15,C20:C41,B46:B49,B54:B57,C61:C67,B72:B74,B80:B83,B86:F87,C90:G93,C97:C102,C108:C117,C122:C158,C163:C168,C173:C178,C183:C186,C192:C194,C199:C201,C206:C208,C213:C215,E219:H221,E223:F226,C230:D231,C237:E241,C246:C255,C260:C265,C270:C274)</f>
        <v>404</v>
      </c>
      <c r="B278" s="640">
        <f>SUM(CK20:CR274)</f>
        <v>0</v>
      </c>
    </row>
  </sheetData>
  <mergeCells count="335">
    <mergeCell ref="A270:A274"/>
    <mergeCell ref="AC267:AC269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V267:V269"/>
    <mergeCell ref="W267:W269"/>
    <mergeCell ref="X267:X269"/>
    <mergeCell ref="Y267:Y269"/>
    <mergeCell ref="Z267:AA268"/>
    <mergeCell ref="AB267:AB269"/>
    <mergeCell ref="R258:R259"/>
    <mergeCell ref="A260:A262"/>
    <mergeCell ref="A263:A265"/>
    <mergeCell ref="A267:A269"/>
    <mergeCell ref="B267:B269"/>
    <mergeCell ref="C267:E268"/>
    <mergeCell ref="F267:U267"/>
    <mergeCell ref="A257:B259"/>
    <mergeCell ref="C257:E258"/>
    <mergeCell ref="F257:O257"/>
    <mergeCell ref="P257:P259"/>
    <mergeCell ref="F258:G258"/>
    <mergeCell ref="H258:I258"/>
    <mergeCell ref="J258:K258"/>
    <mergeCell ref="L258:M258"/>
    <mergeCell ref="N258:O258"/>
    <mergeCell ref="A248:B248"/>
    <mergeCell ref="A249:B249"/>
    <mergeCell ref="A250:B250"/>
    <mergeCell ref="A251:B251"/>
    <mergeCell ref="A252:B252"/>
    <mergeCell ref="A253:A255"/>
    <mergeCell ref="T244:U244"/>
    <mergeCell ref="V244:W244"/>
    <mergeCell ref="X244:Y244"/>
    <mergeCell ref="Z244:AA244"/>
    <mergeCell ref="A246:B246"/>
    <mergeCell ref="A247:B247"/>
    <mergeCell ref="A243:B245"/>
    <mergeCell ref="C243:E244"/>
    <mergeCell ref="F243:AA243"/>
    <mergeCell ref="F244:G244"/>
    <mergeCell ref="H244:I244"/>
    <mergeCell ref="J244:K244"/>
    <mergeCell ref="L244:M244"/>
    <mergeCell ref="N244:O244"/>
    <mergeCell ref="P244:Q244"/>
    <mergeCell ref="R244:S244"/>
    <mergeCell ref="A237:B237"/>
    <mergeCell ref="A238:B238"/>
    <mergeCell ref="A239:B239"/>
    <mergeCell ref="A240:B240"/>
    <mergeCell ref="A241:B241"/>
    <mergeCell ref="A242:M242"/>
    <mergeCell ref="A227:D227"/>
    <mergeCell ref="A229:B229"/>
    <mergeCell ref="A230:A231"/>
    <mergeCell ref="A232:B232"/>
    <mergeCell ref="A234:B236"/>
    <mergeCell ref="C234:E234"/>
    <mergeCell ref="C235:C236"/>
    <mergeCell ref="D235:E235"/>
    <mergeCell ref="A222:D222"/>
    <mergeCell ref="A223:A226"/>
    <mergeCell ref="B223:D223"/>
    <mergeCell ref="B224:B225"/>
    <mergeCell ref="C224:D224"/>
    <mergeCell ref="C225:D225"/>
    <mergeCell ref="C226:D226"/>
    <mergeCell ref="G217:H217"/>
    <mergeCell ref="I217:I218"/>
    <mergeCell ref="J217:J218"/>
    <mergeCell ref="A219:D219"/>
    <mergeCell ref="A220:D220"/>
    <mergeCell ref="A221:D221"/>
    <mergeCell ref="A213:B213"/>
    <mergeCell ref="A214:B214"/>
    <mergeCell ref="A215:B215"/>
    <mergeCell ref="A217:D218"/>
    <mergeCell ref="E217:E218"/>
    <mergeCell ref="F217:F218"/>
    <mergeCell ref="S210:S212"/>
    <mergeCell ref="T210:T212"/>
    <mergeCell ref="U210:Z211"/>
    <mergeCell ref="AA210:AF211"/>
    <mergeCell ref="F211:G211"/>
    <mergeCell ref="H211:I211"/>
    <mergeCell ref="J211:K211"/>
    <mergeCell ref="L211:M211"/>
    <mergeCell ref="N211:O211"/>
    <mergeCell ref="P211:P212"/>
    <mergeCell ref="A206:A207"/>
    <mergeCell ref="A208:B208"/>
    <mergeCell ref="A210:B212"/>
    <mergeCell ref="C210:E211"/>
    <mergeCell ref="F210:O210"/>
    <mergeCell ref="P210:R210"/>
    <mergeCell ref="Q211:Q212"/>
    <mergeCell ref="R211:R212"/>
    <mergeCell ref="AI203:AI205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V204:W204"/>
    <mergeCell ref="A203:B205"/>
    <mergeCell ref="C203:E204"/>
    <mergeCell ref="F203:AC203"/>
    <mergeCell ref="AD203:AE204"/>
    <mergeCell ref="AF203:AG204"/>
    <mergeCell ref="AH203:AH205"/>
    <mergeCell ref="X204:Y204"/>
    <mergeCell ref="Z204:AA204"/>
    <mergeCell ref="AB204:AC204"/>
    <mergeCell ref="Q197:Q198"/>
    <mergeCell ref="R197:R198"/>
    <mergeCell ref="S197:S198"/>
    <mergeCell ref="A199:B199"/>
    <mergeCell ref="A200:B200"/>
    <mergeCell ref="A201:B201"/>
    <mergeCell ref="A196:B198"/>
    <mergeCell ref="C196:E197"/>
    <mergeCell ref="F196:O196"/>
    <mergeCell ref="P196:S196"/>
    <mergeCell ref="F197:G197"/>
    <mergeCell ref="H197:I197"/>
    <mergeCell ref="J197:K197"/>
    <mergeCell ref="L197:M197"/>
    <mergeCell ref="N197:O197"/>
    <mergeCell ref="P197:P198"/>
    <mergeCell ref="P190:Q190"/>
    <mergeCell ref="R190:S190"/>
    <mergeCell ref="T190:U190"/>
    <mergeCell ref="A192:B192"/>
    <mergeCell ref="A193:B193"/>
    <mergeCell ref="A194:B194"/>
    <mergeCell ref="A185:B185"/>
    <mergeCell ref="A186:B186"/>
    <mergeCell ref="A189:B191"/>
    <mergeCell ref="C189:E190"/>
    <mergeCell ref="F189:U189"/>
    <mergeCell ref="F190:G190"/>
    <mergeCell ref="H190:I190"/>
    <mergeCell ref="J190:K190"/>
    <mergeCell ref="L190:M190"/>
    <mergeCell ref="N190:O190"/>
    <mergeCell ref="J181:K181"/>
    <mergeCell ref="L181:M181"/>
    <mergeCell ref="N181:O181"/>
    <mergeCell ref="P181:Q181"/>
    <mergeCell ref="A183:B183"/>
    <mergeCell ref="A184:B184"/>
    <mergeCell ref="L171:M171"/>
    <mergeCell ref="N171:O171"/>
    <mergeCell ref="A173:A175"/>
    <mergeCell ref="A176:A178"/>
    <mergeCell ref="A179:O179"/>
    <mergeCell ref="A180:B182"/>
    <mergeCell ref="C180:E181"/>
    <mergeCell ref="F180:Q180"/>
    <mergeCell ref="F181:G181"/>
    <mergeCell ref="H181:I181"/>
    <mergeCell ref="A163:A165"/>
    <mergeCell ref="A166:A168"/>
    <mergeCell ref="A170:A172"/>
    <mergeCell ref="B170:B172"/>
    <mergeCell ref="C170:E171"/>
    <mergeCell ref="F170:O170"/>
    <mergeCell ref="F171:G171"/>
    <mergeCell ref="H171:I171"/>
    <mergeCell ref="J171:K171"/>
    <mergeCell ref="A152:B152"/>
    <mergeCell ref="A153:A157"/>
    <mergeCell ref="A158:B158"/>
    <mergeCell ref="A160:B162"/>
    <mergeCell ref="C160:E161"/>
    <mergeCell ref="F160:AM160"/>
    <mergeCell ref="F161:G161"/>
    <mergeCell ref="H161:I161"/>
    <mergeCell ref="J161:K161"/>
    <mergeCell ref="L161:M161"/>
    <mergeCell ref="AL161:AM161"/>
    <mergeCell ref="Z161:AA161"/>
    <mergeCell ref="AB161:AC161"/>
    <mergeCell ref="AD161:AE161"/>
    <mergeCell ref="AF161:AG161"/>
    <mergeCell ref="AH161:AI161"/>
    <mergeCell ref="AJ161:AK161"/>
    <mergeCell ref="N161:O161"/>
    <mergeCell ref="P161:Q161"/>
    <mergeCell ref="R161:S161"/>
    <mergeCell ref="T161:U161"/>
    <mergeCell ref="V161:W161"/>
    <mergeCell ref="X161:Y161"/>
    <mergeCell ref="A122:A126"/>
    <mergeCell ref="A127:A131"/>
    <mergeCell ref="A132:A136"/>
    <mergeCell ref="A137:A141"/>
    <mergeCell ref="A142:A146"/>
    <mergeCell ref="A147:A151"/>
    <mergeCell ref="AB119:AB121"/>
    <mergeCell ref="AC119:AC121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A114:B114"/>
    <mergeCell ref="A115:A117"/>
    <mergeCell ref="A119:A121"/>
    <mergeCell ref="B119:B121"/>
    <mergeCell ref="C119:E120"/>
    <mergeCell ref="F119:AA119"/>
    <mergeCell ref="V120:W120"/>
    <mergeCell ref="X120:Y120"/>
    <mergeCell ref="Z120:AA120"/>
    <mergeCell ref="A108:B108"/>
    <mergeCell ref="A109:B109"/>
    <mergeCell ref="A110:B110"/>
    <mergeCell ref="A111:B111"/>
    <mergeCell ref="A112:B112"/>
    <mergeCell ref="A113:B113"/>
    <mergeCell ref="V105:V107"/>
    <mergeCell ref="W105:W107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A100:B100"/>
    <mergeCell ref="A101:B101"/>
    <mergeCell ref="A102:B102"/>
    <mergeCell ref="A103:P103"/>
    <mergeCell ref="A104:Q104"/>
    <mergeCell ref="A105:B107"/>
    <mergeCell ref="C105:E106"/>
    <mergeCell ref="F105:U105"/>
    <mergeCell ref="C95:E95"/>
    <mergeCell ref="F95:G95"/>
    <mergeCell ref="H95:I95"/>
    <mergeCell ref="A97:B97"/>
    <mergeCell ref="A98:B98"/>
    <mergeCell ref="A99:B99"/>
    <mergeCell ref="A77:A79"/>
    <mergeCell ref="B77:B78"/>
    <mergeCell ref="A89:B89"/>
    <mergeCell ref="A90:A91"/>
    <mergeCell ref="A92:A93"/>
    <mergeCell ref="A95:B96"/>
    <mergeCell ref="A69:A71"/>
    <mergeCell ref="B69:D70"/>
    <mergeCell ref="E69:H69"/>
    <mergeCell ref="I69:I71"/>
    <mergeCell ref="J69:J71"/>
    <mergeCell ref="E70:F70"/>
    <mergeCell ref="G70:H70"/>
    <mergeCell ref="A62:B62"/>
    <mergeCell ref="A63:B63"/>
    <mergeCell ref="A64:B64"/>
    <mergeCell ref="A65:B65"/>
    <mergeCell ref="A66:B66"/>
    <mergeCell ref="A67:B67"/>
    <mergeCell ref="A59:B60"/>
    <mergeCell ref="C59:C60"/>
    <mergeCell ref="D59:J59"/>
    <mergeCell ref="K59:K60"/>
    <mergeCell ref="L59:L60"/>
    <mergeCell ref="A61:B61"/>
    <mergeCell ref="M44:N44"/>
    <mergeCell ref="O44:P44"/>
    <mergeCell ref="A51:A53"/>
    <mergeCell ref="B51:D52"/>
    <mergeCell ref="E51:H51"/>
    <mergeCell ref="I51:I53"/>
    <mergeCell ref="J51:J53"/>
    <mergeCell ref="E52:F52"/>
    <mergeCell ref="G52:H52"/>
    <mergeCell ref="A43:A45"/>
    <mergeCell ref="B43:D44"/>
    <mergeCell ref="E43:P43"/>
    <mergeCell ref="A39:A41"/>
    <mergeCell ref="R17:R19"/>
    <mergeCell ref="S17:S19"/>
    <mergeCell ref="F18:G18"/>
    <mergeCell ref="H18:I18"/>
    <mergeCell ref="J18:K18"/>
    <mergeCell ref="L18:M18"/>
    <mergeCell ref="Q43:Q45"/>
    <mergeCell ref="R43:R45"/>
    <mergeCell ref="E44:F44"/>
    <mergeCell ref="G44:H44"/>
    <mergeCell ref="I44:J44"/>
    <mergeCell ref="K44:L44"/>
    <mergeCell ref="A20:B20"/>
    <mergeCell ref="A21:A24"/>
    <mergeCell ref="A25:A36"/>
    <mergeCell ref="A37:A38"/>
    <mergeCell ref="R11:S11"/>
    <mergeCell ref="T11:U11"/>
    <mergeCell ref="V11:W11"/>
    <mergeCell ref="N18:O18"/>
    <mergeCell ref="P18:Q18"/>
    <mergeCell ref="X11:Y11"/>
    <mergeCell ref="A13:B13"/>
    <mergeCell ref="A14:A15"/>
    <mergeCell ref="A6:Y6"/>
    <mergeCell ref="A10:B12"/>
    <mergeCell ref="C10:E11"/>
    <mergeCell ref="F10:Y10"/>
    <mergeCell ref="F11:G11"/>
    <mergeCell ref="H11:I11"/>
    <mergeCell ref="J11:K11"/>
    <mergeCell ref="L11:M11"/>
    <mergeCell ref="N11:O11"/>
    <mergeCell ref="P11:Q11"/>
    <mergeCell ref="A17:A19"/>
    <mergeCell ref="B17:B19"/>
    <mergeCell ref="C17:E18"/>
    <mergeCell ref="F17:Q17"/>
  </mergeCells>
  <dataValidations count="9">
    <dataValidation type="whole" allowBlank="1" showInputMessage="1" showErrorMessage="1" sqref="F270:AC274" xr:uid="{00000000-0002-0000-0600-000000000000}">
      <formula1>0</formula1>
      <formula2>9.99999999999999E+34</formula2>
    </dataValidation>
    <dataValidation type="whole" allowBlank="1" showInputMessage="1" showErrorMessage="1" sqref="E219:J226 G227:H227" xr:uid="{00000000-0002-0000-0600-000001000000}">
      <formula1>0</formula1>
      <formula2>9.99999999999999E+39</formula2>
    </dataValidation>
    <dataValidation type="whole" allowBlank="1" showInputMessage="1" showErrorMessage="1" sqref="F108:W117" xr:uid="{00000000-0002-0000-0600-000002000000}">
      <formula1>0</formula1>
      <formula2>9.99999999999999E+30</formula2>
    </dataValidation>
    <dataValidation type="whole" allowBlank="1" showInputMessage="1" showErrorMessage="1" sqref="C90:H93 F260:P265" xr:uid="{00000000-0002-0000-0600-000003000000}">
      <formula1>0</formula1>
      <formula2>9.99999999999999E+32</formula2>
    </dataValidation>
    <dataValidation type="whole" allowBlank="1" showInputMessage="1" showErrorMessage="1" sqref="D61:L67 F246:AA255" xr:uid="{00000000-0002-0000-0600-000004000000}">
      <formula1>0</formula1>
      <formula2>9.99999999999999E+31</formula2>
    </dataValidation>
    <dataValidation operator="greaterThanOrEqual" allowBlank="1" showInputMessage="1" showErrorMessage="1" errorTitle="Error" error="Favor ingresar Números." sqref="G218:H218 C224:C226" xr:uid="{00000000-0002-0000-0600-000005000000}"/>
    <dataValidation type="whole" allowBlank="1" showInputMessage="1" showErrorMessage="1" errorTitle="Error" error="Favor ingresar Números." sqref="C72:D74 C256:E265 F152:AC152" xr:uid="{00000000-0002-0000-0600-000006000000}">
      <formula1>0</formula1>
      <formula2>1E+29</formula2>
    </dataValidation>
    <dataValidation type="whole" allowBlank="1" showInputMessage="1" showErrorMessage="1" sqref="F204:AC205 AD205:AG205 AI205 F208:AI208 C203:E208 T212" xr:uid="{00000000-0002-0000-0600-000007000000}">
      <formula1>0</formula1>
      <formula2>1E+29</formula2>
    </dataValidation>
    <dataValidation type="whole" operator="greaterThanOrEqual" allowBlank="1" showInputMessage="1" showErrorMessage="1" errorTitle="Error" error="Favor ingresar Números." sqref="F192:U193 C216:F216 F213:AF215 F206:AI207 E46:R49 E227:F227 I227:J227 F183:Q185 R260:R262 B86:F87 E217:F217 C237:E241 E72:J74 E55:J57 B80:B83 F122:AC151 F153:AC157 F163:AM168 F199:S200 C228:F232 F173:O178 F20:S41 F13:Y15 F98:I102" xr:uid="{00000000-0002-0000-0600-000008000000}">
      <formula1>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R278"/>
  <sheetViews>
    <sheetView workbookViewId="0">
      <selection activeCell="D28" sqref="D28"/>
    </sheetView>
  </sheetViews>
  <sheetFormatPr baseColWidth="10" defaultColWidth="11.42578125" defaultRowHeight="15" x14ac:dyDescent="0.25"/>
  <cols>
    <col min="1" max="1" width="31" customWidth="1"/>
    <col min="2" max="2" width="28.7109375" customWidth="1"/>
    <col min="3" max="3" width="16.42578125" customWidth="1"/>
    <col min="4" max="7" width="15.7109375" customWidth="1"/>
    <col min="8" max="8" width="16.5703125" customWidth="1"/>
    <col min="9" max="12" width="15.7109375" customWidth="1"/>
    <col min="23" max="23" width="13.140625" customWidth="1"/>
    <col min="53" max="61" width="11.42578125" customWidth="1"/>
    <col min="72" max="78" width="16" customWidth="1"/>
    <col min="79" max="94" width="11.42578125" style="2" hidden="1" customWidth="1"/>
    <col min="95" max="96" width="11.42578125" hidden="1" customWidth="1"/>
    <col min="97" max="130" width="11.42578125" customWidth="1"/>
  </cols>
  <sheetData>
    <row r="1" spans="1:94" x14ac:dyDescent="0.25">
      <c r="A1" s="1" t="s">
        <v>0</v>
      </c>
    </row>
    <row r="2" spans="1:94" x14ac:dyDescent="0.25">
      <c r="A2" s="1" t="str">
        <f>CONCATENATE("COMUNA: ",[8]NOMBRE!B2, " (",[8]NOMBRE!C2,[8]NOMBRE!D2,[8]NOMBRE!E2,[8]NOMBRE!F2,[8]NOMBRE!G2,")")</f>
        <v>COMUNA: LINARES (07401)</v>
      </c>
    </row>
    <row r="3" spans="1:94" x14ac:dyDescent="0.25">
      <c r="A3" s="1" t="str">
        <f>CONCATENATE("ESTABLECIMIENTO/ESTRATEGIA: ", [8]NOMBRE!B3, " (",[8]NOMBRE!C3,[8]NOMBRE!D3,[8]NOMBRE!E3,[8]NOMBRE!F3,[8]NOMBRE!G3,[8]NOMBRE!H3,")")</f>
        <v>ESTABLECIMIENTO/ESTRATEGIA: HOSPITAL PRESIDENTE CARLOS IBAÑEZ DEL CAMPO (116108)</v>
      </c>
    </row>
    <row r="4" spans="1:94" x14ac:dyDescent="0.25">
      <c r="A4" s="1" t="str">
        <f>CONCATENATE("MES: ",[8]NOMBRE!B6, " (",[8]NOMBRE!C6,[8]NOMBRE!D6,")")</f>
        <v>MES: JULIO (07)</v>
      </c>
    </row>
    <row r="5" spans="1:94" x14ac:dyDescent="0.25">
      <c r="A5" s="1" t="str">
        <f>CONCATENATE("AÑO: ",[8]NOMBRE!B7)</f>
        <v>AÑO: 2025</v>
      </c>
    </row>
    <row r="6" spans="1:94" s="5" customFormat="1" ht="15" customHeight="1" x14ac:dyDescent="0.25">
      <c r="A6" s="2498" t="s">
        <v>1</v>
      </c>
      <c r="B6" s="2498"/>
      <c r="C6" s="2498"/>
      <c r="D6" s="2498"/>
      <c r="E6" s="2498"/>
      <c r="F6" s="2498"/>
      <c r="G6" s="2498"/>
      <c r="H6" s="2498"/>
      <c r="I6" s="2498"/>
      <c r="J6" s="2498"/>
      <c r="K6" s="2498"/>
      <c r="L6" s="2498"/>
      <c r="M6" s="2498"/>
      <c r="N6" s="2498"/>
      <c r="O6" s="2498"/>
      <c r="P6" s="2498"/>
      <c r="Q6" s="2498"/>
      <c r="R6" s="2498"/>
      <c r="S6" s="2498"/>
      <c r="T6" s="2498"/>
      <c r="U6" s="2498"/>
      <c r="V6" s="2498"/>
      <c r="W6" s="2498"/>
      <c r="X6" s="2498"/>
      <c r="Y6" s="2499"/>
      <c r="Z6" s="3"/>
      <c r="AA6" s="3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</row>
    <row r="8" spans="1:94" ht="15.75" x14ac:dyDescent="0.25">
      <c r="A8" s="7" t="s">
        <v>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9"/>
      <c r="Q8" s="10"/>
      <c r="R8" s="3"/>
      <c r="S8" s="3"/>
      <c r="T8" s="3"/>
      <c r="U8" s="3"/>
      <c r="V8" s="3"/>
      <c r="W8" s="3"/>
      <c r="X8" s="3"/>
      <c r="Y8" s="3"/>
    </row>
    <row r="9" spans="1:94" x14ac:dyDescent="0.25">
      <c r="A9" s="11" t="s">
        <v>3</v>
      </c>
      <c r="B9" s="12"/>
      <c r="C9" s="12"/>
      <c r="D9" s="12"/>
      <c r="E9" s="12"/>
      <c r="F9" s="13"/>
      <c r="G9" s="14"/>
      <c r="H9" s="15"/>
      <c r="I9" s="16"/>
      <c r="J9" s="14"/>
      <c r="K9" s="1598"/>
      <c r="L9" s="14"/>
      <c r="M9" s="15"/>
      <c r="N9" s="16"/>
      <c r="O9" s="16"/>
      <c r="P9" s="18"/>
      <c r="Q9" s="14"/>
      <c r="R9" s="15"/>
      <c r="S9" s="15"/>
      <c r="T9" s="15"/>
      <c r="U9" s="15"/>
      <c r="V9" s="15"/>
      <c r="W9" s="15"/>
      <c r="X9" s="15"/>
      <c r="Y9" s="16"/>
    </row>
    <row r="10" spans="1:94" ht="15" customHeight="1" x14ac:dyDescent="0.25">
      <c r="A10" s="3323" t="s">
        <v>4</v>
      </c>
      <c r="B10" s="3323"/>
      <c r="C10" s="3324" t="s">
        <v>5</v>
      </c>
      <c r="D10" s="3325"/>
      <c r="E10" s="3326"/>
      <c r="F10" s="3316" t="s">
        <v>6</v>
      </c>
      <c r="G10" s="3327"/>
      <c r="H10" s="3327"/>
      <c r="I10" s="3327"/>
      <c r="J10" s="3327"/>
      <c r="K10" s="3327"/>
      <c r="L10" s="3327"/>
      <c r="M10" s="3327"/>
      <c r="N10" s="3327"/>
      <c r="O10" s="3327"/>
      <c r="P10" s="3327"/>
      <c r="Q10" s="3327"/>
      <c r="R10" s="3327"/>
      <c r="S10" s="3327"/>
      <c r="T10" s="3327"/>
      <c r="U10" s="3327"/>
      <c r="V10" s="3327"/>
      <c r="W10" s="3327"/>
      <c r="X10" s="3327"/>
      <c r="Y10" s="3317"/>
    </row>
    <row r="11" spans="1:94" ht="15" customHeight="1" x14ac:dyDescent="0.25">
      <c r="A11" s="3323"/>
      <c r="B11" s="3323"/>
      <c r="C11" s="2580"/>
      <c r="D11" s="2505"/>
      <c r="E11" s="2506"/>
      <c r="F11" s="3316" t="s">
        <v>7</v>
      </c>
      <c r="G11" s="3317"/>
      <c r="H11" s="3316" t="s">
        <v>8</v>
      </c>
      <c r="I11" s="3317"/>
      <c r="J11" s="3316" t="s">
        <v>9</v>
      </c>
      <c r="K11" s="3317"/>
      <c r="L11" s="3316" t="s">
        <v>10</v>
      </c>
      <c r="M11" s="3317"/>
      <c r="N11" s="3316" t="s">
        <v>11</v>
      </c>
      <c r="O11" s="3317"/>
      <c r="P11" s="3316" t="s">
        <v>12</v>
      </c>
      <c r="Q11" s="3317"/>
      <c r="R11" s="3316" t="s">
        <v>13</v>
      </c>
      <c r="S11" s="3317"/>
      <c r="T11" s="3316" t="s">
        <v>14</v>
      </c>
      <c r="U11" s="3317"/>
      <c r="V11" s="3316" t="s">
        <v>15</v>
      </c>
      <c r="W11" s="3317"/>
      <c r="X11" s="3316" t="s">
        <v>16</v>
      </c>
      <c r="Y11" s="3317"/>
    </row>
    <row r="12" spans="1:94" x14ac:dyDescent="0.25">
      <c r="A12" s="3323"/>
      <c r="B12" s="3323"/>
      <c r="C12" s="1599" t="s">
        <v>17</v>
      </c>
      <c r="D12" s="1600" t="s">
        <v>18</v>
      </c>
      <c r="E12" s="1601" t="s">
        <v>19</v>
      </c>
      <c r="F12" s="1602" t="s">
        <v>18</v>
      </c>
      <c r="G12" s="1601" t="s">
        <v>19</v>
      </c>
      <c r="H12" s="1602" t="s">
        <v>18</v>
      </c>
      <c r="I12" s="1601" t="s">
        <v>19</v>
      </c>
      <c r="J12" s="1602" t="s">
        <v>18</v>
      </c>
      <c r="K12" s="1601" t="s">
        <v>19</v>
      </c>
      <c r="L12" s="1602" t="s">
        <v>18</v>
      </c>
      <c r="M12" s="1601" t="s">
        <v>19</v>
      </c>
      <c r="N12" s="1602" t="s">
        <v>18</v>
      </c>
      <c r="O12" s="1601" t="s">
        <v>19</v>
      </c>
      <c r="P12" s="1602" t="s">
        <v>18</v>
      </c>
      <c r="Q12" s="1601" t="s">
        <v>19</v>
      </c>
      <c r="R12" s="1602" t="s">
        <v>18</v>
      </c>
      <c r="S12" s="1601" t="s">
        <v>19</v>
      </c>
      <c r="T12" s="1602" t="s">
        <v>18</v>
      </c>
      <c r="U12" s="1601" t="s">
        <v>19</v>
      </c>
      <c r="V12" s="1602" t="s">
        <v>18</v>
      </c>
      <c r="W12" s="1601" t="s">
        <v>19</v>
      </c>
      <c r="X12" s="1602" t="s">
        <v>18</v>
      </c>
      <c r="Y12" s="1601" t="s">
        <v>19</v>
      </c>
    </row>
    <row r="13" spans="1:94" x14ac:dyDescent="0.25">
      <c r="A13" s="3321" t="s">
        <v>20</v>
      </c>
      <c r="B13" s="3321"/>
      <c r="C13" s="1603">
        <f>SUM(D13+E13)</f>
        <v>0</v>
      </c>
      <c r="D13" s="1604">
        <f t="shared" ref="D13:E15" si="0">SUM(F13+H13+J13+L13+N13+P13+R13+T13+V13+X13)</f>
        <v>0</v>
      </c>
      <c r="E13" s="1605">
        <f t="shared" si="0"/>
        <v>0</v>
      </c>
      <c r="F13" s="1606"/>
      <c r="G13" s="1607"/>
      <c r="H13" s="1606"/>
      <c r="I13" s="1607"/>
      <c r="J13" s="1606"/>
      <c r="K13" s="1607"/>
      <c r="L13" s="1606"/>
      <c r="M13" s="1607"/>
      <c r="N13" s="1606"/>
      <c r="O13" s="1607"/>
      <c r="P13" s="1606"/>
      <c r="Q13" s="1607"/>
      <c r="R13" s="1606"/>
      <c r="S13" s="1607"/>
      <c r="T13" s="1606"/>
      <c r="U13" s="1607"/>
      <c r="V13" s="1606"/>
      <c r="W13" s="1607"/>
      <c r="X13" s="1606"/>
      <c r="Y13" s="1607"/>
    </row>
    <row r="14" spans="1:94" x14ac:dyDescent="0.25">
      <c r="A14" s="3322" t="s">
        <v>21</v>
      </c>
      <c r="B14" s="1608" t="s">
        <v>22</v>
      </c>
      <c r="C14" s="1609">
        <f>SUM(D14+E14)</f>
        <v>0</v>
      </c>
      <c r="D14" s="1587">
        <f t="shared" si="0"/>
        <v>0</v>
      </c>
      <c r="E14" s="1610">
        <f t="shared" si="0"/>
        <v>0</v>
      </c>
      <c r="F14" s="1611"/>
      <c r="G14" s="1612"/>
      <c r="H14" s="1611"/>
      <c r="I14" s="1612"/>
      <c r="J14" s="1611"/>
      <c r="K14" s="1612"/>
      <c r="L14" s="1611"/>
      <c r="M14" s="1612"/>
      <c r="N14" s="1611"/>
      <c r="O14" s="1612"/>
      <c r="P14" s="1611"/>
      <c r="Q14" s="1612"/>
      <c r="R14" s="1611"/>
      <c r="S14" s="1612"/>
      <c r="T14" s="1611"/>
      <c r="U14" s="1612"/>
      <c r="V14" s="1611"/>
      <c r="W14" s="1612"/>
      <c r="X14" s="1611"/>
      <c r="Y14" s="1612"/>
    </row>
    <row r="15" spans="1:94" x14ac:dyDescent="0.25">
      <c r="A15" s="2497"/>
      <c r="B15" s="34" t="s">
        <v>23</v>
      </c>
      <c r="C15" s="35">
        <f>SUM(D15+E15)</f>
        <v>0</v>
      </c>
      <c r="D15" s="36">
        <f t="shared" si="0"/>
        <v>0</v>
      </c>
      <c r="E15" s="37">
        <f t="shared" si="0"/>
        <v>0</v>
      </c>
      <c r="F15" s="1613"/>
      <c r="G15" s="1614"/>
      <c r="H15" s="40"/>
      <c r="I15" s="41"/>
      <c r="J15" s="40"/>
      <c r="K15" s="41"/>
      <c r="L15" s="1613"/>
      <c r="M15" s="1614"/>
      <c r="N15" s="1613"/>
      <c r="O15" s="1614"/>
      <c r="P15" s="1613"/>
      <c r="Q15" s="1614"/>
      <c r="R15" s="1613"/>
      <c r="S15" s="1614"/>
      <c r="T15" s="1613"/>
      <c r="U15" s="1615"/>
      <c r="V15" s="1613"/>
      <c r="W15" s="1615"/>
      <c r="X15" s="1613"/>
      <c r="Y15" s="1614"/>
    </row>
    <row r="16" spans="1:94" ht="15.75" x14ac:dyDescent="0.25">
      <c r="A16" s="11" t="s">
        <v>24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3"/>
      <c r="Q16" s="43"/>
      <c r="R16" s="44"/>
      <c r="S16" s="44"/>
    </row>
    <row r="17" spans="1:90" customFormat="1" ht="15" customHeight="1" x14ac:dyDescent="0.25">
      <c r="A17" s="3328" t="s">
        <v>25</v>
      </c>
      <c r="B17" s="3328" t="s">
        <v>26</v>
      </c>
      <c r="C17" s="3329" t="s">
        <v>27</v>
      </c>
      <c r="D17" s="3330"/>
      <c r="E17" s="3331"/>
      <c r="F17" s="3332" t="s">
        <v>6</v>
      </c>
      <c r="G17" s="3333"/>
      <c r="H17" s="3333"/>
      <c r="I17" s="3333"/>
      <c r="J17" s="3333"/>
      <c r="K17" s="3333"/>
      <c r="L17" s="3333"/>
      <c r="M17" s="3333"/>
      <c r="N17" s="3333"/>
      <c r="O17" s="3333"/>
      <c r="P17" s="3333"/>
      <c r="Q17" s="3333"/>
      <c r="R17" s="3335" t="s">
        <v>28</v>
      </c>
      <c r="S17" s="3331" t="s">
        <v>29</v>
      </c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</row>
    <row r="18" spans="1:90" customFormat="1" ht="15" customHeight="1" x14ac:dyDescent="0.25">
      <c r="A18" s="2509"/>
      <c r="B18" s="2509"/>
      <c r="C18" s="2580"/>
      <c r="D18" s="2505"/>
      <c r="E18" s="2506"/>
      <c r="F18" s="3318" t="s">
        <v>30</v>
      </c>
      <c r="G18" s="3319"/>
      <c r="H18" s="3318" t="s">
        <v>31</v>
      </c>
      <c r="I18" s="3319"/>
      <c r="J18" s="3318" t="s">
        <v>15</v>
      </c>
      <c r="K18" s="3319"/>
      <c r="L18" s="3318" t="s">
        <v>32</v>
      </c>
      <c r="M18" s="3319"/>
      <c r="N18" s="3318" t="s">
        <v>33</v>
      </c>
      <c r="O18" s="3319"/>
      <c r="P18" s="3318" t="s">
        <v>34</v>
      </c>
      <c r="Q18" s="3320"/>
      <c r="R18" s="2520"/>
      <c r="S18" s="252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</row>
    <row r="19" spans="1:90" customFormat="1" x14ac:dyDescent="0.25">
      <c r="A19" s="2510"/>
      <c r="B19" s="2510"/>
      <c r="C19" s="1616" t="s">
        <v>17</v>
      </c>
      <c r="D19" s="1617" t="s">
        <v>18</v>
      </c>
      <c r="E19" s="1618" t="s">
        <v>19</v>
      </c>
      <c r="F19" s="1619" t="s">
        <v>18</v>
      </c>
      <c r="G19" s="1618" t="s">
        <v>19</v>
      </c>
      <c r="H19" s="1619" t="s">
        <v>18</v>
      </c>
      <c r="I19" s="1618" t="s">
        <v>19</v>
      </c>
      <c r="J19" s="1619" t="s">
        <v>18</v>
      </c>
      <c r="K19" s="1618" t="s">
        <v>19</v>
      </c>
      <c r="L19" s="1619" t="s">
        <v>18</v>
      </c>
      <c r="M19" s="1618" t="s">
        <v>19</v>
      </c>
      <c r="N19" s="1619" t="s">
        <v>18</v>
      </c>
      <c r="O19" s="1618" t="s">
        <v>19</v>
      </c>
      <c r="P19" s="1619" t="s">
        <v>18</v>
      </c>
      <c r="Q19" s="1620" t="s">
        <v>19</v>
      </c>
      <c r="R19" s="2521"/>
      <c r="S19" s="2506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90" customFormat="1" ht="15" customHeight="1" x14ac:dyDescent="0.25">
      <c r="A20" s="3337" t="s">
        <v>35</v>
      </c>
      <c r="B20" s="3338"/>
      <c r="C20" s="1621">
        <f t="shared" ref="C20:C29" si="1">SUM(D20+E20)</f>
        <v>0</v>
      </c>
      <c r="D20" s="1622">
        <f t="shared" ref="D20:E41" si="2">SUM(F20+H20+J20+L20+N20+P20)</f>
        <v>0</v>
      </c>
      <c r="E20" s="1623">
        <f t="shared" si="2"/>
        <v>0</v>
      </c>
      <c r="F20" s="1624"/>
      <c r="G20" s="1625"/>
      <c r="H20" s="1624"/>
      <c r="I20" s="1625"/>
      <c r="J20" s="1624"/>
      <c r="K20" s="1625"/>
      <c r="L20" s="1624"/>
      <c r="M20" s="1625"/>
      <c r="N20" s="1624"/>
      <c r="O20" s="1625"/>
      <c r="P20" s="1624"/>
      <c r="Q20" s="1626"/>
      <c r="R20" s="1627"/>
      <c r="S20" s="1628"/>
      <c r="T20" s="58" t="str">
        <f>$CA20&amp;CB20</f>
        <v/>
      </c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60" t="str">
        <f>IF(AND($C20&lt;&gt;0,R20=""),"* No olvide ingresar la variable "&amp;R$17&amp;""&amp;". Digite CERO si no tiene. ",IF(R20&gt;$C20,"* La variable Pueblos Originarios no debe ser mayor al Total Ambos Sexos. ",""))</f>
        <v/>
      </c>
      <c r="CB20" s="60" t="str">
        <f>IF(AND($C20&lt;&gt;0,S20=""),"* No olvide ingresar la variable "&amp;S$17&amp;""&amp;". Digite CERO si no tiene. ",IF(S20&gt;$C20,"* La variable Migrantes no debe ser mayor al Total Ambos Sexos. ",""))</f>
        <v/>
      </c>
      <c r="CC20" s="59"/>
      <c r="CD20" s="59"/>
      <c r="CE20" s="61"/>
      <c r="CF20" s="61"/>
      <c r="CG20" s="61"/>
      <c r="CH20" s="61"/>
      <c r="CI20" s="61"/>
      <c r="CJ20" s="2"/>
      <c r="CK20" s="62">
        <f>IF(AND($C20&lt;&gt;0,R20=""),1,IF(R20&gt;$C20,1,0))</f>
        <v>0</v>
      </c>
      <c r="CL20" s="62">
        <f>IF(AND($C20&lt;&gt;0,S20=""),1,IF(S20&gt;$C20,1,0))</f>
        <v>0</v>
      </c>
    </row>
    <row r="21" spans="1:90" customFormat="1" x14ac:dyDescent="0.25">
      <c r="A21" s="3334" t="s">
        <v>36</v>
      </c>
      <c r="B21" s="1629" t="s">
        <v>22</v>
      </c>
      <c r="C21" s="1609">
        <f t="shared" si="1"/>
        <v>0</v>
      </c>
      <c r="D21" s="1588">
        <f t="shared" si="2"/>
        <v>0</v>
      </c>
      <c r="E21" s="1610">
        <f t="shared" si="2"/>
        <v>0</v>
      </c>
      <c r="F21" s="67"/>
      <c r="G21" s="68"/>
      <c r="H21" s="67"/>
      <c r="I21" s="68"/>
      <c r="J21" s="67"/>
      <c r="K21" s="68"/>
      <c r="L21" s="67"/>
      <c r="M21" s="68"/>
      <c r="N21" s="69"/>
      <c r="O21" s="68"/>
      <c r="P21" s="69"/>
      <c r="Q21" s="70"/>
      <c r="R21" s="71"/>
      <c r="S21" s="72"/>
      <c r="T21" s="58" t="str">
        <f t="shared" ref="T21:T41" si="3">$CA21&amp;CB21</f>
        <v/>
      </c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60" t="str">
        <f t="shared" ref="CA21:CA41" si="4">IF(AND($C21&lt;&gt;0,R21=""),"* No olvide ingresar la variable "&amp;R$17&amp;""&amp;". Digite CERO si no tiene. ",IF(R21&gt;$C21,"* La variable Pueblos Originarios no debe ser mayor al Total Ambos Sexos. ",""))</f>
        <v/>
      </c>
      <c r="CB21" s="60" t="str">
        <f t="shared" ref="CB21:CB41" si="5">IF(AND($C21&lt;&gt;0,S21=""),"* No olvide ingresar la variable "&amp;S$17&amp;""&amp;". Digite CERO si no tiene. ",IF(S21&gt;$C21,"* La variable Migrantes no debe ser mayor al Total Ambos Sexos. ",""))</f>
        <v/>
      </c>
      <c r="CC21" s="59"/>
      <c r="CD21" s="59"/>
      <c r="CE21" s="61"/>
      <c r="CF21" s="61"/>
      <c r="CG21" s="61"/>
      <c r="CH21" s="61"/>
      <c r="CI21" s="61"/>
      <c r="CJ21" s="2"/>
      <c r="CK21" s="62">
        <f t="shared" ref="CK21:CL41" si="6">IF(AND($C21&lt;&gt;0,R21=""),1,IF(R21&gt;$C21,1,0))</f>
        <v>0</v>
      </c>
      <c r="CL21" s="62">
        <f t="shared" si="6"/>
        <v>0</v>
      </c>
    </row>
    <row r="22" spans="1:90" customFormat="1" x14ac:dyDescent="0.25">
      <c r="A22" s="2517"/>
      <c r="B22" s="73" t="s">
        <v>37</v>
      </c>
      <c r="C22" s="74">
        <f t="shared" si="1"/>
        <v>0</v>
      </c>
      <c r="D22" s="75">
        <f t="shared" si="2"/>
        <v>0</v>
      </c>
      <c r="E22" s="76">
        <f t="shared" si="2"/>
        <v>0</v>
      </c>
      <c r="F22" s="77"/>
      <c r="G22" s="78"/>
      <c r="H22" s="67"/>
      <c r="I22" s="68"/>
      <c r="J22" s="77"/>
      <c r="K22" s="78"/>
      <c r="L22" s="77"/>
      <c r="M22" s="78"/>
      <c r="N22" s="79"/>
      <c r="O22" s="78"/>
      <c r="P22" s="79"/>
      <c r="Q22" s="80"/>
      <c r="R22" s="81"/>
      <c r="S22" s="82"/>
      <c r="T22" s="58" t="str">
        <f t="shared" si="3"/>
        <v/>
      </c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60" t="str">
        <f t="shared" si="4"/>
        <v/>
      </c>
      <c r="CB22" s="60" t="str">
        <f t="shared" si="5"/>
        <v/>
      </c>
      <c r="CC22" s="59"/>
      <c r="CD22" s="59"/>
      <c r="CE22" s="61"/>
      <c r="CF22" s="61"/>
      <c r="CG22" s="61"/>
      <c r="CH22" s="61"/>
      <c r="CI22" s="61"/>
      <c r="CJ22" s="2"/>
      <c r="CK22" s="62">
        <f t="shared" si="6"/>
        <v>0</v>
      </c>
      <c r="CL22" s="62">
        <f t="shared" si="6"/>
        <v>0</v>
      </c>
    </row>
    <row r="23" spans="1:90" customFormat="1" x14ac:dyDescent="0.25">
      <c r="A23" s="2517"/>
      <c r="B23" s="83" t="s">
        <v>38</v>
      </c>
      <c r="C23" s="84">
        <f t="shared" si="1"/>
        <v>0</v>
      </c>
      <c r="D23" s="85">
        <f t="shared" si="2"/>
        <v>0</v>
      </c>
      <c r="E23" s="86">
        <f t="shared" si="2"/>
        <v>0</v>
      </c>
      <c r="F23" s="77"/>
      <c r="G23" s="78"/>
      <c r="H23" s="67"/>
      <c r="I23" s="68"/>
      <c r="J23" s="77"/>
      <c r="K23" s="78"/>
      <c r="L23" s="77"/>
      <c r="M23" s="78"/>
      <c r="N23" s="79"/>
      <c r="O23" s="78"/>
      <c r="P23" s="79"/>
      <c r="Q23" s="80"/>
      <c r="R23" s="81"/>
      <c r="S23" s="82"/>
      <c r="T23" s="58" t="str">
        <f t="shared" si="3"/>
        <v/>
      </c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60" t="str">
        <f t="shared" si="4"/>
        <v/>
      </c>
      <c r="CB23" s="60" t="str">
        <f t="shared" si="5"/>
        <v/>
      </c>
      <c r="CC23" s="59"/>
      <c r="CD23" s="59"/>
      <c r="CE23" s="61"/>
      <c r="CF23" s="61"/>
      <c r="CG23" s="61"/>
      <c r="CH23" s="61"/>
      <c r="CI23" s="61"/>
      <c r="CJ23" s="2"/>
      <c r="CK23" s="62">
        <f t="shared" si="6"/>
        <v>0</v>
      </c>
      <c r="CL23" s="62">
        <f t="shared" si="6"/>
        <v>0</v>
      </c>
    </row>
    <row r="24" spans="1:90" customFormat="1" x14ac:dyDescent="0.25">
      <c r="A24" s="2518"/>
      <c r="B24" s="34" t="s">
        <v>39</v>
      </c>
      <c r="C24" s="35">
        <f t="shared" si="1"/>
        <v>0</v>
      </c>
      <c r="D24" s="87">
        <f t="shared" si="2"/>
        <v>0</v>
      </c>
      <c r="E24" s="37">
        <f t="shared" si="2"/>
        <v>0</v>
      </c>
      <c r="F24" s="40"/>
      <c r="G24" s="88"/>
      <c r="H24" s="40"/>
      <c r="I24" s="88"/>
      <c r="J24" s="40"/>
      <c r="K24" s="88"/>
      <c r="L24" s="40"/>
      <c r="M24" s="88"/>
      <c r="N24" s="89"/>
      <c r="O24" s="88"/>
      <c r="P24" s="89"/>
      <c r="Q24" s="90"/>
      <c r="R24" s="91"/>
      <c r="S24" s="41"/>
      <c r="T24" s="58" t="str">
        <f t="shared" si="3"/>
        <v/>
      </c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60" t="str">
        <f t="shared" si="4"/>
        <v/>
      </c>
      <c r="CB24" s="60" t="str">
        <f t="shared" si="5"/>
        <v/>
      </c>
      <c r="CC24" s="59"/>
      <c r="CD24" s="59"/>
      <c r="CE24" s="61"/>
      <c r="CF24" s="61"/>
      <c r="CG24" s="61"/>
      <c r="CH24" s="61"/>
      <c r="CI24" s="61"/>
      <c r="CJ24" s="2"/>
      <c r="CK24" s="62">
        <f t="shared" si="6"/>
        <v>0</v>
      </c>
      <c r="CL24" s="62">
        <f t="shared" si="6"/>
        <v>0</v>
      </c>
    </row>
    <row r="25" spans="1:90" customFormat="1" ht="21" x14ac:dyDescent="0.25">
      <c r="A25" s="3334" t="s">
        <v>40</v>
      </c>
      <c r="B25" s="1629" t="s">
        <v>41</v>
      </c>
      <c r="C25" s="1609">
        <f t="shared" si="1"/>
        <v>0</v>
      </c>
      <c r="D25" s="1588">
        <f t="shared" si="2"/>
        <v>0</v>
      </c>
      <c r="E25" s="1610">
        <f t="shared" si="2"/>
        <v>0</v>
      </c>
      <c r="F25" s="1611"/>
      <c r="G25" s="1630"/>
      <c r="H25" s="1611"/>
      <c r="I25" s="1630"/>
      <c r="J25" s="1611"/>
      <c r="K25" s="1630"/>
      <c r="L25" s="1611"/>
      <c r="M25" s="1630"/>
      <c r="N25" s="1631"/>
      <c r="O25" s="1630"/>
      <c r="P25" s="1631"/>
      <c r="Q25" s="1632"/>
      <c r="R25" s="1633"/>
      <c r="S25" s="1612"/>
      <c r="T25" s="58" t="str">
        <f t="shared" si="3"/>
        <v/>
      </c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60" t="str">
        <f t="shared" si="4"/>
        <v/>
      </c>
      <c r="CB25" s="60" t="str">
        <f t="shared" si="5"/>
        <v/>
      </c>
      <c r="CC25" s="59"/>
      <c r="CD25" s="59"/>
      <c r="CE25" s="61"/>
      <c r="CF25" s="61"/>
      <c r="CG25" s="61"/>
      <c r="CH25" s="61"/>
      <c r="CI25" s="61"/>
      <c r="CJ25" s="2"/>
      <c r="CK25" s="62">
        <f t="shared" si="6"/>
        <v>0</v>
      </c>
      <c r="CL25" s="62">
        <f t="shared" si="6"/>
        <v>0</v>
      </c>
    </row>
    <row r="26" spans="1:90" customFormat="1" x14ac:dyDescent="0.25">
      <c r="A26" s="2517"/>
      <c r="B26" s="98" t="s">
        <v>42</v>
      </c>
      <c r="C26" s="74">
        <f t="shared" si="1"/>
        <v>0</v>
      </c>
      <c r="D26" s="75">
        <f t="shared" si="2"/>
        <v>0</v>
      </c>
      <c r="E26" s="76">
        <f t="shared" si="2"/>
        <v>0</v>
      </c>
      <c r="F26" s="67"/>
      <c r="G26" s="68"/>
      <c r="H26" s="67"/>
      <c r="I26" s="68"/>
      <c r="J26" s="67"/>
      <c r="K26" s="68"/>
      <c r="L26" s="67"/>
      <c r="M26" s="68"/>
      <c r="N26" s="69"/>
      <c r="O26" s="68"/>
      <c r="P26" s="69"/>
      <c r="Q26" s="70"/>
      <c r="R26" s="71"/>
      <c r="S26" s="72"/>
      <c r="T26" s="58" t="str">
        <f t="shared" si="3"/>
        <v/>
      </c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60" t="str">
        <f t="shared" si="4"/>
        <v/>
      </c>
      <c r="CB26" s="60" t="str">
        <f t="shared" si="5"/>
        <v/>
      </c>
      <c r="CC26" s="59"/>
      <c r="CD26" s="59"/>
      <c r="CE26" s="61"/>
      <c r="CF26" s="61"/>
      <c r="CG26" s="61"/>
      <c r="CH26" s="61"/>
      <c r="CI26" s="61"/>
      <c r="CJ26" s="2"/>
      <c r="CK26" s="62">
        <f t="shared" si="6"/>
        <v>0</v>
      </c>
      <c r="CL26" s="62">
        <f t="shared" si="6"/>
        <v>0</v>
      </c>
    </row>
    <row r="27" spans="1:90" customFormat="1" x14ac:dyDescent="0.25">
      <c r="A27" s="2517"/>
      <c r="B27" s="98" t="s">
        <v>43</v>
      </c>
      <c r="C27" s="74">
        <f t="shared" si="1"/>
        <v>0</v>
      </c>
      <c r="D27" s="75">
        <f t="shared" si="2"/>
        <v>0</v>
      </c>
      <c r="E27" s="76">
        <f t="shared" si="2"/>
        <v>0</v>
      </c>
      <c r="F27" s="67"/>
      <c r="G27" s="68"/>
      <c r="H27" s="67"/>
      <c r="I27" s="68"/>
      <c r="J27" s="67"/>
      <c r="K27" s="68"/>
      <c r="L27" s="67"/>
      <c r="M27" s="68"/>
      <c r="N27" s="69"/>
      <c r="O27" s="68"/>
      <c r="P27" s="69"/>
      <c r="Q27" s="70"/>
      <c r="R27" s="71"/>
      <c r="S27" s="72"/>
      <c r="T27" s="58" t="str">
        <f t="shared" si="3"/>
        <v/>
      </c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60" t="str">
        <f t="shared" si="4"/>
        <v/>
      </c>
      <c r="CB27" s="60" t="str">
        <f t="shared" si="5"/>
        <v/>
      </c>
      <c r="CC27" s="59"/>
      <c r="CD27" s="59"/>
      <c r="CE27" s="61"/>
      <c r="CF27" s="61"/>
      <c r="CG27" s="61"/>
      <c r="CH27" s="61"/>
      <c r="CI27" s="61"/>
      <c r="CJ27" s="2"/>
      <c r="CK27" s="62">
        <f t="shared" si="6"/>
        <v>0</v>
      </c>
      <c r="CL27" s="62">
        <f t="shared" si="6"/>
        <v>0</v>
      </c>
    </row>
    <row r="28" spans="1:90" customFormat="1" x14ac:dyDescent="0.25">
      <c r="A28" s="2517"/>
      <c r="B28" s="99" t="s">
        <v>44</v>
      </c>
      <c r="C28" s="100">
        <f t="shared" si="1"/>
        <v>0</v>
      </c>
      <c r="D28" s="101">
        <f t="shared" si="2"/>
        <v>0</v>
      </c>
      <c r="E28" s="102">
        <f t="shared" si="2"/>
        <v>0</v>
      </c>
      <c r="F28" s="67"/>
      <c r="G28" s="68"/>
      <c r="H28" s="67"/>
      <c r="I28" s="68"/>
      <c r="J28" s="67"/>
      <c r="K28" s="68"/>
      <c r="L28" s="67"/>
      <c r="M28" s="68"/>
      <c r="N28" s="69"/>
      <c r="O28" s="68"/>
      <c r="P28" s="69"/>
      <c r="Q28" s="70"/>
      <c r="R28" s="71"/>
      <c r="S28" s="72"/>
      <c r="T28" s="58" t="str">
        <f t="shared" si="3"/>
        <v/>
      </c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60" t="str">
        <f t="shared" si="4"/>
        <v/>
      </c>
      <c r="CB28" s="60" t="str">
        <f t="shared" si="5"/>
        <v/>
      </c>
      <c r="CC28" s="59"/>
      <c r="CD28" s="59"/>
      <c r="CE28" s="61"/>
      <c r="CF28" s="61"/>
      <c r="CG28" s="61"/>
      <c r="CH28" s="61"/>
      <c r="CI28" s="61"/>
      <c r="CJ28" s="2"/>
      <c r="CK28" s="62">
        <f t="shared" si="6"/>
        <v>0</v>
      </c>
      <c r="CL28" s="62">
        <f t="shared" si="6"/>
        <v>0</v>
      </c>
    </row>
    <row r="29" spans="1:90" customFormat="1" ht="21" x14ac:dyDescent="0.25">
      <c r="A29" s="2517"/>
      <c r="B29" s="99" t="s">
        <v>45</v>
      </c>
      <c r="C29" s="100">
        <f t="shared" si="1"/>
        <v>0</v>
      </c>
      <c r="D29" s="101">
        <f t="shared" si="2"/>
        <v>0</v>
      </c>
      <c r="E29" s="102">
        <f t="shared" si="2"/>
        <v>0</v>
      </c>
      <c r="F29" s="67"/>
      <c r="G29" s="68"/>
      <c r="H29" s="67"/>
      <c r="I29" s="68"/>
      <c r="J29" s="67"/>
      <c r="K29" s="68"/>
      <c r="L29" s="67"/>
      <c r="M29" s="68"/>
      <c r="N29" s="69"/>
      <c r="O29" s="68"/>
      <c r="P29" s="69"/>
      <c r="Q29" s="70"/>
      <c r="R29" s="71"/>
      <c r="S29" s="72"/>
      <c r="T29" s="58" t="str">
        <f t="shared" si="3"/>
        <v/>
      </c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60" t="str">
        <f t="shared" si="4"/>
        <v/>
      </c>
      <c r="CB29" s="60" t="str">
        <f t="shared" si="5"/>
        <v/>
      </c>
      <c r="CC29" s="59"/>
      <c r="CD29" s="59"/>
      <c r="CE29" s="61"/>
      <c r="CF29" s="61"/>
      <c r="CG29" s="61"/>
      <c r="CH29" s="61"/>
      <c r="CI29" s="61"/>
      <c r="CJ29" s="2"/>
      <c r="CK29" s="62">
        <f t="shared" si="6"/>
        <v>0</v>
      </c>
      <c r="CL29" s="62">
        <f t="shared" si="6"/>
        <v>0</v>
      </c>
    </row>
    <row r="30" spans="1:90" customFormat="1" x14ac:dyDescent="0.25">
      <c r="A30" s="2517"/>
      <c r="B30" s="99" t="s">
        <v>46</v>
      </c>
      <c r="C30" s="100">
        <f>SUM(D30:E30)</f>
        <v>0</v>
      </c>
      <c r="D30" s="101">
        <f t="shared" si="2"/>
        <v>0</v>
      </c>
      <c r="E30" s="102">
        <f t="shared" si="2"/>
        <v>0</v>
      </c>
      <c r="F30" s="67"/>
      <c r="G30" s="68"/>
      <c r="H30" s="67"/>
      <c r="I30" s="68"/>
      <c r="J30" s="67"/>
      <c r="K30" s="68"/>
      <c r="L30" s="67"/>
      <c r="M30" s="68"/>
      <c r="N30" s="69"/>
      <c r="O30" s="68"/>
      <c r="P30" s="69"/>
      <c r="Q30" s="70"/>
      <c r="R30" s="71"/>
      <c r="S30" s="72"/>
      <c r="T30" s="58" t="str">
        <f t="shared" si="3"/>
        <v/>
      </c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60" t="str">
        <f t="shared" si="4"/>
        <v/>
      </c>
      <c r="CB30" s="60" t="str">
        <f t="shared" si="5"/>
        <v/>
      </c>
      <c r="CC30" s="59"/>
      <c r="CD30" s="59"/>
      <c r="CE30" s="61"/>
      <c r="CF30" s="61"/>
      <c r="CG30" s="61"/>
      <c r="CH30" s="61"/>
      <c r="CI30" s="61"/>
      <c r="CJ30" s="2"/>
      <c r="CK30" s="62">
        <f t="shared" si="6"/>
        <v>0</v>
      </c>
      <c r="CL30" s="62">
        <f t="shared" si="6"/>
        <v>0</v>
      </c>
    </row>
    <row r="31" spans="1:90" customFormat="1" ht="21" x14ac:dyDescent="0.25">
      <c r="A31" s="2517"/>
      <c r="B31" s="99" t="s">
        <v>47</v>
      </c>
      <c r="C31" s="100">
        <f>SUM(D31:E31)</f>
        <v>0</v>
      </c>
      <c r="D31" s="75">
        <f t="shared" si="2"/>
        <v>0</v>
      </c>
      <c r="E31" s="76">
        <f t="shared" si="2"/>
        <v>0</v>
      </c>
      <c r="F31" s="67"/>
      <c r="G31" s="68"/>
      <c r="H31" s="67"/>
      <c r="I31" s="68"/>
      <c r="J31" s="67"/>
      <c r="K31" s="68"/>
      <c r="L31" s="67"/>
      <c r="M31" s="68"/>
      <c r="N31" s="69"/>
      <c r="O31" s="68"/>
      <c r="P31" s="69"/>
      <c r="Q31" s="70"/>
      <c r="R31" s="71"/>
      <c r="S31" s="72"/>
      <c r="T31" s="58" t="str">
        <f t="shared" si="3"/>
        <v/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60" t="str">
        <f t="shared" si="4"/>
        <v/>
      </c>
      <c r="CB31" s="60" t="str">
        <f t="shared" si="5"/>
        <v/>
      </c>
      <c r="CC31" s="59"/>
      <c r="CD31" s="59"/>
      <c r="CE31" s="61"/>
      <c r="CF31" s="61"/>
      <c r="CG31" s="61"/>
      <c r="CH31" s="61"/>
      <c r="CI31" s="61"/>
      <c r="CJ31" s="2"/>
      <c r="CK31" s="62">
        <f t="shared" si="6"/>
        <v>0</v>
      </c>
      <c r="CL31" s="62">
        <f t="shared" si="6"/>
        <v>0</v>
      </c>
    </row>
    <row r="32" spans="1:90" customFormat="1" x14ac:dyDescent="0.25">
      <c r="A32" s="2517"/>
      <c r="B32" s="99" t="s">
        <v>48</v>
      </c>
      <c r="C32" s="74">
        <f t="shared" ref="C32:C41" si="7">SUM(D32+E32)</f>
        <v>0</v>
      </c>
      <c r="D32" s="75">
        <f t="shared" si="2"/>
        <v>0</v>
      </c>
      <c r="E32" s="76">
        <f t="shared" si="2"/>
        <v>0</v>
      </c>
      <c r="F32" s="77"/>
      <c r="G32" s="78"/>
      <c r="H32" s="77"/>
      <c r="I32" s="78"/>
      <c r="J32" s="77"/>
      <c r="K32" s="78"/>
      <c r="L32" s="77"/>
      <c r="M32" s="78"/>
      <c r="N32" s="79"/>
      <c r="O32" s="78"/>
      <c r="P32" s="79"/>
      <c r="Q32" s="80"/>
      <c r="R32" s="81"/>
      <c r="S32" s="82"/>
      <c r="T32" s="58" t="str">
        <f t="shared" si="3"/>
        <v/>
      </c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60" t="str">
        <f t="shared" si="4"/>
        <v/>
      </c>
      <c r="CB32" s="60" t="str">
        <f t="shared" si="5"/>
        <v/>
      </c>
      <c r="CC32" s="59"/>
      <c r="CD32" s="59"/>
      <c r="CE32" s="61"/>
      <c r="CF32" s="61"/>
      <c r="CG32" s="61"/>
      <c r="CH32" s="61"/>
      <c r="CI32" s="61"/>
      <c r="CJ32" s="2"/>
      <c r="CK32" s="62">
        <f t="shared" si="6"/>
        <v>0</v>
      </c>
      <c r="CL32" s="62">
        <f t="shared" si="6"/>
        <v>0</v>
      </c>
    </row>
    <row r="33" spans="1:90" customFormat="1" x14ac:dyDescent="0.25">
      <c r="A33" s="2517"/>
      <c r="B33" s="103" t="s">
        <v>49</v>
      </c>
      <c r="C33" s="84">
        <f t="shared" si="7"/>
        <v>0</v>
      </c>
      <c r="D33" s="85">
        <f t="shared" si="2"/>
        <v>0</v>
      </c>
      <c r="E33" s="86">
        <f t="shared" si="2"/>
        <v>0</v>
      </c>
      <c r="F33" s="104"/>
      <c r="G33" s="105"/>
      <c r="H33" s="104"/>
      <c r="I33" s="105"/>
      <c r="J33" s="104"/>
      <c r="K33" s="105"/>
      <c r="L33" s="104"/>
      <c r="M33" s="105"/>
      <c r="N33" s="106"/>
      <c r="O33" s="105"/>
      <c r="P33" s="106"/>
      <c r="Q33" s="107"/>
      <c r="R33" s="108"/>
      <c r="S33" s="109"/>
      <c r="T33" s="58" t="str">
        <f t="shared" si="3"/>
        <v/>
      </c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60" t="str">
        <f t="shared" si="4"/>
        <v/>
      </c>
      <c r="CB33" s="60" t="str">
        <f t="shared" si="5"/>
        <v/>
      </c>
      <c r="CC33" s="59"/>
      <c r="CD33" s="59"/>
      <c r="CE33" s="61"/>
      <c r="CF33" s="61"/>
      <c r="CG33" s="61"/>
      <c r="CH33" s="61"/>
      <c r="CI33" s="61"/>
      <c r="CJ33" s="2"/>
      <c r="CK33" s="62">
        <f t="shared" si="6"/>
        <v>0</v>
      </c>
      <c r="CL33" s="62">
        <f t="shared" si="6"/>
        <v>0</v>
      </c>
    </row>
    <row r="34" spans="1:90" customFormat="1" x14ac:dyDescent="0.25">
      <c r="A34" s="2517"/>
      <c r="B34" s="73" t="s">
        <v>50</v>
      </c>
      <c r="C34" s="84">
        <f t="shared" si="7"/>
        <v>0</v>
      </c>
      <c r="D34" s="85">
        <f t="shared" si="2"/>
        <v>0</v>
      </c>
      <c r="E34" s="86">
        <f t="shared" si="2"/>
        <v>0</v>
      </c>
      <c r="F34" s="104"/>
      <c r="G34" s="105"/>
      <c r="H34" s="104"/>
      <c r="I34" s="105"/>
      <c r="J34" s="104"/>
      <c r="K34" s="105"/>
      <c r="L34" s="104"/>
      <c r="M34" s="105"/>
      <c r="N34" s="106"/>
      <c r="O34" s="105"/>
      <c r="P34" s="106"/>
      <c r="Q34" s="107"/>
      <c r="R34" s="108"/>
      <c r="S34" s="109"/>
      <c r="T34" s="58" t="str">
        <f t="shared" si="3"/>
        <v/>
      </c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60" t="str">
        <f t="shared" si="4"/>
        <v/>
      </c>
      <c r="CB34" s="60" t="str">
        <f t="shared" si="5"/>
        <v/>
      </c>
      <c r="CC34" s="59"/>
      <c r="CD34" s="59"/>
      <c r="CE34" s="61"/>
      <c r="CF34" s="61"/>
      <c r="CG34" s="61"/>
      <c r="CH34" s="61"/>
      <c r="CI34" s="61"/>
      <c r="CJ34" s="2"/>
      <c r="CK34" s="62">
        <f t="shared" si="6"/>
        <v>0</v>
      </c>
      <c r="CL34" s="62">
        <f t="shared" si="6"/>
        <v>0</v>
      </c>
    </row>
    <row r="35" spans="1:90" customFormat="1" x14ac:dyDescent="0.25">
      <c r="A35" s="2517"/>
      <c r="B35" s="110" t="s">
        <v>51</v>
      </c>
      <c r="C35" s="111">
        <f t="shared" si="7"/>
        <v>0</v>
      </c>
      <c r="D35" s="112">
        <f t="shared" si="2"/>
        <v>0</v>
      </c>
      <c r="E35" s="113">
        <f t="shared" si="2"/>
        <v>0</v>
      </c>
      <c r="F35" s="104"/>
      <c r="G35" s="105"/>
      <c r="H35" s="104"/>
      <c r="I35" s="105"/>
      <c r="J35" s="104"/>
      <c r="K35" s="105"/>
      <c r="L35" s="104"/>
      <c r="M35" s="105"/>
      <c r="N35" s="106"/>
      <c r="O35" s="105"/>
      <c r="P35" s="106"/>
      <c r="Q35" s="107"/>
      <c r="R35" s="108"/>
      <c r="S35" s="109"/>
      <c r="T35" s="58" t="str">
        <f t="shared" si="3"/>
        <v/>
      </c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60" t="str">
        <f t="shared" si="4"/>
        <v/>
      </c>
      <c r="CB35" s="60" t="str">
        <f t="shared" si="5"/>
        <v/>
      </c>
      <c r="CC35" s="59"/>
      <c r="CD35" s="59"/>
      <c r="CE35" s="61"/>
      <c r="CF35" s="61"/>
      <c r="CG35" s="61"/>
      <c r="CH35" s="61"/>
      <c r="CI35" s="61"/>
      <c r="CJ35" s="2"/>
      <c r="CK35" s="62">
        <f t="shared" si="6"/>
        <v>0</v>
      </c>
      <c r="CL35" s="62">
        <f t="shared" si="6"/>
        <v>0</v>
      </c>
    </row>
    <row r="36" spans="1:90" customFormat="1" x14ac:dyDescent="0.25">
      <c r="A36" s="2518"/>
      <c r="B36" s="114" t="s">
        <v>52</v>
      </c>
      <c r="C36" s="35">
        <f t="shared" si="7"/>
        <v>0</v>
      </c>
      <c r="D36" s="87">
        <f t="shared" si="2"/>
        <v>0</v>
      </c>
      <c r="E36" s="37">
        <f t="shared" si="2"/>
        <v>0</v>
      </c>
      <c r="F36" s="40"/>
      <c r="G36" s="88"/>
      <c r="H36" s="40"/>
      <c r="I36" s="88"/>
      <c r="J36" s="40"/>
      <c r="K36" s="88"/>
      <c r="L36" s="40"/>
      <c r="M36" s="88"/>
      <c r="N36" s="89"/>
      <c r="O36" s="88"/>
      <c r="P36" s="89"/>
      <c r="Q36" s="90"/>
      <c r="R36" s="91"/>
      <c r="S36" s="41"/>
      <c r="T36" s="58" t="str">
        <f t="shared" si="3"/>
        <v/>
      </c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60" t="str">
        <f t="shared" si="4"/>
        <v/>
      </c>
      <c r="CB36" s="60" t="str">
        <f t="shared" si="5"/>
        <v/>
      </c>
      <c r="CC36" s="59"/>
      <c r="CD36" s="59"/>
      <c r="CE36" s="61"/>
      <c r="CF36" s="61"/>
      <c r="CG36" s="61"/>
      <c r="CH36" s="61"/>
      <c r="CI36" s="61"/>
      <c r="CJ36" s="2"/>
      <c r="CK36" s="62">
        <f t="shared" si="6"/>
        <v>0</v>
      </c>
      <c r="CL36" s="62">
        <f t="shared" si="6"/>
        <v>0</v>
      </c>
    </row>
    <row r="37" spans="1:90" customFormat="1" x14ac:dyDescent="0.25">
      <c r="A37" s="2528" t="s">
        <v>53</v>
      </c>
      <c r="B37" s="83" t="s">
        <v>38</v>
      </c>
      <c r="C37" s="74">
        <f t="shared" si="7"/>
        <v>0</v>
      </c>
      <c r="D37" s="75">
        <f t="shared" si="2"/>
        <v>0</v>
      </c>
      <c r="E37" s="76">
        <f t="shared" si="2"/>
        <v>0</v>
      </c>
      <c r="F37" s="67"/>
      <c r="G37" s="68"/>
      <c r="H37" s="67"/>
      <c r="I37" s="68"/>
      <c r="J37" s="67"/>
      <c r="K37" s="68"/>
      <c r="L37" s="67"/>
      <c r="M37" s="68"/>
      <c r="N37" s="67"/>
      <c r="O37" s="68"/>
      <c r="P37" s="69"/>
      <c r="Q37" s="70"/>
      <c r="R37" s="71"/>
      <c r="S37" s="72"/>
      <c r="T37" s="58" t="str">
        <f t="shared" si="3"/>
        <v/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60" t="str">
        <f t="shared" si="4"/>
        <v/>
      </c>
      <c r="CB37" s="60" t="str">
        <f t="shared" si="5"/>
        <v/>
      </c>
      <c r="CC37" s="59"/>
      <c r="CD37" s="59"/>
      <c r="CE37" s="61"/>
      <c r="CF37" s="61"/>
      <c r="CG37" s="61"/>
      <c r="CH37" s="61"/>
      <c r="CI37" s="61"/>
      <c r="CJ37" s="2"/>
      <c r="CK37" s="62">
        <f t="shared" si="6"/>
        <v>0</v>
      </c>
      <c r="CL37" s="62">
        <f t="shared" si="6"/>
        <v>0</v>
      </c>
    </row>
    <row r="38" spans="1:90" customFormat="1" x14ac:dyDescent="0.25">
      <c r="A38" s="2528"/>
      <c r="B38" s="34" t="s">
        <v>39</v>
      </c>
      <c r="C38" s="115">
        <f t="shared" si="7"/>
        <v>0</v>
      </c>
      <c r="D38" s="116">
        <f t="shared" si="2"/>
        <v>0</v>
      </c>
      <c r="E38" s="117">
        <f t="shared" si="2"/>
        <v>0</v>
      </c>
      <c r="F38" s="104"/>
      <c r="G38" s="105"/>
      <c r="H38" s="104"/>
      <c r="I38" s="105"/>
      <c r="J38" s="104"/>
      <c r="K38" s="105"/>
      <c r="L38" s="104"/>
      <c r="M38" s="105"/>
      <c r="N38" s="104"/>
      <c r="O38" s="105"/>
      <c r="P38" s="106"/>
      <c r="Q38" s="107"/>
      <c r="R38" s="108"/>
      <c r="S38" s="109"/>
      <c r="T38" s="58" t="str">
        <f t="shared" si="3"/>
        <v/>
      </c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60" t="str">
        <f t="shared" si="4"/>
        <v/>
      </c>
      <c r="CB38" s="60" t="str">
        <f t="shared" si="5"/>
        <v/>
      </c>
      <c r="CC38" s="59"/>
      <c r="CD38" s="59"/>
      <c r="CE38" s="61"/>
      <c r="CF38" s="61"/>
      <c r="CG38" s="61"/>
      <c r="CH38" s="61"/>
      <c r="CI38" s="61"/>
      <c r="CJ38" s="2"/>
      <c r="CK38" s="62">
        <f t="shared" si="6"/>
        <v>0</v>
      </c>
      <c r="CL38" s="62">
        <f t="shared" si="6"/>
        <v>0</v>
      </c>
    </row>
    <row r="39" spans="1:90" customFormat="1" x14ac:dyDescent="0.25">
      <c r="A39" s="3334" t="s">
        <v>54</v>
      </c>
      <c r="B39" s="1634" t="s">
        <v>37</v>
      </c>
      <c r="C39" s="1621">
        <f t="shared" si="7"/>
        <v>0</v>
      </c>
      <c r="D39" s="1622">
        <f t="shared" si="2"/>
        <v>0</v>
      </c>
      <c r="E39" s="1610">
        <f t="shared" si="2"/>
        <v>0</v>
      </c>
      <c r="F39" s="1611"/>
      <c r="G39" s="1630"/>
      <c r="H39" s="1611"/>
      <c r="I39" s="1630"/>
      <c r="J39" s="1611"/>
      <c r="K39" s="1630"/>
      <c r="L39" s="1611"/>
      <c r="M39" s="1630"/>
      <c r="N39" s="1611"/>
      <c r="O39" s="1630"/>
      <c r="P39" s="1631"/>
      <c r="Q39" s="1632"/>
      <c r="R39" s="1633"/>
      <c r="S39" s="1612"/>
      <c r="T39" s="58" t="str">
        <f t="shared" si="3"/>
        <v/>
      </c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60" t="str">
        <f t="shared" si="4"/>
        <v/>
      </c>
      <c r="CB39" s="60" t="str">
        <f t="shared" si="5"/>
        <v/>
      </c>
      <c r="CC39" s="59"/>
      <c r="CD39" s="59"/>
      <c r="CE39" s="61"/>
      <c r="CF39" s="61"/>
      <c r="CG39" s="61"/>
      <c r="CH39" s="61"/>
      <c r="CI39" s="61"/>
      <c r="CJ39" s="2"/>
      <c r="CK39" s="62">
        <f t="shared" si="6"/>
        <v>0</v>
      </c>
      <c r="CL39" s="62">
        <f t="shared" si="6"/>
        <v>0</v>
      </c>
    </row>
    <row r="40" spans="1:90" customFormat="1" x14ac:dyDescent="0.25">
      <c r="A40" s="2517"/>
      <c r="B40" s="73" t="s">
        <v>38</v>
      </c>
      <c r="C40" s="84">
        <f t="shared" si="7"/>
        <v>0</v>
      </c>
      <c r="D40" s="85">
        <f t="shared" si="2"/>
        <v>0</v>
      </c>
      <c r="E40" s="86">
        <f t="shared" si="2"/>
        <v>0</v>
      </c>
      <c r="F40" s="77"/>
      <c r="G40" s="78"/>
      <c r="H40" s="77"/>
      <c r="I40" s="78"/>
      <c r="J40" s="77"/>
      <c r="K40" s="78"/>
      <c r="L40" s="77"/>
      <c r="M40" s="78"/>
      <c r="N40" s="77"/>
      <c r="O40" s="78"/>
      <c r="P40" s="79"/>
      <c r="Q40" s="80"/>
      <c r="R40" s="81"/>
      <c r="S40" s="82"/>
      <c r="T40" s="58" t="str">
        <f t="shared" si="3"/>
        <v/>
      </c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60" t="str">
        <f t="shared" si="4"/>
        <v/>
      </c>
      <c r="CB40" s="60" t="str">
        <f t="shared" si="5"/>
        <v/>
      </c>
      <c r="CC40" s="59"/>
      <c r="CD40" s="59"/>
      <c r="CE40" s="61"/>
      <c r="CF40" s="61"/>
      <c r="CG40" s="61"/>
      <c r="CH40" s="61"/>
      <c r="CI40" s="61"/>
      <c r="CJ40" s="2"/>
      <c r="CK40" s="62">
        <f t="shared" si="6"/>
        <v>0</v>
      </c>
      <c r="CL40" s="62">
        <f t="shared" si="6"/>
        <v>0</v>
      </c>
    </row>
    <row r="41" spans="1:90" customFormat="1" x14ac:dyDescent="0.25">
      <c r="A41" s="2518"/>
      <c r="B41" s="34" t="s">
        <v>39</v>
      </c>
      <c r="C41" s="35">
        <f t="shared" si="7"/>
        <v>0</v>
      </c>
      <c r="D41" s="87">
        <f t="shared" si="2"/>
        <v>0</v>
      </c>
      <c r="E41" s="37">
        <f t="shared" si="2"/>
        <v>0</v>
      </c>
      <c r="F41" s="40"/>
      <c r="G41" s="88"/>
      <c r="H41" s="40"/>
      <c r="I41" s="88"/>
      <c r="J41" s="40"/>
      <c r="K41" s="88"/>
      <c r="L41" s="40"/>
      <c r="M41" s="88"/>
      <c r="N41" s="40"/>
      <c r="O41" s="88"/>
      <c r="P41" s="89"/>
      <c r="Q41" s="90"/>
      <c r="R41" s="91"/>
      <c r="S41" s="41"/>
      <c r="T41" s="58" t="str">
        <f t="shared" si="3"/>
        <v/>
      </c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60" t="str">
        <f t="shared" si="4"/>
        <v/>
      </c>
      <c r="CB41" s="60" t="str">
        <f t="shared" si="5"/>
        <v/>
      </c>
      <c r="CC41" s="59"/>
      <c r="CD41" s="59"/>
      <c r="CE41" s="61"/>
      <c r="CF41" s="61"/>
      <c r="CG41" s="61"/>
      <c r="CH41" s="61"/>
      <c r="CI41" s="61"/>
      <c r="CJ41" s="2"/>
      <c r="CK41" s="62">
        <f t="shared" si="6"/>
        <v>0</v>
      </c>
      <c r="CL41" s="62">
        <f t="shared" si="6"/>
        <v>0</v>
      </c>
    </row>
    <row r="42" spans="1:90" customFormat="1" x14ac:dyDescent="0.25">
      <c r="A42" s="1635" t="s">
        <v>55</v>
      </c>
      <c r="B42" s="1636"/>
      <c r="C42" s="1636"/>
      <c r="D42" s="1636"/>
      <c r="E42" s="1636"/>
      <c r="F42" s="1636"/>
      <c r="G42" s="1636"/>
      <c r="H42" s="1636"/>
      <c r="I42" s="1636"/>
      <c r="J42" s="1636"/>
      <c r="K42" s="1636"/>
      <c r="L42" s="1636"/>
      <c r="M42" s="1636"/>
      <c r="N42" s="1636"/>
      <c r="O42" s="1636"/>
      <c r="P42" s="1636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</row>
    <row r="43" spans="1:90" customFormat="1" ht="15" customHeight="1" x14ac:dyDescent="0.25">
      <c r="A43" s="3328" t="s">
        <v>56</v>
      </c>
      <c r="B43" s="3329" t="s">
        <v>27</v>
      </c>
      <c r="C43" s="3330"/>
      <c r="D43" s="3331"/>
      <c r="E43" s="3332" t="s">
        <v>6</v>
      </c>
      <c r="F43" s="3333"/>
      <c r="G43" s="3333"/>
      <c r="H43" s="3333"/>
      <c r="I43" s="3333"/>
      <c r="J43" s="3333"/>
      <c r="K43" s="3333"/>
      <c r="L43" s="3333"/>
      <c r="M43" s="3333"/>
      <c r="N43" s="3333"/>
      <c r="O43" s="3333"/>
      <c r="P43" s="3333"/>
      <c r="Q43" s="3335" t="s">
        <v>28</v>
      </c>
      <c r="R43" s="3336" t="s">
        <v>29</v>
      </c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</row>
    <row r="44" spans="1:90" customFormat="1" ht="15" customHeight="1" x14ac:dyDescent="0.25">
      <c r="A44" s="2509"/>
      <c r="B44" s="2580"/>
      <c r="C44" s="2505"/>
      <c r="D44" s="2506"/>
      <c r="E44" s="3318" t="s">
        <v>30</v>
      </c>
      <c r="F44" s="3319"/>
      <c r="G44" s="3318" t="s">
        <v>31</v>
      </c>
      <c r="H44" s="3319"/>
      <c r="I44" s="3318" t="s">
        <v>15</v>
      </c>
      <c r="J44" s="3319"/>
      <c r="K44" s="3318" t="s">
        <v>32</v>
      </c>
      <c r="L44" s="3319"/>
      <c r="M44" s="3318" t="s">
        <v>33</v>
      </c>
      <c r="N44" s="3319"/>
      <c r="O44" s="3318" t="s">
        <v>34</v>
      </c>
      <c r="P44" s="3320"/>
      <c r="Q44" s="2520"/>
      <c r="R44" s="2524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</row>
    <row r="45" spans="1:90" customFormat="1" x14ac:dyDescent="0.25">
      <c r="A45" s="2510"/>
      <c r="B45" s="1637" t="s">
        <v>17</v>
      </c>
      <c r="C45" s="1638" t="s">
        <v>18</v>
      </c>
      <c r="D45" s="123" t="s">
        <v>19</v>
      </c>
      <c r="E45" s="1619" t="s">
        <v>18</v>
      </c>
      <c r="F45" s="1639" t="s">
        <v>19</v>
      </c>
      <c r="G45" s="1619" t="s">
        <v>18</v>
      </c>
      <c r="H45" s="1639" t="s">
        <v>19</v>
      </c>
      <c r="I45" s="1619" t="s">
        <v>18</v>
      </c>
      <c r="J45" s="1639" t="s">
        <v>19</v>
      </c>
      <c r="K45" s="1619" t="s">
        <v>18</v>
      </c>
      <c r="L45" s="1639" t="s">
        <v>19</v>
      </c>
      <c r="M45" s="1619" t="s">
        <v>18</v>
      </c>
      <c r="N45" s="1639" t="s">
        <v>19</v>
      </c>
      <c r="O45" s="1619" t="s">
        <v>18</v>
      </c>
      <c r="P45" s="1640" t="s">
        <v>19</v>
      </c>
      <c r="Q45" s="2521"/>
      <c r="R45" s="2525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</row>
    <row r="46" spans="1:90" customFormat="1" x14ac:dyDescent="0.25">
      <c r="A46" s="1641" t="s">
        <v>37</v>
      </c>
      <c r="B46" s="1642">
        <f>SUM(C46+D46)</f>
        <v>0</v>
      </c>
      <c r="C46" s="1643">
        <f>SUM(E46+G46+I46+K46+M46+O46)</f>
        <v>0</v>
      </c>
      <c r="D46" s="1644">
        <f>SUM(F46+H46+J46+L46+N46+P46)</f>
        <v>0</v>
      </c>
      <c r="E46" s="1611"/>
      <c r="F46" s="1612"/>
      <c r="G46" s="1611"/>
      <c r="H46" s="1612"/>
      <c r="I46" s="1611"/>
      <c r="J46" s="1630"/>
      <c r="K46" s="1611"/>
      <c r="L46" s="1630"/>
      <c r="M46" s="1631"/>
      <c r="N46" s="1630"/>
      <c r="O46" s="1631"/>
      <c r="P46" s="1632"/>
      <c r="Q46" s="1633"/>
      <c r="R46" s="1630"/>
      <c r="S46" s="58" t="str">
        <f>$CA46&amp;CB46</f>
        <v/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60" t="str">
        <f>IF(AND($B46&lt;&gt;0,Q46=""),"* No olvide ingresar la variable "&amp;Q$43&amp;""&amp;". Digite CERO si no tiene. ",IF(Q46&gt;$B46,"* La variable Pueblos Originarios no debe ser mayor al Total Ambos Sexos. ",""))</f>
        <v/>
      </c>
      <c r="CB46" s="60" t="str">
        <f>IF(AND($B46&lt;&gt;0,R46=""),"* No olvide ingresar la variable "&amp;R$43&amp;""&amp;" (Digite CERO si no tiene). ",IF(R46&gt;$B46,"* La variable Migrantes no debe ser mayor al Total Ambos Sexos. ",""))</f>
        <v/>
      </c>
      <c r="CC46" s="59"/>
      <c r="CD46" s="59"/>
      <c r="CE46" s="61"/>
      <c r="CF46" s="61"/>
      <c r="CG46" s="61"/>
      <c r="CH46" s="61"/>
      <c r="CI46" s="61"/>
      <c r="CJ46" s="2"/>
      <c r="CK46" s="62">
        <f>IF(AND($B46&lt;&gt;0,Q46=""),1,IF(Q46&gt;$B46,1,0))</f>
        <v>0</v>
      </c>
      <c r="CL46" s="62">
        <f>IF(AND($B46&lt;&gt;0,R46=""),1,IF(R46&gt;$B46,1,0))</f>
        <v>0</v>
      </c>
    </row>
    <row r="47" spans="1:90" customFormat="1" x14ac:dyDescent="0.25">
      <c r="A47" s="130" t="s">
        <v>38</v>
      </c>
      <c r="B47" s="131">
        <f>SUM(C47+D47)</f>
        <v>0</v>
      </c>
      <c r="C47" s="132">
        <f t="shared" ref="C47:D49" si="8">SUM(E47+G47+I47+K47+M47+O47)</f>
        <v>0</v>
      </c>
      <c r="D47" s="133">
        <f t="shared" si="8"/>
        <v>0</v>
      </c>
      <c r="E47" s="77"/>
      <c r="F47" s="72"/>
      <c r="G47" s="67"/>
      <c r="H47" s="72"/>
      <c r="I47" s="67"/>
      <c r="J47" s="68"/>
      <c r="K47" s="67"/>
      <c r="L47" s="68"/>
      <c r="M47" s="69"/>
      <c r="N47" s="68"/>
      <c r="O47" s="69"/>
      <c r="P47" s="70"/>
      <c r="Q47" s="81"/>
      <c r="R47" s="78"/>
      <c r="S47" s="58" t="str">
        <f>$CA47&amp;CB47</f>
        <v/>
      </c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60" t="str">
        <f t="shared" ref="CA47:CA49" si="9">IF(AND($B47&lt;&gt;0,Q47=""),"* No olvide ingresar la variable "&amp;Q$43&amp;""&amp;". Digite CERO si no tiene. ",IF(Q47&gt;$B47,"* La variable Pueblos Originarios no debe ser mayor al Total Ambos Sexos. ",""))</f>
        <v/>
      </c>
      <c r="CB47" s="60" t="str">
        <f t="shared" ref="CB47:CB49" si="10">IF(AND($B47&lt;&gt;0,R47=""),"* No olvide ingresar la variable "&amp;R$43&amp;""&amp;" (Digite CERO si no tiene). ",IF(R47&gt;$B47,"* La variable Migrantes no debe ser mayor al Total Ambos Sexos. ",""))</f>
        <v/>
      </c>
      <c r="CC47" s="59"/>
      <c r="CD47" s="59"/>
      <c r="CE47" s="61"/>
      <c r="CF47" s="61"/>
      <c r="CG47" s="61"/>
      <c r="CH47" s="61"/>
      <c r="CI47" s="61"/>
      <c r="CJ47" s="2"/>
      <c r="CK47" s="62">
        <f t="shared" ref="CK47:CL49" si="11">IF(AND($B47&lt;&gt;0,Q47=""),1,IF(Q47&gt;$B47,1,0))</f>
        <v>0</v>
      </c>
      <c r="CL47" s="62">
        <f t="shared" si="11"/>
        <v>0</v>
      </c>
    </row>
    <row r="48" spans="1:90" customFormat="1" x14ac:dyDescent="0.25">
      <c r="A48" s="130" t="s">
        <v>39</v>
      </c>
      <c r="B48" s="134">
        <f>SUM(C48+D48)</f>
        <v>0</v>
      </c>
      <c r="C48" s="135">
        <f t="shared" si="8"/>
        <v>0</v>
      </c>
      <c r="D48" s="136">
        <f t="shared" si="8"/>
        <v>0</v>
      </c>
      <c r="E48" s="77"/>
      <c r="F48" s="82"/>
      <c r="G48" s="77"/>
      <c r="H48" s="82"/>
      <c r="I48" s="77"/>
      <c r="J48" s="78"/>
      <c r="K48" s="77"/>
      <c r="L48" s="78"/>
      <c r="M48" s="79"/>
      <c r="N48" s="78"/>
      <c r="O48" s="79"/>
      <c r="P48" s="80"/>
      <c r="Q48" s="81"/>
      <c r="R48" s="78"/>
      <c r="S48" s="58" t="str">
        <f>$CA48&amp;CB48</f>
        <v/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60" t="str">
        <f t="shared" si="9"/>
        <v/>
      </c>
      <c r="CB48" s="60" t="str">
        <f t="shared" si="10"/>
        <v/>
      </c>
      <c r="CC48" s="59"/>
      <c r="CD48" s="59"/>
      <c r="CE48" s="61"/>
      <c r="CF48" s="61"/>
      <c r="CG48" s="61"/>
      <c r="CH48" s="61"/>
      <c r="CI48" s="61"/>
      <c r="CJ48" s="2"/>
      <c r="CK48" s="62">
        <f t="shared" si="11"/>
        <v>0</v>
      </c>
      <c r="CL48" s="62">
        <f t="shared" si="11"/>
        <v>0</v>
      </c>
    </row>
    <row r="49" spans="1:90" customFormat="1" x14ac:dyDescent="0.25">
      <c r="A49" s="641" t="s">
        <v>57</v>
      </c>
      <c r="B49" s="138">
        <f>SUM(C49:D49)</f>
        <v>0</v>
      </c>
      <c r="C49" s="139">
        <f t="shared" si="8"/>
        <v>0</v>
      </c>
      <c r="D49" s="140">
        <f t="shared" si="8"/>
        <v>0</v>
      </c>
      <c r="E49" s="141"/>
      <c r="F49" s="142"/>
      <c r="G49" s="141"/>
      <c r="H49" s="142"/>
      <c r="I49" s="141"/>
      <c r="J49" s="143"/>
      <c r="K49" s="141"/>
      <c r="L49" s="143"/>
      <c r="M49" s="642"/>
      <c r="N49" s="143"/>
      <c r="O49" s="642"/>
      <c r="P49" s="145"/>
      <c r="Q49" s="146"/>
      <c r="R49" s="143"/>
      <c r="S49" s="58" t="str">
        <f t="shared" ref="S49" si="12">$CA49&amp;CB49</f>
        <v/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60" t="str">
        <f t="shared" si="9"/>
        <v/>
      </c>
      <c r="CB49" s="60" t="str">
        <f t="shared" si="10"/>
        <v/>
      </c>
      <c r="CC49" s="59"/>
      <c r="CD49" s="59"/>
      <c r="CE49" s="61"/>
      <c r="CF49" s="61"/>
      <c r="CG49" s="61"/>
      <c r="CH49" s="61"/>
      <c r="CI49" s="61"/>
      <c r="CJ49" s="2"/>
      <c r="CK49" s="62">
        <f t="shared" si="11"/>
        <v>0</v>
      </c>
      <c r="CL49" s="62">
        <f t="shared" si="11"/>
        <v>0</v>
      </c>
    </row>
    <row r="50" spans="1:90" customFormat="1" x14ac:dyDescent="0.25">
      <c r="A50" s="11" t="s">
        <v>58</v>
      </c>
      <c r="B50" s="12"/>
      <c r="C50" s="12"/>
      <c r="D50" s="12"/>
      <c r="E50" s="12"/>
      <c r="F50" s="12"/>
      <c r="G50" s="12"/>
      <c r="H50" s="1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</row>
    <row r="51" spans="1:90" customFormat="1" ht="15" customHeight="1" x14ac:dyDescent="0.25">
      <c r="A51" s="3343" t="s">
        <v>59</v>
      </c>
      <c r="B51" s="3329" t="s">
        <v>5</v>
      </c>
      <c r="C51" s="3330"/>
      <c r="D51" s="3331"/>
      <c r="E51" s="3344" t="s">
        <v>6</v>
      </c>
      <c r="F51" s="3344"/>
      <c r="G51" s="3344"/>
      <c r="H51" s="3318"/>
      <c r="I51" s="3335" t="s">
        <v>28</v>
      </c>
      <c r="J51" s="3336" t="s">
        <v>29</v>
      </c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</row>
    <row r="52" spans="1:90" customFormat="1" x14ac:dyDescent="0.25">
      <c r="A52" s="2535"/>
      <c r="B52" s="2580"/>
      <c r="C52" s="2505"/>
      <c r="D52" s="2506"/>
      <c r="E52" s="3318" t="s">
        <v>8</v>
      </c>
      <c r="F52" s="3319"/>
      <c r="G52" s="3318" t="s">
        <v>9</v>
      </c>
      <c r="H52" s="3320"/>
      <c r="I52" s="2520"/>
      <c r="J52" s="2524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</row>
    <row r="53" spans="1:90" customFormat="1" x14ac:dyDescent="0.25">
      <c r="A53" s="2536"/>
      <c r="B53" s="1637" t="s">
        <v>17</v>
      </c>
      <c r="C53" s="1638" t="s">
        <v>18</v>
      </c>
      <c r="D53" s="123" t="s">
        <v>19</v>
      </c>
      <c r="E53" s="1619" t="s">
        <v>18</v>
      </c>
      <c r="F53" s="1618" t="s">
        <v>19</v>
      </c>
      <c r="G53" s="1619" t="s">
        <v>18</v>
      </c>
      <c r="H53" s="1620" t="s">
        <v>19</v>
      </c>
      <c r="I53" s="2521"/>
      <c r="J53" s="2525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</row>
    <row r="54" spans="1:90" customFormat="1" ht="21" x14ac:dyDescent="0.25">
      <c r="A54" s="1645" t="s">
        <v>60</v>
      </c>
      <c r="B54" s="1646">
        <f>SUM(C54+D54)</f>
        <v>0</v>
      </c>
      <c r="C54" s="1647">
        <f t="shared" ref="C54:D57" si="13">SUM(E54+G54)</f>
        <v>0</v>
      </c>
      <c r="D54" s="1623">
        <f>SUM(F54+H54)</f>
        <v>0</v>
      </c>
      <c r="E54" s="1648">
        <f>SUM(E55:E57)</f>
        <v>0</v>
      </c>
      <c r="F54" s="1649">
        <f t="shared" ref="F54:J54" si="14">SUM(F55:F57)</f>
        <v>0</v>
      </c>
      <c r="G54" s="1650">
        <f t="shared" si="14"/>
        <v>0</v>
      </c>
      <c r="H54" s="1651">
        <f t="shared" si="14"/>
        <v>0</v>
      </c>
      <c r="I54" s="1652">
        <f>SUM(I55:I57)</f>
        <v>0</v>
      </c>
      <c r="J54" s="1653">
        <f t="shared" si="14"/>
        <v>0</v>
      </c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</row>
    <row r="55" spans="1:90" customFormat="1" x14ac:dyDescent="0.25">
      <c r="A55" s="156" t="s">
        <v>22</v>
      </c>
      <c r="B55" s="157">
        <f>SUM(C55+D55)</f>
        <v>0</v>
      </c>
      <c r="C55" s="158">
        <f>SUM(E55+G55)</f>
        <v>0</v>
      </c>
      <c r="D55" s="76">
        <f>SUM(F55+H55)</f>
        <v>0</v>
      </c>
      <c r="E55" s="67"/>
      <c r="F55" s="72"/>
      <c r="G55" s="69"/>
      <c r="H55" s="70"/>
      <c r="I55" s="81"/>
      <c r="J55" s="78"/>
      <c r="K55" s="58" t="str">
        <f>$CA55&amp;CB55</f>
        <v/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60" t="str">
        <f>IF(AND($B55&lt;&gt;0,I55=""),"* No olvide ingresar la variable "&amp;I$51&amp;""&amp;". Digite CERO si no tiene. ",IF(I55&gt;$B55,"* La variable Pueblos Originarios no debe ser mayor al Total Ambos Sexos. ",""))</f>
        <v/>
      </c>
      <c r="CB55" s="60" t="str">
        <f>IF(AND($B55&lt;&gt;0,J55=""),"* No olvide ingresar la variable "&amp;J$51&amp;""&amp;" (Digite CERO si no tiene). ",IF(J55&gt;$B55,"* La variable Migrantes no debe ser mayor al Total Ambos Sexos. ",""))</f>
        <v/>
      </c>
      <c r="CC55" s="59"/>
      <c r="CD55" s="59"/>
      <c r="CE55" s="61"/>
      <c r="CF55" s="61"/>
      <c r="CG55" s="61"/>
      <c r="CH55" s="61"/>
      <c r="CI55" s="61"/>
      <c r="CJ55" s="2"/>
      <c r="CK55" s="62">
        <f>IF(AND($B55&lt;&gt;0,I55=""),1,IF(I55&gt;$B55,1,0))</f>
        <v>0</v>
      </c>
      <c r="CL55" s="62">
        <f>IF(AND($B55&lt;&gt;0,J55=""),1,IF(J55&gt;$B55,1,0))</f>
        <v>0</v>
      </c>
    </row>
    <row r="56" spans="1:90" customFormat="1" x14ac:dyDescent="0.25">
      <c r="A56" s="130" t="s">
        <v>61</v>
      </c>
      <c r="B56" s="159">
        <f>SUM(C56+D56)</f>
        <v>0</v>
      </c>
      <c r="C56" s="160">
        <f t="shared" si="13"/>
        <v>0</v>
      </c>
      <c r="D56" s="86">
        <f t="shared" si="13"/>
        <v>0</v>
      </c>
      <c r="E56" s="77"/>
      <c r="F56" s="82"/>
      <c r="G56" s="79"/>
      <c r="H56" s="80"/>
      <c r="I56" s="81"/>
      <c r="J56" s="78"/>
      <c r="K56" s="58" t="str">
        <f t="shared" ref="K56:K57" si="15">$CA56&amp;CB56</f>
        <v/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60" t="str">
        <f t="shared" ref="CA56:CA57" si="16">IF(AND($B56&lt;&gt;0,I56=""),"* No olvide ingresar la variable "&amp;I$51&amp;""&amp;". Digite CERO si no tiene. ",IF(I56&gt;$B56,"* La variable Pueblos Originarios no debe ser mayor al Total Ambos Sexos. ",""))</f>
        <v/>
      </c>
      <c r="CB56" s="60" t="str">
        <f t="shared" ref="CB56:CB57" si="17">IF(AND($B56&lt;&gt;0,J56=""),"* No olvide ingresar la variable "&amp;J$51&amp;""&amp;" (Digite CERO si no tiene). ",IF(J56&gt;$B56,"* La variable Migrantes no debe ser mayor al Total Ambos Sexos. ",""))</f>
        <v/>
      </c>
      <c r="CC56" s="59"/>
      <c r="CD56" s="59"/>
      <c r="CE56" s="61"/>
      <c r="CF56" s="61"/>
      <c r="CG56" s="61"/>
      <c r="CH56" s="61"/>
      <c r="CI56" s="61"/>
      <c r="CJ56" s="2"/>
      <c r="CK56" s="62">
        <f t="shared" ref="CK56:CL57" si="18">IF(AND($B56&lt;&gt;0,I56=""),1,IF(I56&gt;$B56,1,0))</f>
        <v>0</v>
      </c>
      <c r="CL56" s="62">
        <f t="shared" si="18"/>
        <v>0</v>
      </c>
    </row>
    <row r="57" spans="1:90" customFormat="1" x14ac:dyDescent="0.25">
      <c r="A57" s="161" t="s">
        <v>62</v>
      </c>
      <c r="B57" s="162">
        <f>SUM(C57+D57)</f>
        <v>0</v>
      </c>
      <c r="C57" s="163">
        <f t="shared" si="13"/>
        <v>0</v>
      </c>
      <c r="D57" s="37">
        <f t="shared" si="13"/>
        <v>0</v>
      </c>
      <c r="E57" s="40"/>
      <c r="F57" s="41"/>
      <c r="G57" s="89"/>
      <c r="H57" s="90"/>
      <c r="I57" s="91"/>
      <c r="J57" s="88"/>
      <c r="K57" s="58" t="str">
        <f t="shared" si="15"/>
        <v/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59"/>
      <c r="BL57" s="59"/>
      <c r="BM57" s="59"/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  <c r="BZ57" s="59"/>
      <c r="CA57" s="60" t="str">
        <f t="shared" si="16"/>
        <v/>
      </c>
      <c r="CB57" s="60" t="str">
        <f t="shared" si="17"/>
        <v/>
      </c>
      <c r="CC57" s="59"/>
      <c r="CD57" s="59"/>
      <c r="CE57" s="61"/>
      <c r="CF57" s="61"/>
      <c r="CG57" s="61"/>
      <c r="CH57" s="61"/>
      <c r="CI57" s="61"/>
      <c r="CJ57" s="2"/>
      <c r="CK57" s="62">
        <f>IF(AND($B57&lt;&gt;0,I57=""),1,IF(I57&gt;$B57,1,0))</f>
        <v>0</v>
      </c>
      <c r="CL57" s="62">
        <f t="shared" si="18"/>
        <v>0</v>
      </c>
    </row>
    <row r="58" spans="1:90" customFormat="1" x14ac:dyDescent="0.25">
      <c r="A58" s="11" t="s">
        <v>63</v>
      </c>
      <c r="B58" s="12"/>
      <c r="C58" s="12"/>
      <c r="D58" s="12"/>
      <c r="E58" s="12"/>
      <c r="F58" s="12"/>
      <c r="G58" s="12"/>
      <c r="H58" s="12"/>
      <c r="I58" s="12"/>
      <c r="J58" s="13"/>
      <c r="K58" s="13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</row>
    <row r="59" spans="1:90" customFormat="1" ht="15" customHeight="1" x14ac:dyDescent="0.25">
      <c r="A59" s="3329" t="s">
        <v>64</v>
      </c>
      <c r="B59" s="3331"/>
      <c r="C59" s="3328" t="s">
        <v>65</v>
      </c>
      <c r="D59" s="3318" t="s">
        <v>66</v>
      </c>
      <c r="E59" s="3320"/>
      <c r="F59" s="3320"/>
      <c r="G59" s="3320"/>
      <c r="H59" s="3320"/>
      <c r="I59" s="3320"/>
      <c r="J59" s="3339"/>
      <c r="K59" s="3340" t="s">
        <v>28</v>
      </c>
      <c r="L59" s="3331" t="s">
        <v>29</v>
      </c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</row>
    <row r="60" spans="1:90" customFormat="1" ht="21" x14ac:dyDescent="0.25">
      <c r="A60" s="2580"/>
      <c r="B60" s="2506"/>
      <c r="C60" s="2510"/>
      <c r="D60" s="1619" t="s">
        <v>67</v>
      </c>
      <c r="E60" s="1617" t="s">
        <v>68</v>
      </c>
      <c r="F60" s="1617" t="s">
        <v>69</v>
      </c>
      <c r="G60" s="1617" t="s">
        <v>70</v>
      </c>
      <c r="H60" s="1617" t="s">
        <v>71</v>
      </c>
      <c r="I60" s="1617" t="s">
        <v>72</v>
      </c>
      <c r="J60" s="1654" t="s">
        <v>73</v>
      </c>
      <c r="K60" s="2531"/>
      <c r="L60" s="252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</row>
    <row r="61" spans="1:90" customFormat="1" x14ac:dyDescent="0.25">
      <c r="A61" s="3341" t="s">
        <v>74</v>
      </c>
      <c r="B61" s="3342"/>
      <c r="C61" s="1655">
        <f>SUM(D61:H61)</f>
        <v>0</v>
      </c>
      <c r="D61" s="1611"/>
      <c r="E61" s="1589"/>
      <c r="F61" s="1589"/>
      <c r="G61" s="1589"/>
      <c r="H61" s="1589"/>
      <c r="I61" s="1590"/>
      <c r="J61" s="1591"/>
      <c r="K61" s="1656"/>
      <c r="L61" s="1630"/>
      <c r="M61" s="58" t="str">
        <f>$CA61&amp;CB61</f>
        <v/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60" t="str">
        <f>IF(AND($C61&lt;&gt;0,K61=""),"* No olvide ingresar la variable "&amp;K$59&amp;""&amp;". Digite CERO si no tiene. ",IF(K61&gt;$C61,"* La variable Pueblos Originarios no debe ser mayor al Total. ",""))</f>
        <v/>
      </c>
      <c r="CB61" s="60" t="str">
        <f>IF(AND($C61&lt;&gt;0,L61=""),"* No olvide ingresar la variable "&amp;L$59&amp;""&amp;". Digite CERO si no tiene. ",IF(L61&gt;$C61,"* La variable Migrantes no debe ser mayor al Total. ",""))</f>
        <v/>
      </c>
      <c r="CC61" s="59"/>
      <c r="CD61" s="59"/>
      <c r="CE61" s="61"/>
      <c r="CF61" s="61"/>
      <c r="CG61" s="61"/>
      <c r="CH61" s="61"/>
      <c r="CI61" s="61"/>
      <c r="CJ61" s="2"/>
      <c r="CK61" s="62">
        <f>IF(AND($C61&lt;&gt;0,K61=""),1,IF(K61&gt;$C61,1,0))</f>
        <v>0</v>
      </c>
      <c r="CL61" s="62">
        <f>IF(AND($C61&lt;&gt;0,L61=""),1,IF(L61&gt;$C61,1,0))</f>
        <v>0</v>
      </c>
    </row>
    <row r="62" spans="1:90" customFormat="1" ht="15" customHeight="1" x14ac:dyDescent="0.25">
      <c r="A62" s="2538" t="s">
        <v>75</v>
      </c>
      <c r="B62" s="2538"/>
      <c r="C62" s="170">
        <f>SUM(D62:H62)</f>
        <v>0</v>
      </c>
      <c r="D62" s="67"/>
      <c r="E62" s="171"/>
      <c r="F62" s="171"/>
      <c r="G62" s="171"/>
      <c r="H62" s="171"/>
      <c r="I62" s="172"/>
      <c r="J62" s="173"/>
      <c r="K62" s="174"/>
      <c r="L62" s="78"/>
      <c r="M62" s="58" t="str">
        <f t="shared" ref="M62:M67" si="19">$CA62&amp;CB62</f>
        <v/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60" t="str">
        <f t="shared" ref="CA62:CA67" si="20">IF(AND($C62&lt;&gt;0,K62=""),"* No olvide ingresar la variable "&amp;K$59&amp;""&amp;". Digite CERO si no tiene. ",IF(K62&gt;$C62,"* La variable Pueblos Originarios no debe ser mayor al Total. ",""))</f>
        <v/>
      </c>
      <c r="CB62" s="60" t="str">
        <f t="shared" ref="CB62:CB66" si="21">IF(AND($C62&lt;&gt;0,L62=""),"* No olvide ingresar la variable "&amp;L$59&amp;""&amp;". Digite CERO si no tiene. ",IF(L62&gt;$C62,"* La variable Migrantes no debe ser mayor al Total. ",""))</f>
        <v/>
      </c>
      <c r="CC62" s="59"/>
      <c r="CD62" s="59"/>
      <c r="CE62" s="61"/>
      <c r="CF62" s="61"/>
      <c r="CG62" s="61"/>
      <c r="CH62" s="61"/>
      <c r="CI62" s="61"/>
      <c r="CJ62" s="2"/>
      <c r="CK62" s="62">
        <f t="shared" ref="CK62:CL67" si="22">IF(AND($C62&lt;&gt;0,K62=""),1,IF(K62&gt;$C62,1,0))</f>
        <v>0</v>
      </c>
      <c r="CL62" s="62">
        <f t="shared" si="22"/>
        <v>0</v>
      </c>
    </row>
    <row r="63" spans="1:90" customFormat="1" x14ac:dyDescent="0.25">
      <c r="A63" s="2538" t="s">
        <v>76</v>
      </c>
      <c r="B63" s="2538"/>
      <c r="C63" s="170">
        <f>SUM(D63:H63)</f>
        <v>0</v>
      </c>
      <c r="D63" s="77"/>
      <c r="E63" s="175"/>
      <c r="F63" s="175"/>
      <c r="G63" s="175"/>
      <c r="H63" s="175"/>
      <c r="I63" s="176"/>
      <c r="J63" s="177"/>
      <c r="K63" s="174"/>
      <c r="L63" s="78"/>
      <c r="M63" s="58" t="str">
        <f t="shared" si="19"/>
        <v/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60" t="str">
        <f t="shared" si="20"/>
        <v/>
      </c>
      <c r="CB63" s="60" t="str">
        <f t="shared" si="21"/>
        <v/>
      </c>
      <c r="CC63" s="59"/>
      <c r="CD63" s="59"/>
      <c r="CE63" s="61"/>
      <c r="CF63" s="61"/>
      <c r="CG63" s="61"/>
      <c r="CH63" s="61"/>
      <c r="CI63" s="61"/>
      <c r="CJ63" s="2"/>
      <c r="CK63" s="62">
        <f t="shared" si="22"/>
        <v>0</v>
      </c>
      <c r="CL63" s="62">
        <f t="shared" si="22"/>
        <v>0</v>
      </c>
    </row>
    <row r="64" spans="1:90" customFormat="1" ht="15" customHeight="1" x14ac:dyDescent="0.25">
      <c r="A64" s="2538" t="s">
        <v>77</v>
      </c>
      <c r="B64" s="2538"/>
      <c r="C64" s="84">
        <f>SUM(H64:J64)</f>
        <v>0</v>
      </c>
      <c r="D64" s="178"/>
      <c r="E64" s="179"/>
      <c r="F64" s="179"/>
      <c r="G64" s="179"/>
      <c r="H64" s="180"/>
      <c r="I64" s="175"/>
      <c r="J64" s="181"/>
      <c r="K64" s="174"/>
      <c r="L64" s="78"/>
      <c r="M64" s="58" t="str">
        <f t="shared" si="19"/>
        <v/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60" t="str">
        <f t="shared" si="20"/>
        <v/>
      </c>
      <c r="CB64" s="60" t="str">
        <f t="shared" si="21"/>
        <v/>
      </c>
      <c r="CC64" s="59"/>
      <c r="CD64" s="59"/>
      <c r="CE64" s="61"/>
      <c r="CF64" s="61"/>
      <c r="CG64" s="61"/>
      <c r="CH64" s="61"/>
      <c r="CI64" s="61"/>
      <c r="CJ64" s="2"/>
      <c r="CK64" s="62">
        <f t="shared" si="22"/>
        <v>0</v>
      </c>
      <c r="CL64" s="62">
        <f t="shared" si="22"/>
        <v>0</v>
      </c>
    </row>
    <row r="65" spans="1:90" customFormat="1" ht="15" customHeight="1" x14ac:dyDescent="0.25">
      <c r="A65" s="2538" t="s">
        <v>78</v>
      </c>
      <c r="B65" s="2538"/>
      <c r="C65" s="84">
        <f>SUM(H65:J65)</f>
        <v>0</v>
      </c>
      <c r="D65" s="178"/>
      <c r="E65" s="179"/>
      <c r="F65" s="179"/>
      <c r="G65" s="179"/>
      <c r="H65" s="180"/>
      <c r="I65" s="175"/>
      <c r="J65" s="181"/>
      <c r="K65" s="174"/>
      <c r="L65" s="78"/>
      <c r="M65" s="58" t="str">
        <f t="shared" si="19"/>
        <v/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60" t="str">
        <f t="shared" si="20"/>
        <v/>
      </c>
      <c r="CB65" s="60" t="str">
        <f t="shared" si="21"/>
        <v/>
      </c>
      <c r="CC65" s="59"/>
      <c r="CD65" s="59"/>
      <c r="CE65" s="61"/>
      <c r="CF65" s="61"/>
      <c r="CG65" s="61"/>
      <c r="CH65" s="61"/>
      <c r="CI65" s="61"/>
      <c r="CJ65" s="2"/>
      <c r="CK65" s="62">
        <f t="shared" si="22"/>
        <v>0</v>
      </c>
      <c r="CL65" s="62">
        <f t="shared" si="22"/>
        <v>0</v>
      </c>
    </row>
    <row r="66" spans="1:90" customFormat="1" ht="15" customHeight="1" x14ac:dyDescent="0.25">
      <c r="A66" s="2539" t="s">
        <v>79</v>
      </c>
      <c r="B66" s="2539"/>
      <c r="C66" s="182">
        <f>SUM(H66:J66)</f>
        <v>0</v>
      </c>
      <c r="D66" s="183"/>
      <c r="E66" s="184"/>
      <c r="F66" s="184"/>
      <c r="G66" s="184"/>
      <c r="H66" s="185"/>
      <c r="I66" s="186"/>
      <c r="J66" s="187"/>
      <c r="K66" s="188"/>
      <c r="L66" s="88"/>
      <c r="M66" s="58" t="str">
        <f>$CA66&amp;CB66</f>
        <v/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60" t="str">
        <f t="shared" si="20"/>
        <v/>
      </c>
      <c r="CB66" s="60" t="str">
        <f t="shared" si="21"/>
        <v/>
      </c>
      <c r="CC66" s="59"/>
      <c r="CD66" s="59"/>
      <c r="CE66" s="61"/>
      <c r="CF66" s="61"/>
      <c r="CG66" s="61"/>
      <c r="CH66" s="61"/>
      <c r="CI66" s="61"/>
      <c r="CJ66" s="2"/>
      <c r="CK66" s="62">
        <f t="shared" si="22"/>
        <v>0</v>
      </c>
      <c r="CL66" s="62">
        <f t="shared" si="22"/>
        <v>0</v>
      </c>
    </row>
    <row r="67" spans="1:90" customFormat="1" x14ac:dyDescent="0.25">
      <c r="A67" s="3345" t="s">
        <v>80</v>
      </c>
      <c r="B67" s="3345"/>
      <c r="C67" s="189">
        <f>SUM(D67:J67)</f>
        <v>0</v>
      </c>
      <c r="D67" s="190"/>
      <c r="E67" s="191"/>
      <c r="F67" s="191"/>
      <c r="G67" s="191"/>
      <c r="H67" s="192"/>
      <c r="I67" s="193"/>
      <c r="J67" s="194"/>
      <c r="K67" s="195"/>
      <c r="L67" s="143"/>
      <c r="M67" s="58" t="str">
        <f t="shared" si="19"/>
        <v/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9"/>
      <c r="BF67" s="59"/>
      <c r="BG67" s="59"/>
      <c r="BH67" s="59"/>
      <c r="BI67" s="59"/>
      <c r="BJ67" s="59"/>
      <c r="BK67" s="59"/>
      <c r="BL67" s="59"/>
      <c r="BM67" s="59"/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59"/>
      <c r="BY67" s="59"/>
      <c r="BZ67" s="59"/>
      <c r="CA67" s="60" t="str">
        <f t="shared" si="20"/>
        <v/>
      </c>
      <c r="CB67" s="60" t="str">
        <f>IF(AND($C67&lt;&gt;0,L67=""),"* No olvide ingresar la variable "&amp;L$59&amp;""&amp;". Digite CERO si no tiene. ",IF(L67&gt;$C67,"* La variable Migrantes no debe ser mayor al Total. ",""))</f>
        <v/>
      </c>
      <c r="CC67" s="59"/>
      <c r="CD67" s="59"/>
      <c r="CE67" s="61"/>
      <c r="CF67" s="61"/>
      <c r="CG67" s="61"/>
      <c r="CH67" s="61"/>
      <c r="CI67" s="61"/>
      <c r="CJ67" s="2"/>
      <c r="CK67" s="62">
        <f t="shared" si="22"/>
        <v>0</v>
      </c>
      <c r="CL67" s="62">
        <f t="shared" si="22"/>
        <v>0</v>
      </c>
    </row>
    <row r="68" spans="1:90" customFormat="1" x14ac:dyDescent="0.25">
      <c r="A68" s="11" t="s">
        <v>81</v>
      </c>
      <c r="B68" s="12"/>
      <c r="C68" s="12"/>
      <c r="D68" s="12"/>
      <c r="E68" s="12"/>
      <c r="F68" s="12"/>
      <c r="G68" s="12"/>
      <c r="H68" s="12"/>
      <c r="I68" s="12"/>
      <c r="J68" s="13"/>
      <c r="K68" s="13"/>
      <c r="L68" s="196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</row>
    <row r="69" spans="1:90" customFormat="1" ht="15" customHeight="1" x14ac:dyDescent="0.25">
      <c r="A69" s="3331" t="s">
        <v>26</v>
      </c>
      <c r="B69" s="3329" t="s">
        <v>5</v>
      </c>
      <c r="C69" s="3330"/>
      <c r="D69" s="3331"/>
      <c r="E69" s="3344" t="s">
        <v>6</v>
      </c>
      <c r="F69" s="3344"/>
      <c r="G69" s="3344"/>
      <c r="H69" s="3347"/>
      <c r="I69" s="3335" t="s">
        <v>28</v>
      </c>
      <c r="J69" s="3336" t="s">
        <v>29</v>
      </c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</row>
    <row r="70" spans="1:90" customFormat="1" x14ac:dyDescent="0.25">
      <c r="A70" s="2522"/>
      <c r="B70" s="2580"/>
      <c r="C70" s="2505"/>
      <c r="D70" s="2506"/>
      <c r="E70" s="3318" t="s">
        <v>10</v>
      </c>
      <c r="F70" s="3319"/>
      <c r="G70" s="3320" t="s">
        <v>11</v>
      </c>
      <c r="H70" s="3339"/>
      <c r="I70" s="2520"/>
      <c r="J70" s="2524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</row>
    <row r="71" spans="1:90" customFormat="1" x14ac:dyDescent="0.25">
      <c r="A71" s="2506"/>
      <c r="B71" s="1657" t="s">
        <v>17</v>
      </c>
      <c r="C71" s="1638" t="s">
        <v>18</v>
      </c>
      <c r="D71" s="123" t="s">
        <v>19</v>
      </c>
      <c r="E71" s="1619" t="s">
        <v>18</v>
      </c>
      <c r="F71" s="1618" t="s">
        <v>19</v>
      </c>
      <c r="G71" s="1619" t="s">
        <v>18</v>
      </c>
      <c r="H71" s="1658" t="s">
        <v>19</v>
      </c>
      <c r="I71" s="2521"/>
      <c r="J71" s="2525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</row>
    <row r="72" spans="1:90" customFormat="1" x14ac:dyDescent="0.25">
      <c r="A72" s="199" t="s">
        <v>22</v>
      </c>
      <c r="B72" s="200">
        <f>SUM(C72:D72)</f>
        <v>0</v>
      </c>
      <c r="C72" s="201">
        <f t="shared" ref="C72:D74" si="23">+E72+G72</f>
        <v>0</v>
      </c>
      <c r="D72" s="202">
        <f t="shared" si="23"/>
        <v>0</v>
      </c>
      <c r="E72" s="1611"/>
      <c r="F72" s="72"/>
      <c r="G72" s="67"/>
      <c r="H72" s="203"/>
      <c r="I72" s="204"/>
      <c r="J72" s="68"/>
      <c r="K72" s="58" t="str">
        <f>$CA72&amp;CB72</f>
        <v/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  <c r="BB72" s="59"/>
      <c r="BC72" s="59"/>
      <c r="BD72" s="59"/>
      <c r="BE72" s="59"/>
      <c r="BF72" s="59"/>
      <c r="BG72" s="59"/>
      <c r="BH72" s="59"/>
      <c r="BI72" s="59"/>
      <c r="BJ72" s="59"/>
      <c r="BK72" s="59"/>
      <c r="BL72" s="59"/>
      <c r="BM72" s="59"/>
      <c r="BN72" s="59"/>
      <c r="BO72" s="59"/>
      <c r="BP72" s="59"/>
      <c r="BQ72" s="59"/>
      <c r="BR72" s="59"/>
      <c r="BS72" s="59"/>
      <c r="BT72" s="59"/>
      <c r="BU72" s="59"/>
      <c r="BV72" s="59"/>
      <c r="BW72" s="59"/>
      <c r="BX72" s="59"/>
      <c r="BY72" s="59"/>
      <c r="BZ72" s="59"/>
      <c r="CA72" s="60" t="str">
        <f>IF(AND($B72&lt;&gt;0,I72=""),"* No olvide ingresar la variable "&amp;I$51&amp;""&amp;". Digite CERO si no tiene. ",IF(I72&gt;$B72,"* La variable Pueblos Originarios no debe ser mayor al Total Ambos Sexos. ",""))</f>
        <v/>
      </c>
      <c r="CB72" s="60" t="str">
        <f>IF(AND($B72&lt;&gt;0,J72=""),"* No olvide ingresar la variable "&amp;J$51&amp;""&amp;" (Digite CERO si no tiene). ",IF(J72&gt;$B72,"* La variable Migrantes no debe ser mayor al Total Ambos Sexos. ",""))</f>
        <v/>
      </c>
      <c r="CC72" s="59"/>
      <c r="CD72" s="59"/>
      <c r="CE72" s="61"/>
      <c r="CF72" s="61"/>
      <c r="CG72" s="61"/>
      <c r="CH72" s="61"/>
      <c r="CI72" s="61"/>
      <c r="CJ72" s="2"/>
      <c r="CK72" s="62">
        <f>IF(AND($B72&lt;&gt;0,I72=""),1,IF(I72&gt;$B72,1,0))</f>
        <v>0</v>
      </c>
      <c r="CL72" s="62">
        <f>IF(AND($B72&lt;&gt;0,J72=""),1,IF(J72&gt;$B72,1,0))</f>
        <v>0</v>
      </c>
    </row>
    <row r="73" spans="1:90" customFormat="1" x14ac:dyDescent="0.25">
      <c r="A73" s="205" t="s">
        <v>61</v>
      </c>
      <c r="B73" s="159">
        <f>SUM(C73:D73)</f>
        <v>0</v>
      </c>
      <c r="C73" s="206">
        <f t="shared" si="23"/>
        <v>0</v>
      </c>
      <c r="D73" s="207">
        <f t="shared" si="23"/>
        <v>0</v>
      </c>
      <c r="E73" s="77"/>
      <c r="F73" s="82"/>
      <c r="G73" s="77"/>
      <c r="H73" s="208"/>
      <c r="I73" s="174"/>
      <c r="J73" s="78"/>
      <c r="K73" s="58" t="str">
        <f t="shared" ref="K73:K74" si="24">$CA73&amp;CB73</f>
        <v/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  <c r="BE73" s="59"/>
      <c r="BF73" s="59"/>
      <c r="BG73" s="59"/>
      <c r="BH73" s="59"/>
      <c r="BI73" s="59"/>
      <c r="BJ73" s="59"/>
      <c r="BK73" s="59"/>
      <c r="BL73" s="59"/>
      <c r="BM73" s="59"/>
      <c r="BN73" s="59"/>
      <c r="BO73" s="59"/>
      <c r="BP73" s="59"/>
      <c r="BQ73" s="59"/>
      <c r="BR73" s="59"/>
      <c r="BS73" s="59"/>
      <c r="BT73" s="59"/>
      <c r="BU73" s="59"/>
      <c r="BV73" s="59"/>
      <c r="BW73" s="59"/>
      <c r="BX73" s="59"/>
      <c r="BY73" s="59"/>
      <c r="BZ73" s="59"/>
      <c r="CA73" s="60" t="str">
        <f t="shared" ref="CA73:CA74" si="25">IF(AND($B73&lt;&gt;0,I73=""),"* No olvide ingresar la variable "&amp;I$51&amp;""&amp;". Digite CERO si no tiene. ",IF(I73&gt;$B73,"* La variable Pueblos Originarios no debe ser mayor al Total Ambos Sexos. ",""))</f>
        <v/>
      </c>
      <c r="CB73" s="60" t="str">
        <f t="shared" ref="CB73" si="26">IF(AND($B73&lt;&gt;0,J73=""),"* No olvide ingresar la variable "&amp;J$51&amp;""&amp;" (Digite CERO si no tiene). ",IF(J73&gt;$B73,"* La variable Migrantes no debe ser mayor al Total Ambos Sexos. ",""))</f>
        <v/>
      </c>
      <c r="CC73" s="59"/>
      <c r="CD73" s="59"/>
      <c r="CE73" s="61"/>
      <c r="CF73" s="61"/>
      <c r="CG73" s="61"/>
      <c r="CH73" s="61"/>
      <c r="CI73" s="61"/>
      <c r="CJ73" s="2"/>
      <c r="CK73" s="62">
        <f t="shared" ref="CK73:CL74" si="27">IF(AND($B73&lt;&gt;0,I73=""),1,IF(I73&gt;$B73,1,0))</f>
        <v>0</v>
      </c>
      <c r="CL73" s="62">
        <f t="shared" si="27"/>
        <v>0</v>
      </c>
    </row>
    <row r="74" spans="1:90" customFormat="1" x14ac:dyDescent="0.25">
      <c r="A74" s="161" t="s">
        <v>82</v>
      </c>
      <c r="B74" s="162">
        <f>SUM(C74:D74)</f>
        <v>0</v>
      </c>
      <c r="C74" s="209">
        <f t="shared" si="23"/>
        <v>0</v>
      </c>
      <c r="D74" s="210">
        <f t="shared" si="23"/>
        <v>0</v>
      </c>
      <c r="E74" s="40"/>
      <c r="F74" s="41"/>
      <c r="G74" s="40"/>
      <c r="H74" s="211"/>
      <c r="I74" s="188"/>
      <c r="J74" s="88"/>
      <c r="K74" s="58" t="str">
        <f t="shared" si="24"/>
        <v/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60" t="str">
        <f t="shared" si="25"/>
        <v/>
      </c>
      <c r="CB74" s="60" t="str">
        <f>IF(AND($B74&lt;&gt;0,J74=""),"* No olvide ingresar la variable "&amp;J$51&amp;""&amp;" (Digite CERO si no tiene). ",IF(J74&gt;$B74,"* La variable Migrantes no debe ser mayor al Total Ambos Sexos. ",""))</f>
        <v/>
      </c>
      <c r="CC74" s="59"/>
      <c r="CD74" s="59"/>
      <c r="CE74" s="61"/>
      <c r="CF74" s="61"/>
      <c r="CG74" s="61"/>
      <c r="CH74" s="61"/>
      <c r="CI74" s="61"/>
      <c r="CJ74" s="2"/>
      <c r="CK74" s="62">
        <f t="shared" si="27"/>
        <v>0</v>
      </c>
      <c r="CL74" s="62">
        <f t="shared" si="27"/>
        <v>0</v>
      </c>
    </row>
    <row r="75" spans="1:90" customFormat="1" x14ac:dyDescent="0.25">
      <c r="A75" s="212" t="s">
        <v>83</v>
      </c>
      <c r="B75" s="213"/>
      <c r="C75" s="213"/>
      <c r="D75" s="213"/>
      <c r="E75" s="213"/>
      <c r="F75" s="213"/>
      <c r="G75" s="213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</row>
    <row r="76" spans="1:90" customFormat="1" x14ac:dyDescent="0.25">
      <c r="A76" s="212" t="s">
        <v>84</v>
      </c>
      <c r="B76" s="214"/>
      <c r="C76" s="214"/>
      <c r="D76" s="214"/>
      <c r="E76" s="214"/>
      <c r="F76" s="214"/>
      <c r="G76" s="214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</row>
    <row r="77" spans="1:90" customFormat="1" x14ac:dyDescent="0.25">
      <c r="A77" s="3328" t="s">
        <v>85</v>
      </c>
      <c r="B77" s="3328" t="s">
        <v>65</v>
      </c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</row>
    <row r="78" spans="1:90" customFormat="1" x14ac:dyDescent="0.25">
      <c r="A78" s="2509"/>
      <c r="B78" s="2510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</row>
    <row r="79" spans="1:90" customFormat="1" x14ac:dyDescent="0.25">
      <c r="A79" s="2510"/>
      <c r="B79" s="1659">
        <f>SUM(B80:B83)</f>
        <v>0</v>
      </c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</row>
    <row r="80" spans="1:90" customFormat="1" x14ac:dyDescent="0.25">
      <c r="A80" s="216" t="s">
        <v>86</v>
      </c>
      <c r="B80" s="217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</row>
    <row r="81" spans="1:93" customFormat="1" x14ac:dyDescent="0.25">
      <c r="A81" s="218" t="s">
        <v>87</v>
      </c>
      <c r="B81" s="219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customFormat="1" x14ac:dyDescent="0.25">
      <c r="A82" s="218" t="s">
        <v>22</v>
      </c>
      <c r="B82" s="219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customFormat="1" x14ac:dyDescent="0.25">
      <c r="A83" s="220" t="s">
        <v>88</v>
      </c>
      <c r="B83" s="221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customFormat="1" x14ac:dyDescent="0.25">
      <c r="A84" s="7" t="s">
        <v>89</v>
      </c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customFormat="1" ht="52.5" x14ac:dyDescent="0.25">
      <c r="A85" s="1660" t="s">
        <v>90</v>
      </c>
      <c r="B85" s="1661" t="s">
        <v>91</v>
      </c>
      <c r="C85" s="1619" t="s">
        <v>92</v>
      </c>
      <c r="D85" s="1617" t="s">
        <v>93</v>
      </c>
      <c r="E85" s="1617" t="s">
        <v>94</v>
      </c>
      <c r="F85" s="1618" t="s">
        <v>95</v>
      </c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customFormat="1" x14ac:dyDescent="0.25">
      <c r="A86" s="1662" t="s">
        <v>96</v>
      </c>
      <c r="B86" s="1663"/>
      <c r="C86" s="1611"/>
      <c r="D86" s="1589"/>
      <c r="E86" s="1589"/>
      <c r="F86" s="1630"/>
      <c r="G86" s="58" t="str">
        <f>$CA86&amp;CB86&amp;CC86&amp;CD86&amp;CE86</f>
        <v/>
      </c>
      <c r="CA86" s="60" t="str">
        <f>IF(CK86=1,"* Las Aplicaciones de EPSA con resultado de Riesgo psicosocial NO DEBE ser MAYOR que el Total de las Aplicaciones. ","")</f>
        <v/>
      </c>
      <c r="CB86" s="226" t="str">
        <f>IF(CL86=1,"* Las Aplicaciones de EPSA con resultado de Riesgo psicosocial NO DEBE ser MENOR que la variable Plan de equipo de cabecera en gestantes con 3 o más riesgos psicosociales. ","")</f>
        <v/>
      </c>
      <c r="CC86" s="226" t="str">
        <f>IF(CM86=1,"* Las Aplicaciones de EPSA asociadas a Violencia de Género NO DEBEN ser MAYOR al Total de Aplicaciones. ","")</f>
        <v/>
      </c>
      <c r="CD86" s="226" t="str">
        <f>IF(CN86=1,"* Las Aplicaciones de EPSA asociadas a 3 o más riesgos psicosociales NO DEBEN ser MAYOR al Total de Aplicaciones. ","")</f>
        <v/>
      </c>
      <c r="CE86" s="226" t="str">
        <f>IF(CO86=1,"* La variable Plan de equipo de cabecera en gestantes con 3 o más riesgos psicosociales NO DEBE ser MAYOR al Total de Aplicaciones. ","")</f>
        <v/>
      </c>
      <c r="CF86" s="227"/>
      <c r="CG86" s="227"/>
      <c r="CH86" s="227"/>
      <c r="CI86" s="227"/>
      <c r="CJ86" s="227"/>
      <c r="CK86" s="228">
        <f>IF(B86&lt;C86,1,0)</f>
        <v>0</v>
      </c>
      <c r="CL86" s="228">
        <f>IF(C86&lt;F86,1,0)</f>
        <v>0</v>
      </c>
      <c r="CM86" s="228">
        <f t="shared" ref="CM86:CO87" si="28">IF(D86&gt;$B86,1,0)</f>
        <v>0</v>
      </c>
      <c r="CN86" s="228">
        <f t="shared" si="28"/>
        <v>0</v>
      </c>
      <c r="CO86" s="228">
        <f t="shared" si="28"/>
        <v>0</v>
      </c>
    </row>
    <row r="87" spans="1:93" customFormat="1" x14ac:dyDescent="0.25">
      <c r="A87" s="643" t="s">
        <v>97</v>
      </c>
      <c r="B87" s="230"/>
      <c r="C87" s="141"/>
      <c r="D87" s="193"/>
      <c r="E87" s="193"/>
      <c r="F87" s="143"/>
      <c r="G87" s="58" t="str">
        <f>$CA87&amp;CB87&amp;CC87&amp;CD87&amp;CE87</f>
        <v/>
      </c>
      <c r="CA87" s="60" t="str">
        <f>IF(CK87=1,"* Las Aplicaciones de EPSA con resultado de Riesgo psicosocial NO DEBE ser MAYOR que el Total de las Aplicaciones. ","")</f>
        <v/>
      </c>
      <c r="CB87" s="226" t="str">
        <f>IF(CL87=1,"* Las Aplicaciones de EPSA con resultado de Riesgo psicosocial NO DEBE ser MENOR que la variable Plan de equipo de cabecera en gestantes con 3 o más riesgos psicosociales. ","")</f>
        <v/>
      </c>
      <c r="CC87" s="226" t="str">
        <f>IF(CM87=1,"* Las Aplicaciones de EPSA asociadas a Violencia de Género NO DEBEN ser MAYOR al Total de Aplicaciones. ","")</f>
        <v/>
      </c>
      <c r="CD87" s="226" t="str">
        <f>IF(CN87=1,"* Las Aplicaciones de EPSA asociadas a 3 o más riesgos psicosociales NO DEBEN ser MAYOR al Total de Aplicaciones. ","")</f>
        <v/>
      </c>
      <c r="CE87" s="226" t="str">
        <f>IF(CO87=1,"* La variable Plan de equipo de cabecera en gestantes con 3 o más riesgos psicosociales NO DEBE ser MAYOR al Total de Aplicaciones. ","")</f>
        <v/>
      </c>
      <c r="CF87" s="227"/>
      <c r="CG87" s="227"/>
      <c r="CH87" s="227"/>
      <c r="CI87" s="227"/>
      <c r="CJ87" s="227"/>
      <c r="CK87" s="228">
        <f>IF(B87&lt;C87,1,0)</f>
        <v>0</v>
      </c>
      <c r="CL87" s="228">
        <f>IF(C87&lt;F87,1,0)</f>
        <v>0</v>
      </c>
      <c r="CM87" s="228">
        <f t="shared" si="28"/>
        <v>0</v>
      </c>
      <c r="CN87" s="228">
        <f t="shared" si="28"/>
        <v>0</v>
      </c>
      <c r="CO87" s="228">
        <f t="shared" si="28"/>
        <v>0</v>
      </c>
    </row>
    <row r="88" spans="1:93" customFormat="1" x14ac:dyDescent="0.25">
      <c r="A88" s="7" t="s">
        <v>98</v>
      </c>
      <c r="B88" s="13"/>
      <c r="C88" s="13"/>
      <c r="D88" s="13"/>
      <c r="E88" s="13"/>
      <c r="F88" s="214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customFormat="1" ht="31.5" x14ac:dyDescent="0.25">
      <c r="A89" s="3329" t="s">
        <v>99</v>
      </c>
      <c r="B89" s="3331"/>
      <c r="C89" s="1619" t="s">
        <v>100</v>
      </c>
      <c r="D89" s="1617" t="s">
        <v>101</v>
      </c>
      <c r="E89" s="1617" t="s">
        <v>102</v>
      </c>
      <c r="F89" s="1617" t="s">
        <v>103</v>
      </c>
      <c r="G89" s="1658" t="s">
        <v>104</v>
      </c>
      <c r="H89" s="1618" t="s">
        <v>105</v>
      </c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customFormat="1" ht="21" x14ac:dyDescent="0.25">
      <c r="A90" s="3346" t="s">
        <v>106</v>
      </c>
      <c r="B90" s="1664" t="s">
        <v>107</v>
      </c>
      <c r="C90" s="1656"/>
      <c r="D90" s="1590"/>
      <c r="E90" s="1590"/>
      <c r="F90" s="1589"/>
      <c r="G90" s="1592"/>
      <c r="H90" s="1612"/>
      <c r="I90" s="58" t="str">
        <f>$CA90</f>
        <v/>
      </c>
      <c r="CA90" s="60" t="str">
        <f>IF(AND($C90&lt;&gt;0,H90=""),"* No olvide ingresar la variable "&amp;H$89&amp;""&amp;". Digite CERO si no tiene. ",IF(H90&gt;$C90,"* La variable Casos alterados derivados a Salud Mental no debe ser mayor al Total de Aplicaciones. ",""))</f>
        <v/>
      </c>
      <c r="CB90" s="59"/>
      <c r="CC90" s="59"/>
      <c r="CD90" s="59"/>
      <c r="CE90" s="61"/>
      <c r="CF90" s="61"/>
      <c r="CG90" s="61"/>
      <c r="CH90" s="61"/>
      <c r="CI90" s="61"/>
      <c r="CJ90" s="2"/>
      <c r="CK90" s="62">
        <f>IF(AND($C90&lt;&gt;0,H90=""),1,IF(H90&gt;$C90,1,0))</f>
        <v>0</v>
      </c>
      <c r="CL90" s="2"/>
      <c r="CM90" s="2"/>
      <c r="CN90" s="2"/>
      <c r="CO90" s="2"/>
    </row>
    <row r="91" spans="1:93" customFormat="1" ht="31.5" x14ac:dyDescent="0.25">
      <c r="A91" s="2497"/>
      <c r="B91" s="233" t="s">
        <v>108</v>
      </c>
      <c r="C91" s="188"/>
      <c r="D91" s="234"/>
      <c r="E91" s="234"/>
      <c r="F91" s="186"/>
      <c r="G91" s="187"/>
      <c r="H91" s="41"/>
      <c r="I91" s="58" t="str">
        <f t="shared" ref="I91:I92" si="29">$CA91</f>
        <v/>
      </c>
      <c r="CA91" s="60" t="str">
        <f t="shared" ref="CA91:CA93" si="30">IF(AND($C91&lt;&gt;0,H91=""),"* No olvide ingresar la variable "&amp;H$89&amp;""&amp;". Digite CERO si no tiene. ",IF(H91&gt;$C91,"* La variable Casos alterados derivados a Salud Mental no debe ser mayor al Total de Aplicaciones. ",""))</f>
        <v/>
      </c>
      <c r="CB91" s="59"/>
      <c r="CC91" s="59"/>
      <c r="CD91" s="59"/>
      <c r="CE91" s="61"/>
      <c r="CF91" s="61"/>
      <c r="CG91" s="61"/>
      <c r="CH91" s="61"/>
      <c r="CI91" s="61"/>
      <c r="CJ91" s="2"/>
      <c r="CK91" s="62">
        <f t="shared" ref="CK91:CK92" si="31">IF(AND($C91&lt;&gt;0,H91=""),1,IF(H91&gt;$C91,1,0))</f>
        <v>0</v>
      </c>
      <c r="CL91" s="2"/>
      <c r="CM91" s="2"/>
      <c r="CN91" s="2"/>
      <c r="CO91" s="2"/>
    </row>
    <row r="92" spans="1:93" customFormat="1" ht="15" customHeight="1" x14ac:dyDescent="0.25">
      <c r="A92" s="2517" t="s">
        <v>109</v>
      </c>
      <c r="B92" s="235" t="s">
        <v>110</v>
      </c>
      <c r="C92" s="1611"/>
      <c r="D92" s="1589"/>
      <c r="E92" s="1589"/>
      <c r="F92" s="1593"/>
      <c r="G92" s="1594"/>
      <c r="H92" s="1665"/>
      <c r="I92" s="58" t="str">
        <f t="shared" si="29"/>
        <v/>
      </c>
      <c r="CA92" s="60" t="str">
        <f t="shared" si="30"/>
        <v/>
      </c>
      <c r="CB92" s="59"/>
      <c r="CC92" s="59"/>
      <c r="CD92" s="59"/>
      <c r="CE92" s="61"/>
      <c r="CF92" s="61"/>
      <c r="CG92" s="61"/>
      <c r="CH92" s="61"/>
      <c r="CI92" s="61"/>
      <c r="CJ92" s="2"/>
      <c r="CK92" s="62">
        <f t="shared" si="31"/>
        <v>0</v>
      </c>
      <c r="CL92" s="2"/>
      <c r="CM92" s="2"/>
      <c r="CN92" s="2"/>
      <c r="CO92" s="2"/>
    </row>
    <row r="93" spans="1:93" customFormat="1" x14ac:dyDescent="0.25">
      <c r="A93" s="2518"/>
      <c r="B93" s="233" t="s">
        <v>111</v>
      </c>
      <c r="C93" s="40"/>
      <c r="D93" s="186"/>
      <c r="E93" s="186"/>
      <c r="F93" s="184"/>
      <c r="G93" s="239"/>
      <c r="H93" s="240"/>
      <c r="I93" s="58" t="str">
        <f>$CA93</f>
        <v/>
      </c>
      <c r="CA93" s="60" t="str">
        <f t="shared" si="30"/>
        <v/>
      </c>
      <c r="CB93" s="59"/>
      <c r="CC93" s="59"/>
      <c r="CD93" s="59"/>
      <c r="CE93" s="61"/>
      <c r="CF93" s="61"/>
      <c r="CG93" s="61"/>
      <c r="CH93" s="61"/>
      <c r="CI93" s="61"/>
      <c r="CJ93" s="2"/>
      <c r="CK93" s="62">
        <f>IF(AND($C93&lt;&gt;0,H93=""),1,IF(H93&gt;$C93,1,0))</f>
        <v>0</v>
      </c>
      <c r="CL93" s="2"/>
      <c r="CM93" s="2"/>
      <c r="CN93" s="2"/>
      <c r="CO93" s="2"/>
    </row>
    <row r="94" spans="1:93" customFormat="1" x14ac:dyDescent="0.25">
      <c r="A94" s="7" t="s">
        <v>112</v>
      </c>
      <c r="B94" s="241"/>
      <c r="C94" s="242"/>
      <c r="D94" s="242"/>
      <c r="E94" s="242"/>
      <c r="F94" s="3"/>
      <c r="G94" s="213"/>
      <c r="H94" s="243"/>
      <c r="I94" s="3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customFormat="1" x14ac:dyDescent="0.25">
      <c r="A95" s="3330" t="s">
        <v>85</v>
      </c>
      <c r="B95" s="3331"/>
      <c r="C95" s="3318" t="s">
        <v>65</v>
      </c>
      <c r="D95" s="3320"/>
      <c r="E95" s="3319"/>
      <c r="F95" s="3318" t="s">
        <v>113</v>
      </c>
      <c r="G95" s="3319"/>
      <c r="H95" s="3318" t="s">
        <v>114</v>
      </c>
      <c r="I95" s="3319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customFormat="1" x14ac:dyDescent="0.25">
      <c r="A96" s="2505"/>
      <c r="B96" s="2506"/>
      <c r="C96" s="1619" t="s">
        <v>17</v>
      </c>
      <c r="D96" s="1638" t="s">
        <v>18</v>
      </c>
      <c r="E96" s="1618" t="s">
        <v>19</v>
      </c>
      <c r="F96" s="1619" t="s">
        <v>18</v>
      </c>
      <c r="G96" s="1618" t="s">
        <v>19</v>
      </c>
      <c r="H96" s="1619" t="s">
        <v>18</v>
      </c>
      <c r="I96" s="1618" t="s">
        <v>19</v>
      </c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0" customFormat="1" x14ac:dyDescent="0.25">
      <c r="A97" s="3318" t="s">
        <v>65</v>
      </c>
      <c r="B97" s="3319"/>
      <c r="C97" s="1648">
        <f t="shared" ref="C97:I97" si="32">SUM(C98:C102)</f>
        <v>0</v>
      </c>
      <c r="D97" s="1666">
        <f t="shared" si="32"/>
        <v>0</v>
      </c>
      <c r="E97" s="1649">
        <f t="shared" si="32"/>
        <v>0</v>
      </c>
      <c r="F97" s="1648">
        <f>SUM(F98:F102)</f>
        <v>0</v>
      </c>
      <c r="G97" s="1649">
        <f t="shared" si="32"/>
        <v>0</v>
      </c>
      <c r="H97" s="1648">
        <f t="shared" si="32"/>
        <v>0</v>
      </c>
      <c r="I97" s="1649">
        <f t="shared" si="32"/>
        <v>0</v>
      </c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</row>
    <row r="98" spans="1:90" customFormat="1" x14ac:dyDescent="0.25">
      <c r="A98" s="3348" t="s">
        <v>22</v>
      </c>
      <c r="B98" s="3349"/>
      <c r="C98" s="1667">
        <f>SUM(D98+E98)</f>
        <v>0</v>
      </c>
      <c r="D98" s="1668">
        <f>SUM(F98+H98)</f>
        <v>0</v>
      </c>
      <c r="E98" s="1644">
        <f>SUM(G98+I98)</f>
        <v>0</v>
      </c>
      <c r="F98" s="1611"/>
      <c r="G98" s="1612"/>
      <c r="H98" s="1611"/>
      <c r="I98" s="1630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</row>
    <row r="99" spans="1:90" customFormat="1" x14ac:dyDescent="0.25">
      <c r="A99" s="2542" t="s">
        <v>88</v>
      </c>
      <c r="B99" s="2543"/>
      <c r="C99" s="247">
        <f>SUM(D99+E99)</f>
        <v>0</v>
      </c>
      <c r="D99" s="248">
        <f t="shared" ref="D99:E102" si="33">SUM(F99+H99)</f>
        <v>0</v>
      </c>
      <c r="E99" s="133">
        <f t="shared" si="33"/>
        <v>0</v>
      </c>
      <c r="F99" s="67"/>
      <c r="G99" s="72"/>
      <c r="H99" s="67"/>
      <c r="I99" s="68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</row>
    <row r="100" spans="1:90" customFormat="1" x14ac:dyDescent="0.25">
      <c r="A100" s="2542" t="s">
        <v>87</v>
      </c>
      <c r="B100" s="2543"/>
      <c r="C100" s="247">
        <f>SUM(D100+E100)</f>
        <v>0</v>
      </c>
      <c r="D100" s="248">
        <f t="shared" si="33"/>
        <v>0</v>
      </c>
      <c r="E100" s="133">
        <f t="shared" si="33"/>
        <v>0</v>
      </c>
      <c r="F100" s="77"/>
      <c r="G100" s="82"/>
      <c r="H100" s="77"/>
      <c r="I100" s="78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</row>
    <row r="101" spans="1:90" customFormat="1" x14ac:dyDescent="0.25">
      <c r="A101" s="2544" t="s">
        <v>115</v>
      </c>
      <c r="B101" s="2545"/>
      <c r="C101" s="249">
        <f>SUM(D101+E101)</f>
        <v>0</v>
      </c>
      <c r="D101" s="250">
        <f>SUM(F101+H101)</f>
        <v>0</v>
      </c>
      <c r="E101" s="251">
        <f>SUM(G101+I101)</f>
        <v>0</v>
      </c>
      <c r="F101" s="104"/>
      <c r="G101" s="109"/>
      <c r="H101" s="104"/>
      <c r="I101" s="105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</row>
    <row r="102" spans="1:90" customFormat="1" x14ac:dyDescent="0.25">
      <c r="A102" s="2546" t="s">
        <v>116</v>
      </c>
      <c r="B102" s="2547"/>
      <c r="C102" s="252">
        <f>SUM(D102+E102)</f>
        <v>0</v>
      </c>
      <c r="D102" s="253">
        <f t="shared" si="33"/>
        <v>0</v>
      </c>
      <c r="E102" s="254">
        <f t="shared" si="33"/>
        <v>0</v>
      </c>
      <c r="F102" s="40"/>
      <c r="G102" s="41"/>
      <c r="H102" s="40"/>
      <c r="I102" s="88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</row>
    <row r="103" spans="1:90" customFormat="1" ht="15" customHeight="1" x14ac:dyDescent="0.25">
      <c r="A103" s="2548" t="s">
        <v>117</v>
      </c>
      <c r="B103" s="2548"/>
      <c r="C103" s="2548"/>
      <c r="D103" s="2548"/>
      <c r="E103" s="2548"/>
      <c r="F103" s="2548"/>
      <c r="G103" s="2548"/>
      <c r="H103" s="2548"/>
      <c r="I103" s="2548"/>
      <c r="J103" s="2548"/>
      <c r="K103" s="2548"/>
      <c r="L103" s="2548"/>
      <c r="M103" s="2548"/>
      <c r="N103" s="2548"/>
      <c r="O103" s="2548"/>
      <c r="P103" s="2548"/>
      <c r="Q103" s="255"/>
      <c r="R103" s="3"/>
      <c r="S103" s="3"/>
      <c r="T103" s="3"/>
      <c r="U103" s="3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</row>
    <row r="104" spans="1:90" customFormat="1" ht="15" customHeight="1" x14ac:dyDescent="0.25">
      <c r="A104" s="2549" t="s">
        <v>118</v>
      </c>
      <c r="B104" s="2549"/>
      <c r="C104" s="2549"/>
      <c r="D104" s="2549"/>
      <c r="E104" s="2549"/>
      <c r="F104" s="2549"/>
      <c r="G104" s="2549"/>
      <c r="H104" s="2549"/>
      <c r="I104" s="2549"/>
      <c r="J104" s="2549"/>
      <c r="K104" s="2549"/>
      <c r="L104" s="2549"/>
      <c r="M104" s="2549"/>
      <c r="N104" s="2549"/>
      <c r="O104" s="2549"/>
      <c r="P104" s="2549"/>
      <c r="Q104" s="2549"/>
      <c r="R104" s="3"/>
      <c r="S104" s="3"/>
      <c r="T104" s="3"/>
      <c r="U104" s="3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</row>
    <row r="105" spans="1:90" customFormat="1" ht="15" customHeight="1" x14ac:dyDescent="0.25">
      <c r="A105" s="2550" t="s">
        <v>119</v>
      </c>
      <c r="B105" s="2551"/>
      <c r="C105" s="2556" t="s">
        <v>120</v>
      </c>
      <c r="D105" s="2557"/>
      <c r="E105" s="2558"/>
      <c r="F105" s="2559" t="s">
        <v>6</v>
      </c>
      <c r="G105" s="2560"/>
      <c r="H105" s="2560"/>
      <c r="I105" s="2560"/>
      <c r="J105" s="2560"/>
      <c r="K105" s="2560"/>
      <c r="L105" s="2560"/>
      <c r="M105" s="2560"/>
      <c r="N105" s="2560"/>
      <c r="O105" s="2560"/>
      <c r="P105" s="2560"/>
      <c r="Q105" s="2560"/>
      <c r="R105" s="2560"/>
      <c r="S105" s="2560"/>
      <c r="T105" s="2560"/>
      <c r="U105" s="2561"/>
      <c r="V105" s="2570" t="s">
        <v>121</v>
      </c>
      <c r="W105" s="2571" t="s">
        <v>122</v>
      </c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</row>
    <row r="106" spans="1:90" customFormat="1" ht="15" customHeight="1" x14ac:dyDescent="0.25">
      <c r="A106" s="2552"/>
      <c r="B106" s="2553"/>
      <c r="C106" s="2580"/>
      <c r="D106" s="2505"/>
      <c r="E106" s="2506"/>
      <c r="F106" s="2572" t="s">
        <v>123</v>
      </c>
      <c r="G106" s="2573"/>
      <c r="H106" s="2573" t="s">
        <v>124</v>
      </c>
      <c r="I106" s="2573"/>
      <c r="J106" s="2573" t="s">
        <v>125</v>
      </c>
      <c r="K106" s="2573"/>
      <c r="L106" s="2573" t="s">
        <v>126</v>
      </c>
      <c r="M106" s="2573"/>
      <c r="N106" s="2573" t="s">
        <v>127</v>
      </c>
      <c r="O106" s="2573"/>
      <c r="P106" s="2573" t="s">
        <v>128</v>
      </c>
      <c r="Q106" s="2573"/>
      <c r="R106" s="2573" t="s">
        <v>129</v>
      </c>
      <c r="S106" s="2573"/>
      <c r="T106" s="2573" t="s">
        <v>130</v>
      </c>
      <c r="U106" s="2574"/>
      <c r="V106" s="2570"/>
      <c r="W106" s="2571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</row>
    <row r="107" spans="1:90" customFormat="1" x14ac:dyDescent="0.25">
      <c r="A107" s="2554"/>
      <c r="B107" s="2555"/>
      <c r="C107" s="1637" t="s">
        <v>17</v>
      </c>
      <c r="D107" s="1638" t="s">
        <v>18</v>
      </c>
      <c r="E107" s="123" t="s">
        <v>19</v>
      </c>
      <c r="F107" s="256" t="s">
        <v>18</v>
      </c>
      <c r="G107" s="257" t="s">
        <v>19</v>
      </c>
      <c r="H107" s="258" t="s">
        <v>18</v>
      </c>
      <c r="I107" s="257" t="s">
        <v>19</v>
      </c>
      <c r="J107" s="258" t="s">
        <v>18</v>
      </c>
      <c r="K107" s="257" t="s">
        <v>19</v>
      </c>
      <c r="L107" s="258" t="s">
        <v>18</v>
      </c>
      <c r="M107" s="257" t="s">
        <v>19</v>
      </c>
      <c r="N107" s="258" t="s">
        <v>18</v>
      </c>
      <c r="O107" s="257" t="s">
        <v>19</v>
      </c>
      <c r="P107" s="258" t="s">
        <v>18</v>
      </c>
      <c r="Q107" s="257" t="s">
        <v>19</v>
      </c>
      <c r="R107" s="258" t="s">
        <v>18</v>
      </c>
      <c r="S107" s="257" t="s">
        <v>19</v>
      </c>
      <c r="T107" s="258" t="s">
        <v>18</v>
      </c>
      <c r="U107" s="259" t="s">
        <v>19</v>
      </c>
      <c r="V107" s="2570"/>
      <c r="W107" s="2571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</row>
    <row r="108" spans="1:90" customFormat="1" x14ac:dyDescent="0.25">
      <c r="A108" s="3350" t="s">
        <v>131</v>
      </c>
      <c r="B108" s="3351"/>
      <c r="C108" s="1669">
        <f t="shared" ref="C108:C117" si="34">SUM(D108+E108)</f>
        <v>0</v>
      </c>
      <c r="D108" s="1670">
        <f>+J108+L108+N108+P108+R108+T108</f>
        <v>0</v>
      </c>
      <c r="E108" s="1610">
        <f>+K108+M108+O108+Q108+S108+U108</f>
        <v>0</v>
      </c>
      <c r="F108" s="1671"/>
      <c r="G108" s="1672"/>
      <c r="H108" s="1671"/>
      <c r="I108" s="1672"/>
      <c r="J108" s="1611"/>
      <c r="K108" s="1630"/>
      <c r="L108" s="1611"/>
      <c r="M108" s="1630"/>
      <c r="N108" s="1611"/>
      <c r="O108" s="1630"/>
      <c r="P108" s="1631"/>
      <c r="Q108" s="1630"/>
      <c r="R108" s="1631"/>
      <c r="S108" s="1630"/>
      <c r="T108" s="1631"/>
      <c r="U108" s="1632"/>
      <c r="V108" s="264"/>
      <c r="W108" s="265"/>
      <c r="X108" s="14"/>
      <c r="CA108" s="59"/>
      <c r="CB108" s="59"/>
      <c r="CC108" s="59"/>
      <c r="CD108" s="59"/>
      <c r="CE108" s="61"/>
      <c r="CF108" s="61"/>
      <c r="CG108" s="61"/>
      <c r="CH108" s="61"/>
      <c r="CI108" s="61"/>
      <c r="CJ108" s="2"/>
      <c r="CK108" s="2"/>
      <c r="CL108" s="2"/>
    </row>
    <row r="109" spans="1:90" customFormat="1" x14ac:dyDescent="0.25">
      <c r="A109" s="2566" t="s">
        <v>132</v>
      </c>
      <c r="B109" s="2567"/>
      <c r="C109" s="266">
        <f t="shared" si="34"/>
        <v>0</v>
      </c>
      <c r="D109" s="267">
        <f t="shared" ref="D109:E111" si="35">SUM(J109+L109+N109+P109+R109+T109)</f>
        <v>0</v>
      </c>
      <c r="E109" s="86">
        <f t="shared" si="35"/>
        <v>0</v>
      </c>
      <c r="F109" s="268"/>
      <c r="G109" s="269"/>
      <c r="H109" s="268"/>
      <c r="I109" s="270"/>
      <c r="J109" s="77"/>
      <c r="K109" s="78"/>
      <c r="L109" s="77"/>
      <c r="M109" s="78"/>
      <c r="N109" s="77"/>
      <c r="O109" s="78"/>
      <c r="P109" s="79"/>
      <c r="Q109" s="78"/>
      <c r="R109" s="79"/>
      <c r="S109" s="78"/>
      <c r="T109" s="79"/>
      <c r="U109" s="80"/>
      <c r="V109" s="271"/>
      <c r="W109" s="272"/>
      <c r="X109" s="14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</row>
    <row r="110" spans="1:90" customFormat="1" x14ac:dyDescent="0.25">
      <c r="A110" s="2566" t="s">
        <v>133</v>
      </c>
      <c r="B110" s="2567"/>
      <c r="C110" s="266">
        <f t="shared" si="34"/>
        <v>0</v>
      </c>
      <c r="D110" s="267">
        <f t="shared" si="35"/>
        <v>0</v>
      </c>
      <c r="E110" s="86">
        <f t="shared" si="35"/>
        <v>0</v>
      </c>
      <c r="F110" s="273"/>
      <c r="G110" s="274"/>
      <c r="H110" s="273"/>
      <c r="I110" s="275"/>
      <c r="J110" s="104"/>
      <c r="K110" s="105"/>
      <c r="L110" s="104"/>
      <c r="M110" s="105"/>
      <c r="N110" s="104"/>
      <c r="O110" s="105"/>
      <c r="P110" s="106"/>
      <c r="Q110" s="105"/>
      <c r="R110" s="106"/>
      <c r="S110" s="105"/>
      <c r="T110" s="106"/>
      <c r="U110" s="107"/>
      <c r="V110" s="271"/>
      <c r="W110" s="272"/>
      <c r="X110" s="14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</row>
    <row r="111" spans="1:90" customFormat="1" x14ac:dyDescent="0.25">
      <c r="A111" s="2568" t="s">
        <v>134</v>
      </c>
      <c r="B111" s="2569"/>
      <c r="C111" s="266">
        <f t="shared" si="34"/>
        <v>0</v>
      </c>
      <c r="D111" s="267">
        <f t="shared" si="35"/>
        <v>0</v>
      </c>
      <c r="E111" s="86">
        <f t="shared" si="35"/>
        <v>0</v>
      </c>
      <c r="F111" s="273"/>
      <c r="G111" s="274"/>
      <c r="H111" s="273"/>
      <c r="I111" s="275"/>
      <c r="J111" s="104"/>
      <c r="K111" s="105"/>
      <c r="L111" s="104"/>
      <c r="M111" s="105"/>
      <c r="N111" s="104"/>
      <c r="O111" s="105"/>
      <c r="P111" s="106"/>
      <c r="Q111" s="105"/>
      <c r="R111" s="106"/>
      <c r="S111" s="105"/>
      <c r="T111" s="106"/>
      <c r="U111" s="107"/>
      <c r="V111" s="271"/>
      <c r="W111" s="272"/>
      <c r="X111" s="14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</row>
    <row r="112" spans="1:90" customFormat="1" x14ac:dyDescent="0.25">
      <c r="A112" s="2568" t="s">
        <v>135</v>
      </c>
      <c r="B112" s="2569"/>
      <c r="C112" s="266">
        <f t="shared" si="34"/>
        <v>0</v>
      </c>
      <c r="D112" s="267">
        <f>+F112+H112</f>
        <v>0</v>
      </c>
      <c r="E112" s="86">
        <f>+G112+I112</f>
        <v>0</v>
      </c>
      <c r="F112" s="104"/>
      <c r="G112" s="276"/>
      <c r="H112" s="104"/>
      <c r="I112" s="109"/>
      <c r="J112" s="268"/>
      <c r="K112" s="270"/>
      <c r="L112" s="268"/>
      <c r="M112" s="270"/>
      <c r="N112" s="268"/>
      <c r="O112" s="270"/>
      <c r="P112" s="277"/>
      <c r="Q112" s="270"/>
      <c r="R112" s="277"/>
      <c r="S112" s="270"/>
      <c r="T112" s="277"/>
      <c r="U112" s="278"/>
      <c r="V112" s="81"/>
      <c r="W112" s="279"/>
      <c r="X112" t="str">
        <f>CA112&amp;CB112</f>
        <v/>
      </c>
      <c r="CA112" s="60" t="str">
        <f>IF(AND($C112&lt;&gt;0,V112=""),"* No olvide ingresar la variable "&amp;V$105&amp;""&amp;". Digite CERO si no tiene. ",IF(V112&gt;$C112,"* La variable Niños, Niñas, Adolescentes y Jóvenes SENAME no debe ser mayor al Total Ambos Sexos. ",""))</f>
        <v/>
      </c>
      <c r="CB112" s="60" t="str">
        <f>IF(AND($C112&lt;&gt;0,W112=""),"* No olvide ingresar la variable "&amp;W$105&amp;""&amp;". Digite CERO si no tiene. ",IF(W112&gt;$C112,"* La variable Niños, Niñas, Adolescentes y Jóvenes Mejor Niñez no debe ser mayor al Total Ambos Sexos. ",""))</f>
        <v/>
      </c>
      <c r="CC112" s="59"/>
      <c r="CD112" s="59"/>
      <c r="CE112" s="61"/>
      <c r="CF112" s="61"/>
      <c r="CG112" s="61"/>
      <c r="CH112" s="61"/>
      <c r="CI112" s="61"/>
      <c r="CJ112" s="2"/>
      <c r="CK112" s="62">
        <f>IF(AND($C112&lt;&gt;0,V112=""),1,IF(V112&gt;$C112,1,0))</f>
        <v>0</v>
      </c>
      <c r="CL112" s="62">
        <f>IF(AND($C112&lt;&gt;0,W112=""),1,IF(W112&gt;$C112,1,0))</f>
        <v>0</v>
      </c>
    </row>
    <row r="113" spans="1:90" customFormat="1" x14ac:dyDescent="0.25">
      <c r="A113" s="2568" t="s">
        <v>136</v>
      </c>
      <c r="B113" s="2569"/>
      <c r="C113" s="280">
        <f>SUM(D113+E113)</f>
        <v>0</v>
      </c>
      <c r="D113" s="267">
        <f>+H113</f>
        <v>0</v>
      </c>
      <c r="E113" s="86">
        <f>+I113</f>
        <v>0</v>
      </c>
      <c r="F113" s="273"/>
      <c r="G113" s="274"/>
      <c r="H113" s="104"/>
      <c r="I113" s="109"/>
      <c r="J113" s="268"/>
      <c r="K113" s="281"/>
      <c r="L113" s="268"/>
      <c r="M113" s="281"/>
      <c r="N113" s="268"/>
      <c r="O113" s="281"/>
      <c r="P113" s="268"/>
      <c r="Q113" s="281"/>
      <c r="R113" s="268"/>
      <c r="S113" s="281"/>
      <c r="T113" s="268"/>
      <c r="U113" s="282"/>
      <c r="V113" s="81"/>
      <c r="W113" s="283"/>
      <c r="X113" s="14" t="str">
        <f t="shared" ref="X113:X117" si="36">CA113&amp;CB113</f>
        <v/>
      </c>
      <c r="CA113" s="60" t="str">
        <f t="shared" ref="CA113:CA116" si="37">IF(AND($C113&lt;&gt;0,V113=""),"* No olvide ingresar la variable "&amp;V$105&amp;""&amp;". Digite CERO si no tiene. ",IF(V113&gt;$C113,"* La variable Niños, Niñas, Adolescentes y Jóvenes SENAME no debe ser mayor al Total Ambos Sexos. ",""))</f>
        <v/>
      </c>
      <c r="CB113" s="60" t="str">
        <f t="shared" ref="CB113:CB116" si="38">IF(AND($C113&lt;&gt;0,W113=""),"* No olvide ingresar la variable "&amp;W$105&amp;""&amp;". Digite CERO si no tiene. ",IF(W113&gt;$C113,"* La variable Niños, Niñas, Adolescentes y Jóvenes Mejor Niñez no debe ser mayor al Total Ambos Sexos. ",""))</f>
        <v/>
      </c>
      <c r="CC113" s="59"/>
      <c r="CD113" s="59"/>
      <c r="CE113" s="61"/>
      <c r="CF113" s="61"/>
      <c r="CG113" s="61"/>
      <c r="CH113" s="61"/>
      <c r="CI113" s="61"/>
      <c r="CJ113" s="2"/>
      <c r="CK113" s="62">
        <f t="shared" ref="CK113:CL116" si="39">IF(AND($C113&lt;&gt;0,V113=""),1,IF(V113&gt;$C113,1,0))</f>
        <v>0</v>
      </c>
      <c r="CL113" s="62">
        <f t="shared" si="39"/>
        <v>0</v>
      </c>
    </row>
    <row r="114" spans="1:90" customFormat="1" x14ac:dyDescent="0.25">
      <c r="A114" s="2568" t="s">
        <v>137</v>
      </c>
      <c r="B114" s="2569"/>
      <c r="C114" s="280">
        <f>SUM(D114+E114)</f>
        <v>0</v>
      </c>
      <c r="D114" s="267">
        <f>(F114+H114)</f>
        <v>0</v>
      </c>
      <c r="E114" s="86">
        <f>(G114+I114)</f>
        <v>0</v>
      </c>
      <c r="F114" s="104"/>
      <c r="G114" s="109"/>
      <c r="H114" s="104"/>
      <c r="I114" s="109"/>
      <c r="J114" s="284"/>
      <c r="K114" s="285"/>
      <c r="L114" s="284"/>
      <c r="M114" s="285"/>
      <c r="N114" s="284"/>
      <c r="O114" s="285"/>
      <c r="P114" s="286"/>
      <c r="Q114" s="285"/>
      <c r="R114" s="286"/>
      <c r="S114" s="285"/>
      <c r="T114" s="286"/>
      <c r="U114" s="287"/>
      <c r="V114" s="91"/>
      <c r="W114" s="279"/>
      <c r="X114" s="14" t="str">
        <f t="shared" si="36"/>
        <v/>
      </c>
      <c r="CA114" s="60" t="str">
        <f t="shared" si="37"/>
        <v/>
      </c>
      <c r="CB114" s="60" t="str">
        <f t="shared" si="38"/>
        <v/>
      </c>
      <c r="CC114" s="59"/>
      <c r="CD114" s="59"/>
      <c r="CE114" s="61"/>
      <c r="CF114" s="61"/>
      <c r="CG114" s="61"/>
      <c r="CH114" s="61"/>
      <c r="CI114" s="61"/>
      <c r="CJ114" s="2"/>
      <c r="CK114" s="62">
        <f t="shared" si="39"/>
        <v>0</v>
      </c>
      <c r="CL114" s="62">
        <f t="shared" si="39"/>
        <v>0</v>
      </c>
    </row>
    <row r="115" spans="1:90" customFormat="1" x14ac:dyDescent="0.25">
      <c r="A115" s="3352" t="s">
        <v>138</v>
      </c>
      <c r="B115" s="1673" t="s">
        <v>139</v>
      </c>
      <c r="C115" s="1674">
        <f t="shared" si="34"/>
        <v>0</v>
      </c>
      <c r="D115" s="1675">
        <f t="shared" ref="D115:E117" si="40">SUM(F115+H115+J115+L115+N115+P115+R115+T115)</f>
        <v>0</v>
      </c>
      <c r="E115" s="1610">
        <f t="shared" si="40"/>
        <v>0</v>
      </c>
      <c r="F115" s="1611"/>
      <c r="G115" s="1676"/>
      <c r="H115" s="1611"/>
      <c r="I115" s="1612"/>
      <c r="J115" s="1611"/>
      <c r="K115" s="1630"/>
      <c r="L115" s="1611"/>
      <c r="M115" s="1630"/>
      <c r="N115" s="1611"/>
      <c r="O115" s="1612"/>
      <c r="P115" s="1611"/>
      <c r="Q115" s="1612"/>
      <c r="R115" s="1611"/>
      <c r="S115" s="1612"/>
      <c r="T115" s="1611"/>
      <c r="U115" s="1592"/>
      <c r="V115" s="1633"/>
      <c r="W115" s="1677"/>
      <c r="X115" s="14" t="str">
        <f t="shared" si="36"/>
        <v/>
      </c>
      <c r="CA115" s="60" t="str">
        <f t="shared" si="37"/>
        <v/>
      </c>
      <c r="CB115" s="60" t="str">
        <f t="shared" si="38"/>
        <v/>
      </c>
      <c r="CC115" s="59"/>
      <c r="CD115" s="59"/>
      <c r="CE115" s="61"/>
      <c r="CF115" s="61"/>
      <c r="CG115" s="61"/>
      <c r="CH115" s="61"/>
      <c r="CI115" s="61"/>
      <c r="CJ115" s="2"/>
      <c r="CK115" s="62">
        <f t="shared" si="39"/>
        <v>0</v>
      </c>
      <c r="CL115" s="62">
        <f t="shared" si="39"/>
        <v>0</v>
      </c>
    </row>
    <row r="116" spans="1:90" customFormat="1" x14ac:dyDescent="0.25">
      <c r="A116" s="2576"/>
      <c r="B116" s="293" t="s">
        <v>140</v>
      </c>
      <c r="C116" s="294">
        <f t="shared" si="34"/>
        <v>0</v>
      </c>
      <c r="D116" s="295">
        <f t="shared" si="40"/>
        <v>0</v>
      </c>
      <c r="E116" s="296">
        <f t="shared" si="40"/>
        <v>0</v>
      </c>
      <c r="F116" s="104"/>
      <c r="G116" s="276"/>
      <c r="H116" s="104"/>
      <c r="I116" s="109"/>
      <c r="J116" s="104"/>
      <c r="K116" s="105"/>
      <c r="L116" s="104"/>
      <c r="M116" s="105"/>
      <c r="N116" s="104"/>
      <c r="O116" s="109"/>
      <c r="P116" s="104"/>
      <c r="Q116" s="109"/>
      <c r="R116" s="104"/>
      <c r="S116" s="109"/>
      <c r="T116" s="104"/>
      <c r="U116" s="181"/>
      <c r="V116" s="297"/>
      <c r="W116" s="283"/>
      <c r="X116" s="14" t="str">
        <f t="shared" si="36"/>
        <v/>
      </c>
      <c r="CA116" s="60" t="str">
        <f t="shared" si="37"/>
        <v/>
      </c>
      <c r="CB116" s="60" t="str">
        <f t="shared" si="38"/>
        <v/>
      </c>
      <c r="CC116" s="59"/>
      <c r="CD116" s="59"/>
      <c r="CE116" s="61"/>
      <c r="CF116" s="61"/>
      <c r="CG116" s="61"/>
      <c r="CH116" s="61"/>
      <c r="CI116" s="61"/>
      <c r="CJ116" s="2"/>
      <c r="CK116" s="62">
        <f t="shared" si="39"/>
        <v>0</v>
      </c>
      <c r="CL116" s="62">
        <f t="shared" si="39"/>
        <v>0</v>
      </c>
    </row>
    <row r="117" spans="1:90" customFormat="1" ht="21" x14ac:dyDescent="0.25">
      <c r="A117" s="2577"/>
      <c r="B117" s="298" t="s">
        <v>141</v>
      </c>
      <c r="C117" s="299">
        <f t="shared" si="34"/>
        <v>0</v>
      </c>
      <c r="D117" s="300">
        <f t="shared" si="40"/>
        <v>0</v>
      </c>
      <c r="E117" s="301">
        <f t="shared" si="40"/>
        <v>0</v>
      </c>
      <c r="F117" s="302"/>
      <c r="G117" s="303"/>
      <c r="H117" s="302"/>
      <c r="I117" s="304"/>
      <c r="J117" s="302"/>
      <c r="K117" s="305"/>
      <c r="L117" s="302"/>
      <c r="M117" s="305"/>
      <c r="N117" s="302"/>
      <c r="O117" s="304"/>
      <c r="P117" s="302"/>
      <c r="Q117" s="304"/>
      <c r="R117" s="302"/>
      <c r="S117" s="304"/>
      <c r="T117" s="302"/>
      <c r="U117" s="303"/>
      <c r="V117" s="306"/>
      <c r="W117" s="307"/>
      <c r="X117" s="14" t="str">
        <f t="shared" si="36"/>
        <v/>
      </c>
      <c r="CA117" s="60" t="str">
        <f>IF(AND($C117&lt;&gt;0,V117=""),"* No olvide ingresar la variable "&amp;V$105&amp;""&amp;". Digite CERO si no tiene. ",IF(V117&gt;$C117,"* La variable Niños, Niñas, Adolescentes y Jóvenes SENAME no debe ser mayor al Total Ambos Sexos. ",""))</f>
        <v/>
      </c>
      <c r="CB117" s="60" t="str">
        <f>IF(AND($C117&lt;&gt;0,W117=""),"* No olvide ingresar la variable "&amp;W$105&amp;""&amp;". Digite CERO si no tiene. ",IF(W117&gt;$C117,"* La variable Niños, Niñas, Adolescentes y Jóvenes Mejor Niñez no debe ser mayor al Total Ambos Sexos. ",""))</f>
        <v/>
      </c>
      <c r="CC117" s="59"/>
      <c r="CD117" s="59"/>
      <c r="CE117" s="61"/>
      <c r="CF117" s="61"/>
      <c r="CG117" s="61"/>
      <c r="CH117" s="61"/>
      <c r="CI117" s="61"/>
      <c r="CJ117" s="2"/>
      <c r="CK117" s="62">
        <f>IF(AND($C117&lt;&gt;0,V117=""),1,IF(V117&gt;$C117,1,0))</f>
        <v>0</v>
      </c>
      <c r="CL117" s="62">
        <f>IF(AND($C117&lt;&gt;0,W117=""),1,IF(W117&gt;$C117,1,0))</f>
        <v>0</v>
      </c>
    </row>
    <row r="118" spans="1:90" customFormat="1" x14ac:dyDescent="0.25">
      <c r="A118" s="11" t="s">
        <v>142</v>
      </c>
      <c r="B118" s="308"/>
      <c r="C118" s="308"/>
      <c r="D118" s="308"/>
      <c r="E118" s="308"/>
      <c r="F118" s="309"/>
      <c r="G118" s="309"/>
      <c r="H118" s="309"/>
      <c r="I118" s="310"/>
      <c r="J118" s="311"/>
      <c r="K118" s="311"/>
      <c r="L118" s="312"/>
      <c r="M118" s="313"/>
      <c r="N118" s="314"/>
      <c r="O118" s="309"/>
      <c r="P118" s="314"/>
      <c r="Q118" s="315"/>
      <c r="R118" s="316"/>
      <c r="S118" s="316"/>
      <c r="T118" s="314"/>
      <c r="U118" s="314"/>
      <c r="V118" s="314"/>
      <c r="W118" s="309"/>
      <c r="X118" s="314"/>
      <c r="Y118" s="309"/>
      <c r="Z118" s="317"/>
      <c r="AA118" s="318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</row>
    <row r="119" spans="1:90" customFormat="1" ht="15" customHeight="1" x14ac:dyDescent="0.25">
      <c r="A119" s="2509" t="s">
        <v>25</v>
      </c>
      <c r="B119" s="2509" t="s">
        <v>26</v>
      </c>
      <c r="C119" s="2578" t="s">
        <v>27</v>
      </c>
      <c r="D119" s="2579"/>
      <c r="E119" s="2522"/>
      <c r="F119" s="3332" t="s">
        <v>6</v>
      </c>
      <c r="G119" s="3333"/>
      <c r="H119" s="3333"/>
      <c r="I119" s="3333"/>
      <c r="J119" s="3333"/>
      <c r="K119" s="3333"/>
      <c r="L119" s="3333"/>
      <c r="M119" s="3333"/>
      <c r="N119" s="3333"/>
      <c r="O119" s="3333"/>
      <c r="P119" s="3333"/>
      <c r="Q119" s="3333"/>
      <c r="R119" s="3333"/>
      <c r="S119" s="3333"/>
      <c r="T119" s="3353"/>
      <c r="U119" s="3353"/>
      <c r="V119" s="3333"/>
      <c r="W119" s="3333"/>
      <c r="X119" s="3333"/>
      <c r="Y119" s="3333"/>
      <c r="Z119" s="3333"/>
      <c r="AA119" s="3354"/>
      <c r="AB119" s="3358" t="s">
        <v>143</v>
      </c>
      <c r="AC119" s="3359" t="s">
        <v>29</v>
      </c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</row>
    <row r="120" spans="1:90" customFormat="1" ht="15" customHeight="1" x14ac:dyDescent="0.25">
      <c r="A120" s="2509"/>
      <c r="B120" s="2509"/>
      <c r="C120" s="2580"/>
      <c r="D120" s="2505"/>
      <c r="E120" s="2506"/>
      <c r="F120" s="3318" t="s">
        <v>144</v>
      </c>
      <c r="G120" s="3319"/>
      <c r="H120" s="3318" t="s">
        <v>145</v>
      </c>
      <c r="I120" s="3319"/>
      <c r="J120" s="3318" t="s">
        <v>146</v>
      </c>
      <c r="K120" s="3319"/>
      <c r="L120" s="3320" t="s">
        <v>147</v>
      </c>
      <c r="M120" s="3319"/>
      <c r="N120" s="3318" t="s">
        <v>113</v>
      </c>
      <c r="O120" s="3319"/>
      <c r="P120" s="3318" t="s">
        <v>114</v>
      </c>
      <c r="Q120" s="3319"/>
      <c r="R120" s="3318" t="s">
        <v>148</v>
      </c>
      <c r="S120" s="3319"/>
      <c r="T120" s="3318" t="s">
        <v>149</v>
      </c>
      <c r="U120" s="3319"/>
      <c r="V120" s="3318" t="s">
        <v>150</v>
      </c>
      <c r="W120" s="3319"/>
      <c r="X120" s="3318" t="s">
        <v>151</v>
      </c>
      <c r="Y120" s="3319"/>
      <c r="Z120" s="3355" t="s">
        <v>130</v>
      </c>
      <c r="AA120" s="3356"/>
      <c r="AB120" s="2590"/>
      <c r="AC120" s="2593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</row>
    <row r="121" spans="1:90" customFormat="1" x14ac:dyDescent="0.25">
      <c r="A121" s="2510"/>
      <c r="B121" s="2510"/>
      <c r="C121" s="1661" t="s">
        <v>17</v>
      </c>
      <c r="D121" s="1638" t="s">
        <v>18</v>
      </c>
      <c r="E121" s="1678" t="s">
        <v>19</v>
      </c>
      <c r="F121" s="1619" t="s">
        <v>18</v>
      </c>
      <c r="G121" s="123" t="s">
        <v>19</v>
      </c>
      <c r="H121" s="1619" t="s">
        <v>18</v>
      </c>
      <c r="I121" s="123" t="s">
        <v>19</v>
      </c>
      <c r="J121" s="1619" t="s">
        <v>18</v>
      </c>
      <c r="K121" s="123" t="s">
        <v>19</v>
      </c>
      <c r="L121" s="1638" t="s">
        <v>18</v>
      </c>
      <c r="M121" s="123" t="s">
        <v>19</v>
      </c>
      <c r="N121" s="1619" t="s">
        <v>18</v>
      </c>
      <c r="O121" s="123" t="s">
        <v>19</v>
      </c>
      <c r="P121" s="1619" t="s">
        <v>18</v>
      </c>
      <c r="Q121" s="123" t="s">
        <v>19</v>
      </c>
      <c r="R121" s="1619" t="s">
        <v>18</v>
      </c>
      <c r="S121" s="1661" t="s">
        <v>19</v>
      </c>
      <c r="T121" s="1619" t="s">
        <v>18</v>
      </c>
      <c r="U121" s="123" t="s">
        <v>19</v>
      </c>
      <c r="V121" s="1619" t="s">
        <v>18</v>
      </c>
      <c r="W121" s="123" t="s">
        <v>19</v>
      </c>
      <c r="X121" s="1619" t="s">
        <v>18</v>
      </c>
      <c r="Y121" s="123" t="s">
        <v>19</v>
      </c>
      <c r="Z121" s="1679" t="s">
        <v>18</v>
      </c>
      <c r="AA121" s="1680" t="s">
        <v>19</v>
      </c>
      <c r="AB121" s="2591"/>
      <c r="AC121" s="2594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</row>
    <row r="122" spans="1:90" customFormat="1" x14ac:dyDescent="0.25">
      <c r="A122" s="3357" t="s">
        <v>152</v>
      </c>
      <c r="B122" s="1629" t="s">
        <v>153</v>
      </c>
      <c r="C122" s="1681">
        <f>SUM(D122+E122)</f>
        <v>0</v>
      </c>
      <c r="D122" s="1668">
        <f>SUM(F122+H122+J122+L122+N122+P122+R122+T122+V122+X122+Z122)</f>
        <v>0</v>
      </c>
      <c r="E122" s="1682">
        <f>SUM(G122+I122+K122+M122+O122+Q122+S122+U122+W122+Y122+AA122)</f>
        <v>0</v>
      </c>
      <c r="F122" s="1611"/>
      <c r="G122" s="1612"/>
      <c r="H122" s="1611"/>
      <c r="I122" s="1630"/>
      <c r="J122" s="1611"/>
      <c r="K122" s="1630"/>
      <c r="L122" s="1683"/>
      <c r="M122" s="1630"/>
      <c r="N122" s="1611"/>
      <c r="O122" s="1630"/>
      <c r="P122" s="1611"/>
      <c r="Q122" s="1630"/>
      <c r="R122" s="1611"/>
      <c r="S122" s="1630"/>
      <c r="T122" s="1611"/>
      <c r="U122" s="1630"/>
      <c r="V122" s="1631"/>
      <c r="W122" s="1630"/>
      <c r="X122" s="1631"/>
      <c r="Y122" s="1630"/>
      <c r="Z122" s="1676"/>
      <c r="AA122" s="1595"/>
      <c r="AB122" s="1676"/>
      <c r="AC122" s="1684"/>
      <c r="AD122" s="14" t="str">
        <f>CA122&amp;CB122</f>
        <v/>
      </c>
      <c r="CA122" s="60" t="str">
        <f>IF(AND($C122&lt;&gt;0,AB122=""),"* No olvide ingresar la variable "&amp;AB$119&amp;""&amp;". Digite CERO si no tiene. ",IF(AB122&gt;$C122,"* La variable Pueblos Originarios no debe ser mayor al Total Ambos Sexos. ",""))</f>
        <v/>
      </c>
      <c r="CB122" s="60" t="str">
        <f>IF(AND($C122&lt;&gt;0,AC122=""),"* No olvide ingresar la variable "&amp;AC$119&amp;""&amp;". Digite CERO si no tiene. ",IF(AC122&gt;$C122,"* La variable Migrantes no debe ser mayor al Total Ambos Sexos. ",""))</f>
        <v/>
      </c>
      <c r="CC122" s="2"/>
      <c r="CD122" s="2"/>
      <c r="CE122" s="2"/>
      <c r="CF122" s="2"/>
      <c r="CG122" s="2"/>
      <c r="CH122" s="2"/>
      <c r="CI122" s="2"/>
      <c r="CJ122" s="2"/>
      <c r="CK122" s="327">
        <f>IF(AND($C122&lt;&gt;0,AB122=""),1,IF(AB122&gt;$C122,1,0))</f>
        <v>0</v>
      </c>
      <c r="CL122" s="327">
        <f>IF(AND($C122&lt;&gt;0,AC122=""),1,IF(AC122&gt;$C122,1,0))</f>
        <v>0</v>
      </c>
    </row>
    <row r="123" spans="1:90" customFormat="1" x14ac:dyDescent="0.25">
      <c r="A123" s="2586"/>
      <c r="B123" s="83" t="s">
        <v>154</v>
      </c>
      <c r="C123" s="216">
        <f t="shared" ref="C123:C151" si="41">SUM(D123+E123)</f>
        <v>0</v>
      </c>
      <c r="D123" s="248">
        <f t="shared" ref="D123:E151" si="42">SUM(F123+H123+J123+L123+N123+P123+R123+T123+V123+X123+Z123)</f>
        <v>0</v>
      </c>
      <c r="E123" s="328">
        <f t="shared" si="42"/>
        <v>0</v>
      </c>
      <c r="F123" s="77"/>
      <c r="G123" s="82"/>
      <c r="H123" s="77"/>
      <c r="I123" s="78"/>
      <c r="J123" s="77"/>
      <c r="K123" s="78"/>
      <c r="L123" s="329"/>
      <c r="M123" s="78"/>
      <c r="N123" s="77"/>
      <c r="O123" s="78"/>
      <c r="P123" s="77"/>
      <c r="Q123" s="78"/>
      <c r="R123" s="77"/>
      <c r="S123" s="78"/>
      <c r="T123" s="77"/>
      <c r="U123" s="78"/>
      <c r="V123" s="79"/>
      <c r="W123" s="78"/>
      <c r="X123" s="79"/>
      <c r="Y123" s="78"/>
      <c r="Z123" s="330"/>
      <c r="AA123" s="331"/>
      <c r="AB123" s="330"/>
      <c r="AC123" s="332"/>
      <c r="AD123" s="14" t="str">
        <f t="shared" ref="AD123:AD157" si="43">CA123&amp;CB123</f>
        <v/>
      </c>
      <c r="CA123" s="60" t="str">
        <f t="shared" ref="CA123:CA151" si="44">IF(AND($C123&lt;&gt;0,AB123=""),"* No olvide ingresar la variable "&amp;AB$119&amp;""&amp;". Digite CERO si no tiene. ",IF(AB123&gt;$C123,"* La variable Pueblos Originarios no debe ser mayor al Total Ambos Sexos. ",""))</f>
        <v/>
      </c>
      <c r="CB123" s="60" t="str">
        <f t="shared" ref="CB123:CB151" si="45">IF(AND($C123&lt;&gt;0,AC123=""),"* No olvide ingresar la variable "&amp;AC$119&amp;""&amp;". Digite CERO si no tiene. ",IF(AC123&gt;$C123,"* La variable Migrantes no debe ser mayor al Total Ambos Sexos. ",""))</f>
        <v/>
      </c>
      <c r="CC123" s="2"/>
      <c r="CD123" s="2"/>
      <c r="CE123" s="2"/>
      <c r="CF123" s="2"/>
      <c r="CG123" s="2"/>
      <c r="CH123" s="2"/>
      <c r="CI123" s="2"/>
      <c r="CJ123" s="2"/>
      <c r="CK123" s="327">
        <f t="shared" ref="CK123:CL151" si="46">IF(AND($C123&lt;&gt;0,AB123=""),1,IF(AB123&gt;$C123,1,0))</f>
        <v>0</v>
      </c>
      <c r="CL123" s="327">
        <f t="shared" si="46"/>
        <v>0</v>
      </c>
    </row>
    <row r="124" spans="1:90" customFormat="1" x14ac:dyDescent="0.25">
      <c r="A124" s="2586"/>
      <c r="B124" s="73" t="s">
        <v>155</v>
      </c>
      <c r="C124" s="216">
        <f t="shared" si="41"/>
        <v>0</v>
      </c>
      <c r="D124" s="248">
        <f t="shared" si="42"/>
        <v>0</v>
      </c>
      <c r="E124" s="328">
        <f t="shared" si="42"/>
        <v>0</v>
      </c>
      <c r="F124" s="77"/>
      <c r="G124" s="82"/>
      <c r="H124" s="77"/>
      <c r="I124" s="78"/>
      <c r="J124" s="77"/>
      <c r="K124" s="78"/>
      <c r="L124" s="329"/>
      <c r="M124" s="78"/>
      <c r="N124" s="77"/>
      <c r="O124" s="78"/>
      <c r="P124" s="77"/>
      <c r="Q124" s="78"/>
      <c r="R124" s="77"/>
      <c r="S124" s="78"/>
      <c r="T124" s="77"/>
      <c r="U124" s="78"/>
      <c r="V124" s="79"/>
      <c r="W124" s="78"/>
      <c r="X124" s="79"/>
      <c r="Y124" s="78"/>
      <c r="Z124" s="330"/>
      <c r="AA124" s="331"/>
      <c r="AB124" s="330"/>
      <c r="AC124" s="332"/>
      <c r="AD124" s="14" t="str">
        <f t="shared" si="43"/>
        <v/>
      </c>
      <c r="CA124" s="60" t="str">
        <f t="shared" si="44"/>
        <v/>
      </c>
      <c r="CB124" s="60" t="str">
        <f t="shared" si="45"/>
        <v/>
      </c>
      <c r="CC124" s="2"/>
      <c r="CD124" s="2"/>
      <c r="CE124" s="2"/>
      <c r="CF124" s="2"/>
      <c r="CG124" s="2"/>
      <c r="CH124" s="2"/>
      <c r="CI124" s="2"/>
      <c r="CJ124" s="2"/>
      <c r="CK124" s="327">
        <f t="shared" si="46"/>
        <v>0</v>
      </c>
      <c r="CL124" s="327">
        <f t="shared" si="46"/>
        <v>0</v>
      </c>
    </row>
    <row r="125" spans="1:90" customFormat="1" x14ac:dyDescent="0.25">
      <c r="A125" s="2587"/>
      <c r="B125" s="73" t="s">
        <v>156</v>
      </c>
      <c r="C125" s="218">
        <f t="shared" si="41"/>
        <v>0</v>
      </c>
      <c r="D125" s="333">
        <f t="shared" si="42"/>
        <v>0</v>
      </c>
      <c r="E125" s="334">
        <f t="shared" si="42"/>
        <v>0</v>
      </c>
      <c r="F125" s="77"/>
      <c r="G125" s="82"/>
      <c r="H125" s="77"/>
      <c r="I125" s="78"/>
      <c r="J125" s="77"/>
      <c r="K125" s="78"/>
      <c r="L125" s="329"/>
      <c r="M125" s="78"/>
      <c r="N125" s="77"/>
      <c r="O125" s="78"/>
      <c r="P125" s="77"/>
      <c r="Q125" s="78"/>
      <c r="R125" s="77"/>
      <c r="S125" s="78"/>
      <c r="T125" s="77"/>
      <c r="U125" s="78"/>
      <c r="V125" s="79"/>
      <c r="W125" s="78"/>
      <c r="X125" s="79"/>
      <c r="Y125" s="78"/>
      <c r="Z125" s="330"/>
      <c r="AA125" s="331"/>
      <c r="AB125" s="330"/>
      <c r="AC125" s="332"/>
      <c r="AD125" s="14" t="str">
        <f t="shared" si="43"/>
        <v/>
      </c>
      <c r="CA125" s="60" t="str">
        <f t="shared" si="44"/>
        <v/>
      </c>
      <c r="CB125" s="60" t="str">
        <f t="shared" si="45"/>
        <v/>
      </c>
      <c r="CC125" s="2"/>
      <c r="CD125" s="2"/>
      <c r="CE125" s="2"/>
      <c r="CF125" s="2"/>
      <c r="CG125" s="2"/>
      <c r="CH125" s="2"/>
      <c r="CI125" s="2"/>
      <c r="CJ125" s="2"/>
      <c r="CK125" s="327">
        <f t="shared" si="46"/>
        <v>0</v>
      </c>
      <c r="CL125" s="327">
        <f t="shared" si="46"/>
        <v>0</v>
      </c>
    </row>
    <row r="126" spans="1:90" customFormat="1" x14ac:dyDescent="0.25">
      <c r="A126" s="2588"/>
      <c r="B126" s="34" t="s">
        <v>157</v>
      </c>
      <c r="C126" s="220">
        <f t="shared" si="41"/>
        <v>0</v>
      </c>
      <c r="D126" s="253">
        <f t="shared" si="42"/>
        <v>0</v>
      </c>
      <c r="E126" s="335">
        <f t="shared" si="42"/>
        <v>0</v>
      </c>
      <c r="F126" s="40"/>
      <c r="G126" s="41"/>
      <c r="H126" s="40"/>
      <c r="I126" s="88"/>
      <c r="J126" s="40"/>
      <c r="K126" s="88"/>
      <c r="L126" s="336"/>
      <c r="M126" s="88"/>
      <c r="N126" s="40"/>
      <c r="O126" s="88"/>
      <c r="P126" s="40"/>
      <c r="Q126" s="88"/>
      <c r="R126" s="40"/>
      <c r="S126" s="88"/>
      <c r="T126" s="40"/>
      <c r="U126" s="88"/>
      <c r="V126" s="89"/>
      <c r="W126" s="88"/>
      <c r="X126" s="89"/>
      <c r="Y126" s="88"/>
      <c r="Z126" s="337"/>
      <c r="AA126" s="338"/>
      <c r="AB126" s="337"/>
      <c r="AC126" s="339"/>
      <c r="AD126" s="14" t="str">
        <f t="shared" si="43"/>
        <v/>
      </c>
      <c r="CA126" s="60" t="str">
        <f t="shared" si="44"/>
        <v/>
      </c>
      <c r="CB126" s="60" t="str">
        <f t="shared" si="45"/>
        <v/>
      </c>
      <c r="CC126" s="2"/>
      <c r="CD126" s="2"/>
      <c r="CE126" s="2"/>
      <c r="CF126" s="2"/>
      <c r="CG126" s="2"/>
      <c r="CH126" s="2"/>
      <c r="CI126" s="2"/>
      <c r="CJ126" s="2"/>
      <c r="CK126" s="327">
        <f t="shared" si="46"/>
        <v>0</v>
      </c>
      <c r="CL126" s="327">
        <f t="shared" si="46"/>
        <v>0</v>
      </c>
    </row>
    <row r="127" spans="1:90" customFormat="1" x14ac:dyDescent="0.25">
      <c r="A127" s="3357" t="s">
        <v>158</v>
      </c>
      <c r="B127" s="1629" t="s">
        <v>153</v>
      </c>
      <c r="C127" s="1681">
        <f t="shared" si="41"/>
        <v>0</v>
      </c>
      <c r="D127" s="1668">
        <f t="shared" si="42"/>
        <v>0</v>
      </c>
      <c r="E127" s="1682">
        <f t="shared" si="42"/>
        <v>0</v>
      </c>
      <c r="F127" s="1611"/>
      <c r="G127" s="1612"/>
      <c r="H127" s="1611"/>
      <c r="I127" s="1630"/>
      <c r="J127" s="1611"/>
      <c r="K127" s="1630"/>
      <c r="L127" s="1683"/>
      <c r="M127" s="1630"/>
      <c r="N127" s="1611"/>
      <c r="O127" s="1630"/>
      <c r="P127" s="1611"/>
      <c r="Q127" s="1630"/>
      <c r="R127" s="1611"/>
      <c r="S127" s="1630"/>
      <c r="T127" s="1611"/>
      <c r="U127" s="1630"/>
      <c r="V127" s="1631"/>
      <c r="W127" s="1630"/>
      <c r="X127" s="1631"/>
      <c r="Y127" s="1630"/>
      <c r="Z127" s="1676"/>
      <c r="AA127" s="1595"/>
      <c r="AB127" s="1676"/>
      <c r="AC127" s="1684"/>
      <c r="AD127" s="14" t="str">
        <f t="shared" si="43"/>
        <v/>
      </c>
      <c r="CA127" s="60" t="str">
        <f t="shared" si="44"/>
        <v/>
      </c>
      <c r="CB127" s="60" t="str">
        <f t="shared" si="45"/>
        <v/>
      </c>
      <c r="CC127" s="2"/>
      <c r="CD127" s="2"/>
      <c r="CE127" s="2"/>
      <c r="CF127" s="2"/>
      <c r="CG127" s="2"/>
      <c r="CH127" s="2"/>
      <c r="CI127" s="2"/>
      <c r="CJ127" s="2"/>
      <c r="CK127" s="327">
        <f t="shared" si="46"/>
        <v>0</v>
      </c>
      <c r="CL127" s="327">
        <f t="shared" si="46"/>
        <v>0</v>
      </c>
    </row>
    <row r="128" spans="1:90" customFormat="1" x14ac:dyDescent="0.25">
      <c r="A128" s="2586"/>
      <c r="B128" s="83" t="s">
        <v>154</v>
      </c>
      <c r="C128" s="216">
        <f t="shared" si="41"/>
        <v>0</v>
      </c>
      <c r="D128" s="248">
        <f t="shared" si="42"/>
        <v>0</v>
      </c>
      <c r="E128" s="328">
        <f t="shared" si="42"/>
        <v>0</v>
      </c>
      <c r="F128" s="77"/>
      <c r="G128" s="82"/>
      <c r="H128" s="77"/>
      <c r="I128" s="78"/>
      <c r="J128" s="77"/>
      <c r="K128" s="78"/>
      <c r="L128" s="329"/>
      <c r="M128" s="78"/>
      <c r="N128" s="77"/>
      <c r="O128" s="78"/>
      <c r="P128" s="77"/>
      <c r="Q128" s="78"/>
      <c r="R128" s="77"/>
      <c r="S128" s="78"/>
      <c r="T128" s="77"/>
      <c r="U128" s="78"/>
      <c r="V128" s="79"/>
      <c r="W128" s="78"/>
      <c r="X128" s="79"/>
      <c r="Y128" s="78"/>
      <c r="Z128" s="330"/>
      <c r="AA128" s="331"/>
      <c r="AB128" s="330"/>
      <c r="AC128" s="332"/>
      <c r="AD128" s="14" t="str">
        <f t="shared" si="43"/>
        <v/>
      </c>
      <c r="CA128" s="60" t="str">
        <f t="shared" si="44"/>
        <v/>
      </c>
      <c r="CB128" s="60" t="str">
        <f t="shared" si="45"/>
        <v/>
      </c>
      <c r="CC128" s="2"/>
      <c r="CD128" s="2"/>
      <c r="CE128" s="2"/>
      <c r="CF128" s="2"/>
      <c r="CG128" s="2"/>
      <c r="CH128" s="2"/>
      <c r="CI128" s="2"/>
      <c r="CJ128" s="2"/>
      <c r="CK128" s="327">
        <f t="shared" si="46"/>
        <v>0</v>
      </c>
      <c r="CL128" s="327">
        <f t="shared" si="46"/>
        <v>0</v>
      </c>
    </row>
    <row r="129" spans="1:90" customFormat="1" x14ac:dyDescent="0.25">
      <c r="A129" s="2586"/>
      <c r="B129" s="73" t="s">
        <v>155</v>
      </c>
      <c r="C129" s="216">
        <f t="shared" si="41"/>
        <v>0</v>
      </c>
      <c r="D129" s="248">
        <f t="shared" si="42"/>
        <v>0</v>
      </c>
      <c r="E129" s="328">
        <f t="shared" si="42"/>
        <v>0</v>
      </c>
      <c r="F129" s="77"/>
      <c r="G129" s="82"/>
      <c r="H129" s="77"/>
      <c r="I129" s="78"/>
      <c r="J129" s="77"/>
      <c r="K129" s="78"/>
      <c r="L129" s="329"/>
      <c r="M129" s="78"/>
      <c r="N129" s="77"/>
      <c r="O129" s="78"/>
      <c r="P129" s="77"/>
      <c r="Q129" s="78"/>
      <c r="R129" s="77"/>
      <c r="S129" s="78"/>
      <c r="T129" s="77"/>
      <c r="U129" s="78"/>
      <c r="V129" s="79"/>
      <c r="W129" s="78"/>
      <c r="X129" s="79"/>
      <c r="Y129" s="78"/>
      <c r="Z129" s="330"/>
      <c r="AA129" s="331"/>
      <c r="AB129" s="330"/>
      <c r="AC129" s="332"/>
      <c r="AD129" s="14" t="str">
        <f t="shared" si="43"/>
        <v/>
      </c>
      <c r="CA129" s="60" t="str">
        <f t="shared" si="44"/>
        <v/>
      </c>
      <c r="CB129" s="60" t="str">
        <f t="shared" si="45"/>
        <v/>
      </c>
      <c r="CC129" s="2"/>
      <c r="CD129" s="2"/>
      <c r="CE129" s="2"/>
      <c r="CF129" s="2"/>
      <c r="CG129" s="2"/>
      <c r="CH129" s="2"/>
      <c r="CI129" s="2"/>
      <c r="CJ129" s="2"/>
      <c r="CK129" s="327">
        <f t="shared" si="46"/>
        <v>0</v>
      </c>
      <c r="CL129" s="327">
        <f t="shared" si="46"/>
        <v>0</v>
      </c>
    </row>
    <row r="130" spans="1:90" customFormat="1" x14ac:dyDescent="0.25">
      <c r="A130" s="2587"/>
      <c r="B130" s="73" t="s">
        <v>156</v>
      </c>
      <c r="C130" s="218">
        <f t="shared" si="41"/>
        <v>0</v>
      </c>
      <c r="D130" s="333">
        <f t="shared" si="42"/>
        <v>0</v>
      </c>
      <c r="E130" s="334">
        <f t="shared" si="42"/>
        <v>0</v>
      </c>
      <c r="F130" s="77"/>
      <c r="G130" s="82"/>
      <c r="H130" s="77"/>
      <c r="I130" s="78"/>
      <c r="J130" s="77"/>
      <c r="K130" s="78"/>
      <c r="L130" s="329"/>
      <c r="M130" s="78"/>
      <c r="N130" s="77"/>
      <c r="O130" s="78"/>
      <c r="P130" s="77"/>
      <c r="Q130" s="78"/>
      <c r="R130" s="77"/>
      <c r="S130" s="78"/>
      <c r="T130" s="77"/>
      <c r="U130" s="78"/>
      <c r="V130" s="79"/>
      <c r="W130" s="78"/>
      <c r="X130" s="79"/>
      <c r="Y130" s="78"/>
      <c r="Z130" s="330"/>
      <c r="AA130" s="331"/>
      <c r="AB130" s="330"/>
      <c r="AC130" s="332"/>
      <c r="AD130" s="14" t="str">
        <f t="shared" si="43"/>
        <v/>
      </c>
      <c r="CA130" s="60" t="str">
        <f t="shared" si="44"/>
        <v/>
      </c>
      <c r="CB130" s="60" t="str">
        <f t="shared" si="45"/>
        <v/>
      </c>
      <c r="CC130" s="2"/>
      <c r="CD130" s="2"/>
      <c r="CE130" s="2"/>
      <c r="CF130" s="2"/>
      <c r="CG130" s="2"/>
      <c r="CH130" s="2"/>
      <c r="CI130" s="2"/>
      <c r="CJ130" s="2"/>
      <c r="CK130" s="327">
        <f t="shared" si="46"/>
        <v>0</v>
      </c>
      <c r="CL130" s="327">
        <f t="shared" si="46"/>
        <v>0</v>
      </c>
    </row>
    <row r="131" spans="1:90" customFormat="1" x14ac:dyDescent="0.25">
      <c r="A131" s="2588"/>
      <c r="B131" s="34" t="s">
        <v>157</v>
      </c>
      <c r="C131" s="220">
        <f t="shared" si="41"/>
        <v>0</v>
      </c>
      <c r="D131" s="253">
        <f t="shared" si="42"/>
        <v>0</v>
      </c>
      <c r="E131" s="335">
        <f t="shared" si="42"/>
        <v>0</v>
      </c>
      <c r="F131" s="40"/>
      <c r="G131" s="41"/>
      <c r="H131" s="40"/>
      <c r="I131" s="88"/>
      <c r="J131" s="40"/>
      <c r="K131" s="88"/>
      <c r="L131" s="336"/>
      <c r="M131" s="88"/>
      <c r="N131" s="40"/>
      <c r="O131" s="88"/>
      <c r="P131" s="40"/>
      <c r="Q131" s="88"/>
      <c r="R131" s="40"/>
      <c r="S131" s="88"/>
      <c r="T131" s="40"/>
      <c r="U131" s="88"/>
      <c r="V131" s="89"/>
      <c r="W131" s="88"/>
      <c r="X131" s="89"/>
      <c r="Y131" s="88"/>
      <c r="Z131" s="337"/>
      <c r="AA131" s="338"/>
      <c r="AB131" s="337"/>
      <c r="AC131" s="339"/>
      <c r="AD131" s="14" t="str">
        <f t="shared" si="43"/>
        <v/>
      </c>
      <c r="CA131" s="60" t="str">
        <f t="shared" si="44"/>
        <v/>
      </c>
      <c r="CB131" s="60" t="str">
        <f t="shared" si="45"/>
        <v/>
      </c>
      <c r="CC131" s="2"/>
      <c r="CD131" s="2"/>
      <c r="CE131" s="2"/>
      <c r="CF131" s="2"/>
      <c r="CG131" s="2"/>
      <c r="CH131" s="2"/>
      <c r="CI131" s="2"/>
      <c r="CJ131" s="2"/>
      <c r="CK131" s="327">
        <f t="shared" si="46"/>
        <v>0</v>
      </c>
      <c r="CL131" s="327">
        <f t="shared" si="46"/>
        <v>0</v>
      </c>
    </row>
    <row r="132" spans="1:90" customFormat="1" x14ac:dyDescent="0.25">
      <c r="A132" s="3334" t="s">
        <v>159</v>
      </c>
      <c r="B132" s="1629" t="s">
        <v>153</v>
      </c>
      <c r="C132" s="1681">
        <f t="shared" si="41"/>
        <v>0</v>
      </c>
      <c r="D132" s="1668">
        <f t="shared" si="42"/>
        <v>0</v>
      </c>
      <c r="E132" s="1682">
        <f t="shared" si="42"/>
        <v>0</v>
      </c>
      <c r="F132" s="1611"/>
      <c r="G132" s="1612"/>
      <c r="H132" s="1611"/>
      <c r="I132" s="1630"/>
      <c r="J132" s="1611"/>
      <c r="K132" s="1630"/>
      <c r="L132" s="1683"/>
      <c r="M132" s="1630"/>
      <c r="N132" s="1611"/>
      <c r="O132" s="1630"/>
      <c r="P132" s="1611"/>
      <c r="Q132" s="1630"/>
      <c r="R132" s="1611"/>
      <c r="S132" s="1630"/>
      <c r="T132" s="1611"/>
      <c r="U132" s="1630"/>
      <c r="V132" s="1631"/>
      <c r="W132" s="1630"/>
      <c r="X132" s="1631"/>
      <c r="Y132" s="1630"/>
      <c r="Z132" s="1676"/>
      <c r="AA132" s="1595"/>
      <c r="AB132" s="1676"/>
      <c r="AC132" s="1684"/>
      <c r="AD132" s="14" t="str">
        <f t="shared" si="43"/>
        <v/>
      </c>
      <c r="CA132" s="60" t="str">
        <f t="shared" si="44"/>
        <v/>
      </c>
      <c r="CB132" s="60" t="str">
        <f t="shared" si="45"/>
        <v/>
      </c>
      <c r="CC132" s="2"/>
      <c r="CD132" s="2"/>
      <c r="CE132" s="2"/>
      <c r="CF132" s="2"/>
      <c r="CG132" s="2"/>
      <c r="CH132" s="2"/>
      <c r="CI132" s="2"/>
      <c r="CJ132" s="2"/>
      <c r="CK132" s="327">
        <f t="shared" si="46"/>
        <v>0</v>
      </c>
      <c r="CL132" s="327">
        <f t="shared" si="46"/>
        <v>0</v>
      </c>
    </row>
    <row r="133" spans="1:90" customFormat="1" x14ac:dyDescent="0.25">
      <c r="A133" s="2517"/>
      <c r="B133" s="83" t="s">
        <v>154</v>
      </c>
      <c r="C133" s="216">
        <f t="shared" si="41"/>
        <v>0</v>
      </c>
      <c r="D133" s="248">
        <f t="shared" si="42"/>
        <v>0</v>
      </c>
      <c r="E133" s="328">
        <f t="shared" si="42"/>
        <v>0</v>
      </c>
      <c r="F133" s="77"/>
      <c r="G133" s="82"/>
      <c r="H133" s="77"/>
      <c r="I133" s="78"/>
      <c r="J133" s="77"/>
      <c r="K133" s="78"/>
      <c r="L133" s="329"/>
      <c r="M133" s="78"/>
      <c r="N133" s="77"/>
      <c r="O133" s="78"/>
      <c r="P133" s="77"/>
      <c r="Q133" s="78"/>
      <c r="R133" s="77"/>
      <c r="S133" s="78"/>
      <c r="T133" s="77"/>
      <c r="U133" s="78"/>
      <c r="V133" s="79"/>
      <c r="W133" s="78"/>
      <c r="X133" s="79"/>
      <c r="Y133" s="78"/>
      <c r="Z133" s="330"/>
      <c r="AA133" s="331"/>
      <c r="AB133" s="330"/>
      <c r="AC133" s="332"/>
      <c r="AD133" s="14" t="str">
        <f t="shared" si="43"/>
        <v/>
      </c>
      <c r="CA133" s="60" t="str">
        <f t="shared" si="44"/>
        <v/>
      </c>
      <c r="CB133" s="60" t="str">
        <f t="shared" si="45"/>
        <v/>
      </c>
      <c r="CC133" s="2"/>
      <c r="CD133" s="2"/>
      <c r="CE133" s="2"/>
      <c r="CF133" s="2"/>
      <c r="CG133" s="2"/>
      <c r="CH133" s="2"/>
      <c r="CI133" s="2"/>
      <c r="CJ133" s="2"/>
      <c r="CK133" s="327">
        <f t="shared" si="46"/>
        <v>0</v>
      </c>
      <c r="CL133" s="327">
        <f t="shared" si="46"/>
        <v>0</v>
      </c>
    </row>
    <row r="134" spans="1:90" customFormat="1" x14ac:dyDescent="0.25">
      <c r="A134" s="2517"/>
      <c r="B134" s="73" t="s">
        <v>155</v>
      </c>
      <c r="C134" s="216">
        <f t="shared" si="41"/>
        <v>0</v>
      </c>
      <c r="D134" s="248">
        <f t="shared" si="42"/>
        <v>0</v>
      </c>
      <c r="E134" s="328">
        <f t="shared" si="42"/>
        <v>0</v>
      </c>
      <c r="F134" s="77"/>
      <c r="G134" s="82"/>
      <c r="H134" s="77"/>
      <c r="I134" s="78"/>
      <c r="J134" s="77"/>
      <c r="K134" s="78"/>
      <c r="L134" s="329"/>
      <c r="M134" s="78"/>
      <c r="N134" s="77"/>
      <c r="O134" s="78"/>
      <c r="P134" s="77"/>
      <c r="Q134" s="78"/>
      <c r="R134" s="77"/>
      <c r="S134" s="78"/>
      <c r="T134" s="77"/>
      <c r="U134" s="78"/>
      <c r="V134" s="79"/>
      <c r="W134" s="78"/>
      <c r="X134" s="79"/>
      <c r="Y134" s="78"/>
      <c r="Z134" s="330"/>
      <c r="AA134" s="331"/>
      <c r="AB134" s="330"/>
      <c r="AC134" s="332"/>
      <c r="AD134" s="14" t="str">
        <f t="shared" si="43"/>
        <v/>
      </c>
      <c r="CA134" s="60" t="str">
        <f t="shared" si="44"/>
        <v/>
      </c>
      <c r="CB134" s="60" t="str">
        <f t="shared" si="45"/>
        <v/>
      </c>
      <c r="CC134" s="2"/>
      <c r="CD134" s="2"/>
      <c r="CE134" s="2"/>
      <c r="CF134" s="2"/>
      <c r="CG134" s="2"/>
      <c r="CH134" s="2"/>
      <c r="CI134" s="2"/>
      <c r="CJ134" s="2"/>
      <c r="CK134" s="327">
        <f t="shared" si="46"/>
        <v>0</v>
      </c>
      <c r="CL134" s="327">
        <f t="shared" si="46"/>
        <v>0</v>
      </c>
    </row>
    <row r="135" spans="1:90" customFormat="1" x14ac:dyDescent="0.25">
      <c r="A135" s="2517"/>
      <c r="B135" s="73" t="s">
        <v>156</v>
      </c>
      <c r="C135" s="218">
        <f t="shared" si="41"/>
        <v>0</v>
      </c>
      <c r="D135" s="333">
        <f t="shared" si="42"/>
        <v>0</v>
      </c>
      <c r="E135" s="334">
        <f t="shared" si="42"/>
        <v>0</v>
      </c>
      <c r="F135" s="77"/>
      <c r="G135" s="82"/>
      <c r="H135" s="77"/>
      <c r="I135" s="78"/>
      <c r="J135" s="77"/>
      <c r="K135" s="78"/>
      <c r="L135" s="329"/>
      <c r="M135" s="78"/>
      <c r="N135" s="77"/>
      <c r="O135" s="78"/>
      <c r="P135" s="77"/>
      <c r="Q135" s="78"/>
      <c r="R135" s="77"/>
      <c r="S135" s="78"/>
      <c r="T135" s="77"/>
      <c r="U135" s="78"/>
      <c r="V135" s="79"/>
      <c r="W135" s="78"/>
      <c r="X135" s="79"/>
      <c r="Y135" s="78"/>
      <c r="Z135" s="330"/>
      <c r="AA135" s="331"/>
      <c r="AB135" s="330"/>
      <c r="AC135" s="332"/>
      <c r="AD135" s="14" t="str">
        <f t="shared" si="43"/>
        <v/>
      </c>
      <c r="CA135" s="60" t="str">
        <f t="shared" si="44"/>
        <v/>
      </c>
      <c r="CB135" s="60" t="str">
        <f t="shared" si="45"/>
        <v/>
      </c>
      <c r="CC135" s="2"/>
      <c r="CD135" s="2"/>
      <c r="CE135" s="2"/>
      <c r="CF135" s="2"/>
      <c r="CG135" s="2"/>
      <c r="CH135" s="2"/>
      <c r="CI135" s="2"/>
      <c r="CJ135" s="2"/>
      <c r="CK135" s="327">
        <f t="shared" si="46"/>
        <v>0</v>
      </c>
      <c r="CL135" s="327">
        <f t="shared" si="46"/>
        <v>0</v>
      </c>
    </row>
    <row r="136" spans="1:90" customFormat="1" x14ac:dyDescent="0.25">
      <c r="A136" s="2518"/>
      <c r="B136" s="34" t="s">
        <v>157</v>
      </c>
      <c r="C136" s="220">
        <f t="shared" si="41"/>
        <v>0</v>
      </c>
      <c r="D136" s="253">
        <f t="shared" si="42"/>
        <v>0</v>
      </c>
      <c r="E136" s="335">
        <f t="shared" si="42"/>
        <v>0</v>
      </c>
      <c r="F136" s="40"/>
      <c r="G136" s="41"/>
      <c r="H136" s="40"/>
      <c r="I136" s="88"/>
      <c r="J136" s="40"/>
      <c r="K136" s="88"/>
      <c r="L136" s="336"/>
      <c r="M136" s="88"/>
      <c r="N136" s="40"/>
      <c r="O136" s="88"/>
      <c r="P136" s="40"/>
      <c r="Q136" s="88"/>
      <c r="R136" s="40"/>
      <c r="S136" s="88"/>
      <c r="T136" s="40"/>
      <c r="U136" s="88"/>
      <c r="V136" s="89"/>
      <c r="W136" s="88"/>
      <c r="X136" s="89"/>
      <c r="Y136" s="88"/>
      <c r="Z136" s="337"/>
      <c r="AA136" s="338"/>
      <c r="AB136" s="337"/>
      <c r="AC136" s="339"/>
      <c r="AD136" s="14" t="str">
        <f t="shared" si="43"/>
        <v/>
      </c>
      <c r="CA136" s="60" t="str">
        <f t="shared" si="44"/>
        <v/>
      </c>
      <c r="CB136" s="60" t="str">
        <f t="shared" si="45"/>
        <v/>
      </c>
      <c r="CC136" s="2"/>
      <c r="CD136" s="2"/>
      <c r="CE136" s="2"/>
      <c r="CF136" s="2"/>
      <c r="CG136" s="2"/>
      <c r="CH136" s="2"/>
      <c r="CI136" s="2"/>
      <c r="CJ136" s="2"/>
      <c r="CK136" s="327">
        <f t="shared" si="46"/>
        <v>0</v>
      </c>
      <c r="CL136" s="327">
        <f t="shared" si="46"/>
        <v>0</v>
      </c>
    </row>
    <row r="137" spans="1:90" customFormat="1" x14ac:dyDescent="0.25">
      <c r="A137" s="3357" t="s">
        <v>160</v>
      </c>
      <c r="B137" s="1629" t="s">
        <v>153</v>
      </c>
      <c r="C137" s="1681">
        <f t="shared" si="41"/>
        <v>0</v>
      </c>
      <c r="D137" s="1668">
        <f t="shared" si="42"/>
        <v>0</v>
      </c>
      <c r="E137" s="1682">
        <f t="shared" si="42"/>
        <v>0</v>
      </c>
      <c r="F137" s="1611"/>
      <c r="G137" s="1612"/>
      <c r="H137" s="1611"/>
      <c r="I137" s="1630"/>
      <c r="J137" s="1611"/>
      <c r="K137" s="1630"/>
      <c r="L137" s="1683"/>
      <c r="M137" s="1630"/>
      <c r="N137" s="1611"/>
      <c r="O137" s="1630"/>
      <c r="P137" s="1611"/>
      <c r="Q137" s="1630"/>
      <c r="R137" s="1611"/>
      <c r="S137" s="1630"/>
      <c r="T137" s="1611"/>
      <c r="U137" s="1630"/>
      <c r="V137" s="1631"/>
      <c r="W137" s="1630"/>
      <c r="X137" s="1631"/>
      <c r="Y137" s="1630"/>
      <c r="Z137" s="1676"/>
      <c r="AA137" s="1595"/>
      <c r="AB137" s="1676"/>
      <c r="AC137" s="1684"/>
      <c r="AD137" s="14" t="str">
        <f t="shared" si="43"/>
        <v/>
      </c>
      <c r="CA137" s="60" t="str">
        <f t="shared" si="44"/>
        <v/>
      </c>
      <c r="CB137" s="60" t="str">
        <f t="shared" si="45"/>
        <v/>
      </c>
      <c r="CC137" s="2"/>
      <c r="CD137" s="2"/>
      <c r="CE137" s="2"/>
      <c r="CF137" s="2"/>
      <c r="CG137" s="2"/>
      <c r="CH137" s="2"/>
      <c r="CI137" s="2"/>
      <c r="CJ137" s="2"/>
      <c r="CK137" s="327">
        <f t="shared" si="46"/>
        <v>0</v>
      </c>
      <c r="CL137" s="327">
        <f t="shared" si="46"/>
        <v>0</v>
      </c>
    </row>
    <row r="138" spans="1:90" customFormat="1" x14ac:dyDescent="0.25">
      <c r="A138" s="2586"/>
      <c r="B138" s="83" t="s">
        <v>154</v>
      </c>
      <c r="C138" s="216">
        <f t="shared" si="41"/>
        <v>0</v>
      </c>
      <c r="D138" s="248">
        <f t="shared" si="42"/>
        <v>0</v>
      </c>
      <c r="E138" s="328">
        <f t="shared" si="42"/>
        <v>0</v>
      </c>
      <c r="F138" s="77"/>
      <c r="G138" s="82"/>
      <c r="H138" s="77"/>
      <c r="I138" s="78"/>
      <c r="J138" s="77"/>
      <c r="K138" s="78"/>
      <c r="L138" s="329"/>
      <c r="M138" s="78"/>
      <c r="N138" s="77"/>
      <c r="O138" s="78"/>
      <c r="P138" s="77"/>
      <c r="Q138" s="78"/>
      <c r="R138" s="77"/>
      <c r="S138" s="78"/>
      <c r="T138" s="77"/>
      <c r="U138" s="78"/>
      <c r="V138" s="79"/>
      <c r="W138" s="78"/>
      <c r="X138" s="79"/>
      <c r="Y138" s="78"/>
      <c r="Z138" s="330"/>
      <c r="AA138" s="331"/>
      <c r="AB138" s="330"/>
      <c r="AC138" s="332"/>
      <c r="AD138" s="14" t="str">
        <f t="shared" si="43"/>
        <v/>
      </c>
      <c r="CA138" s="60" t="str">
        <f t="shared" si="44"/>
        <v/>
      </c>
      <c r="CB138" s="60" t="str">
        <f t="shared" si="45"/>
        <v/>
      </c>
      <c r="CC138" s="2"/>
      <c r="CD138" s="2"/>
      <c r="CE138" s="2"/>
      <c r="CF138" s="2"/>
      <c r="CG138" s="2"/>
      <c r="CH138" s="2"/>
      <c r="CI138" s="2"/>
      <c r="CJ138" s="2"/>
      <c r="CK138" s="327">
        <f t="shared" si="46"/>
        <v>0</v>
      </c>
      <c r="CL138" s="327">
        <f t="shared" si="46"/>
        <v>0</v>
      </c>
    </row>
    <row r="139" spans="1:90" customFormat="1" x14ac:dyDescent="0.25">
      <c r="A139" s="2586"/>
      <c r="B139" s="73" t="s">
        <v>155</v>
      </c>
      <c r="C139" s="216">
        <f t="shared" si="41"/>
        <v>0</v>
      </c>
      <c r="D139" s="248">
        <f t="shared" si="42"/>
        <v>0</v>
      </c>
      <c r="E139" s="328">
        <f t="shared" si="42"/>
        <v>0</v>
      </c>
      <c r="F139" s="77"/>
      <c r="G139" s="82"/>
      <c r="H139" s="77"/>
      <c r="I139" s="78"/>
      <c r="J139" s="77"/>
      <c r="K139" s="78"/>
      <c r="L139" s="329"/>
      <c r="M139" s="78"/>
      <c r="N139" s="77"/>
      <c r="O139" s="78"/>
      <c r="P139" s="77"/>
      <c r="Q139" s="78"/>
      <c r="R139" s="77"/>
      <c r="S139" s="78"/>
      <c r="T139" s="77"/>
      <c r="U139" s="78"/>
      <c r="V139" s="79"/>
      <c r="W139" s="78"/>
      <c r="X139" s="79"/>
      <c r="Y139" s="78"/>
      <c r="Z139" s="330"/>
      <c r="AA139" s="331"/>
      <c r="AB139" s="330"/>
      <c r="AC139" s="332"/>
      <c r="AD139" s="14" t="str">
        <f t="shared" si="43"/>
        <v/>
      </c>
      <c r="CA139" s="60" t="str">
        <f t="shared" si="44"/>
        <v/>
      </c>
      <c r="CB139" s="60" t="str">
        <f t="shared" si="45"/>
        <v/>
      </c>
      <c r="CC139" s="2"/>
      <c r="CD139" s="2"/>
      <c r="CE139" s="2"/>
      <c r="CF139" s="2"/>
      <c r="CG139" s="2"/>
      <c r="CH139" s="2"/>
      <c r="CI139" s="2"/>
      <c r="CJ139" s="2"/>
      <c r="CK139" s="327">
        <f t="shared" si="46"/>
        <v>0</v>
      </c>
      <c r="CL139" s="327">
        <f t="shared" si="46"/>
        <v>0</v>
      </c>
    </row>
    <row r="140" spans="1:90" customFormat="1" x14ac:dyDescent="0.25">
      <c r="A140" s="2587"/>
      <c r="B140" s="73" t="s">
        <v>156</v>
      </c>
      <c r="C140" s="218">
        <f t="shared" si="41"/>
        <v>0</v>
      </c>
      <c r="D140" s="333">
        <f t="shared" si="42"/>
        <v>0</v>
      </c>
      <c r="E140" s="334">
        <f t="shared" si="42"/>
        <v>0</v>
      </c>
      <c r="F140" s="77"/>
      <c r="G140" s="82"/>
      <c r="H140" s="77"/>
      <c r="I140" s="78"/>
      <c r="J140" s="77"/>
      <c r="K140" s="78"/>
      <c r="L140" s="329"/>
      <c r="M140" s="78"/>
      <c r="N140" s="77"/>
      <c r="O140" s="78"/>
      <c r="P140" s="77"/>
      <c r="Q140" s="78"/>
      <c r="R140" s="77"/>
      <c r="S140" s="78"/>
      <c r="T140" s="77"/>
      <c r="U140" s="78"/>
      <c r="V140" s="79"/>
      <c r="W140" s="78"/>
      <c r="X140" s="79"/>
      <c r="Y140" s="78"/>
      <c r="Z140" s="330"/>
      <c r="AA140" s="331"/>
      <c r="AB140" s="330"/>
      <c r="AC140" s="332"/>
      <c r="AD140" s="14" t="str">
        <f t="shared" si="43"/>
        <v/>
      </c>
      <c r="CA140" s="60" t="str">
        <f t="shared" si="44"/>
        <v/>
      </c>
      <c r="CB140" s="60" t="str">
        <f t="shared" si="45"/>
        <v/>
      </c>
      <c r="CC140" s="2"/>
      <c r="CD140" s="2"/>
      <c r="CE140" s="2"/>
      <c r="CF140" s="2"/>
      <c r="CG140" s="2"/>
      <c r="CH140" s="2"/>
      <c r="CI140" s="2"/>
      <c r="CJ140" s="2"/>
      <c r="CK140" s="327">
        <f t="shared" si="46"/>
        <v>0</v>
      </c>
      <c r="CL140" s="327">
        <f t="shared" si="46"/>
        <v>0</v>
      </c>
    </row>
    <row r="141" spans="1:90" customFormat="1" x14ac:dyDescent="0.25">
      <c r="A141" s="2588"/>
      <c r="B141" s="34" t="s">
        <v>157</v>
      </c>
      <c r="C141" s="220">
        <f t="shared" si="41"/>
        <v>0</v>
      </c>
      <c r="D141" s="253">
        <f t="shared" si="42"/>
        <v>0</v>
      </c>
      <c r="E141" s="335">
        <f t="shared" si="42"/>
        <v>0</v>
      </c>
      <c r="F141" s="40"/>
      <c r="G141" s="41"/>
      <c r="H141" s="40"/>
      <c r="I141" s="88"/>
      <c r="J141" s="40"/>
      <c r="K141" s="88"/>
      <c r="L141" s="336"/>
      <c r="M141" s="88"/>
      <c r="N141" s="40"/>
      <c r="O141" s="88"/>
      <c r="P141" s="40"/>
      <c r="Q141" s="88"/>
      <c r="R141" s="40"/>
      <c r="S141" s="88"/>
      <c r="T141" s="40"/>
      <c r="U141" s="88"/>
      <c r="V141" s="89"/>
      <c r="W141" s="88"/>
      <c r="X141" s="89"/>
      <c r="Y141" s="88"/>
      <c r="Z141" s="337"/>
      <c r="AA141" s="338"/>
      <c r="AB141" s="337"/>
      <c r="AC141" s="339"/>
      <c r="AD141" s="14" t="str">
        <f t="shared" si="43"/>
        <v/>
      </c>
      <c r="CA141" s="60" t="str">
        <f t="shared" si="44"/>
        <v/>
      </c>
      <c r="CB141" s="60" t="str">
        <f t="shared" si="45"/>
        <v/>
      </c>
      <c r="CC141" s="2"/>
      <c r="CD141" s="2"/>
      <c r="CE141" s="2"/>
      <c r="CF141" s="2"/>
      <c r="CG141" s="2"/>
      <c r="CH141" s="2"/>
      <c r="CI141" s="2"/>
      <c r="CJ141" s="2"/>
      <c r="CK141" s="327">
        <f t="shared" si="46"/>
        <v>0</v>
      </c>
      <c r="CL141" s="327">
        <f t="shared" si="46"/>
        <v>0</v>
      </c>
    </row>
    <row r="142" spans="1:90" customFormat="1" x14ac:dyDescent="0.25">
      <c r="A142" s="3357" t="s">
        <v>161</v>
      </c>
      <c r="B142" s="1629" t="s">
        <v>153</v>
      </c>
      <c r="C142" s="1681">
        <f t="shared" si="41"/>
        <v>0</v>
      </c>
      <c r="D142" s="1668">
        <f t="shared" si="42"/>
        <v>0</v>
      </c>
      <c r="E142" s="1682">
        <f t="shared" si="42"/>
        <v>0</v>
      </c>
      <c r="F142" s="1611"/>
      <c r="G142" s="1612"/>
      <c r="H142" s="1611"/>
      <c r="I142" s="1630"/>
      <c r="J142" s="1611"/>
      <c r="K142" s="1630"/>
      <c r="L142" s="1683"/>
      <c r="M142" s="1630"/>
      <c r="N142" s="1611"/>
      <c r="O142" s="1630"/>
      <c r="P142" s="1611"/>
      <c r="Q142" s="1630"/>
      <c r="R142" s="1611"/>
      <c r="S142" s="1630"/>
      <c r="T142" s="1611"/>
      <c r="U142" s="1630"/>
      <c r="V142" s="1631"/>
      <c r="W142" s="1630"/>
      <c r="X142" s="1631"/>
      <c r="Y142" s="1630"/>
      <c r="Z142" s="1676"/>
      <c r="AA142" s="1595"/>
      <c r="AB142" s="1676"/>
      <c r="AC142" s="1684"/>
      <c r="AD142" s="14" t="str">
        <f t="shared" si="43"/>
        <v/>
      </c>
      <c r="CA142" s="60" t="str">
        <f t="shared" si="44"/>
        <v/>
      </c>
      <c r="CB142" s="60" t="str">
        <f t="shared" si="45"/>
        <v/>
      </c>
      <c r="CC142" s="2"/>
      <c r="CD142" s="2"/>
      <c r="CE142" s="2"/>
      <c r="CF142" s="2"/>
      <c r="CG142" s="2"/>
      <c r="CH142" s="2"/>
      <c r="CI142" s="2"/>
      <c r="CJ142" s="2"/>
      <c r="CK142" s="327">
        <f t="shared" si="46"/>
        <v>0</v>
      </c>
      <c r="CL142" s="327">
        <f t="shared" si="46"/>
        <v>0</v>
      </c>
    </row>
    <row r="143" spans="1:90" customFormat="1" x14ac:dyDescent="0.25">
      <c r="A143" s="2586"/>
      <c r="B143" s="83" t="s">
        <v>154</v>
      </c>
      <c r="C143" s="216">
        <f t="shared" si="41"/>
        <v>0</v>
      </c>
      <c r="D143" s="248">
        <f t="shared" si="42"/>
        <v>0</v>
      </c>
      <c r="E143" s="328">
        <f t="shared" si="42"/>
        <v>0</v>
      </c>
      <c r="F143" s="77"/>
      <c r="G143" s="82"/>
      <c r="H143" s="77"/>
      <c r="I143" s="78"/>
      <c r="J143" s="77"/>
      <c r="K143" s="78"/>
      <c r="L143" s="329"/>
      <c r="M143" s="78"/>
      <c r="N143" s="77"/>
      <c r="O143" s="78"/>
      <c r="P143" s="77"/>
      <c r="Q143" s="78"/>
      <c r="R143" s="77"/>
      <c r="S143" s="78"/>
      <c r="T143" s="77"/>
      <c r="U143" s="78"/>
      <c r="V143" s="79"/>
      <c r="W143" s="78"/>
      <c r="X143" s="79"/>
      <c r="Y143" s="78"/>
      <c r="Z143" s="330"/>
      <c r="AA143" s="331"/>
      <c r="AB143" s="330"/>
      <c r="AC143" s="332"/>
      <c r="AD143" s="14" t="str">
        <f t="shared" si="43"/>
        <v/>
      </c>
      <c r="CA143" s="60" t="str">
        <f t="shared" si="44"/>
        <v/>
      </c>
      <c r="CB143" s="60" t="str">
        <f t="shared" si="45"/>
        <v/>
      </c>
      <c r="CC143" s="2"/>
      <c r="CD143" s="2"/>
      <c r="CE143" s="2"/>
      <c r="CF143" s="2"/>
      <c r="CG143" s="2"/>
      <c r="CH143" s="2"/>
      <c r="CI143" s="2"/>
      <c r="CJ143" s="2"/>
      <c r="CK143" s="327">
        <f t="shared" si="46"/>
        <v>0</v>
      </c>
      <c r="CL143" s="327">
        <f t="shared" si="46"/>
        <v>0</v>
      </c>
    </row>
    <row r="144" spans="1:90" customFormat="1" x14ac:dyDescent="0.25">
      <c r="A144" s="2586"/>
      <c r="B144" s="73" t="s">
        <v>155</v>
      </c>
      <c r="C144" s="216">
        <f t="shared" si="41"/>
        <v>0</v>
      </c>
      <c r="D144" s="248">
        <f t="shared" si="42"/>
        <v>0</v>
      </c>
      <c r="E144" s="328">
        <f t="shared" si="42"/>
        <v>0</v>
      </c>
      <c r="F144" s="77"/>
      <c r="G144" s="82"/>
      <c r="H144" s="77"/>
      <c r="I144" s="78"/>
      <c r="J144" s="77"/>
      <c r="K144" s="78"/>
      <c r="L144" s="329"/>
      <c r="M144" s="78"/>
      <c r="N144" s="77"/>
      <c r="O144" s="78"/>
      <c r="P144" s="77"/>
      <c r="Q144" s="78"/>
      <c r="R144" s="77"/>
      <c r="S144" s="78"/>
      <c r="T144" s="77"/>
      <c r="U144" s="78"/>
      <c r="V144" s="79"/>
      <c r="W144" s="78"/>
      <c r="X144" s="79"/>
      <c r="Y144" s="78"/>
      <c r="Z144" s="330"/>
      <c r="AA144" s="331"/>
      <c r="AB144" s="330"/>
      <c r="AC144" s="332"/>
      <c r="AD144" s="14" t="str">
        <f t="shared" si="43"/>
        <v/>
      </c>
      <c r="CA144" s="60" t="str">
        <f t="shared" si="44"/>
        <v/>
      </c>
      <c r="CB144" s="60" t="str">
        <f t="shared" si="45"/>
        <v/>
      </c>
      <c r="CC144" s="2"/>
      <c r="CD144" s="2"/>
      <c r="CE144" s="2"/>
      <c r="CF144" s="2"/>
      <c r="CG144" s="2"/>
      <c r="CH144" s="2"/>
      <c r="CI144" s="2"/>
      <c r="CJ144" s="2"/>
      <c r="CK144" s="327">
        <f t="shared" si="46"/>
        <v>0</v>
      </c>
      <c r="CL144" s="327">
        <f t="shared" si="46"/>
        <v>0</v>
      </c>
    </row>
    <row r="145" spans="1:90" customFormat="1" x14ac:dyDescent="0.25">
      <c r="A145" s="2587"/>
      <c r="B145" s="73" t="s">
        <v>156</v>
      </c>
      <c r="C145" s="218">
        <f t="shared" si="41"/>
        <v>0</v>
      </c>
      <c r="D145" s="333">
        <f t="shared" si="42"/>
        <v>0</v>
      </c>
      <c r="E145" s="334">
        <f t="shared" si="42"/>
        <v>0</v>
      </c>
      <c r="F145" s="77"/>
      <c r="G145" s="82"/>
      <c r="H145" s="77"/>
      <c r="I145" s="78"/>
      <c r="J145" s="77"/>
      <c r="K145" s="78"/>
      <c r="L145" s="329"/>
      <c r="M145" s="78"/>
      <c r="N145" s="77"/>
      <c r="O145" s="78"/>
      <c r="P145" s="77"/>
      <c r="Q145" s="78"/>
      <c r="R145" s="77"/>
      <c r="S145" s="78"/>
      <c r="T145" s="77"/>
      <c r="U145" s="78"/>
      <c r="V145" s="79"/>
      <c r="W145" s="78"/>
      <c r="X145" s="79"/>
      <c r="Y145" s="78"/>
      <c r="Z145" s="330"/>
      <c r="AA145" s="331"/>
      <c r="AB145" s="330"/>
      <c r="AC145" s="332"/>
      <c r="AD145" s="14" t="str">
        <f t="shared" si="43"/>
        <v/>
      </c>
      <c r="CA145" s="60" t="str">
        <f t="shared" si="44"/>
        <v/>
      </c>
      <c r="CB145" s="60" t="str">
        <f t="shared" si="45"/>
        <v/>
      </c>
      <c r="CC145" s="2"/>
      <c r="CD145" s="2"/>
      <c r="CE145" s="2"/>
      <c r="CF145" s="2"/>
      <c r="CG145" s="2"/>
      <c r="CH145" s="2"/>
      <c r="CI145" s="2"/>
      <c r="CJ145" s="2"/>
      <c r="CK145" s="327">
        <f t="shared" si="46"/>
        <v>0</v>
      </c>
      <c r="CL145" s="327">
        <f t="shared" si="46"/>
        <v>0</v>
      </c>
    </row>
    <row r="146" spans="1:90" customFormat="1" x14ac:dyDescent="0.25">
      <c r="A146" s="2588"/>
      <c r="B146" s="34" t="s">
        <v>157</v>
      </c>
      <c r="C146" s="220">
        <f t="shared" si="41"/>
        <v>0</v>
      </c>
      <c r="D146" s="253">
        <f t="shared" si="42"/>
        <v>0</v>
      </c>
      <c r="E146" s="335">
        <f t="shared" si="42"/>
        <v>0</v>
      </c>
      <c r="F146" s="40"/>
      <c r="G146" s="41"/>
      <c r="H146" s="40"/>
      <c r="I146" s="88"/>
      <c r="J146" s="40"/>
      <c r="K146" s="88"/>
      <c r="L146" s="336"/>
      <c r="M146" s="88"/>
      <c r="N146" s="40"/>
      <c r="O146" s="88"/>
      <c r="P146" s="40"/>
      <c r="Q146" s="88"/>
      <c r="R146" s="40"/>
      <c r="S146" s="88"/>
      <c r="T146" s="40"/>
      <c r="U146" s="88"/>
      <c r="V146" s="89"/>
      <c r="W146" s="88"/>
      <c r="X146" s="89"/>
      <c r="Y146" s="88"/>
      <c r="Z146" s="337"/>
      <c r="AA146" s="338"/>
      <c r="AB146" s="337"/>
      <c r="AC146" s="339"/>
      <c r="AD146" s="14" t="str">
        <f t="shared" si="43"/>
        <v/>
      </c>
      <c r="CA146" s="60" t="str">
        <f t="shared" si="44"/>
        <v/>
      </c>
      <c r="CB146" s="60" t="str">
        <f t="shared" si="45"/>
        <v/>
      </c>
      <c r="CC146" s="2"/>
      <c r="CD146" s="2"/>
      <c r="CE146" s="2"/>
      <c r="CF146" s="2"/>
      <c r="CG146" s="2"/>
      <c r="CH146" s="2"/>
      <c r="CI146" s="2"/>
      <c r="CJ146" s="2"/>
      <c r="CK146" s="327">
        <f t="shared" si="46"/>
        <v>0</v>
      </c>
      <c r="CL146" s="327">
        <f t="shared" si="46"/>
        <v>0</v>
      </c>
    </row>
    <row r="147" spans="1:90" customFormat="1" x14ac:dyDescent="0.25">
      <c r="A147" s="3334" t="s">
        <v>162</v>
      </c>
      <c r="B147" s="1629" t="s">
        <v>153</v>
      </c>
      <c r="C147" s="1681">
        <f t="shared" si="41"/>
        <v>0</v>
      </c>
      <c r="D147" s="1668">
        <f t="shared" si="42"/>
        <v>0</v>
      </c>
      <c r="E147" s="1682">
        <f t="shared" si="42"/>
        <v>0</v>
      </c>
      <c r="F147" s="1611"/>
      <c r="G147" s="1612"/>
      <c r="H147" s="1611"/>
      <c r="I147" s="1630"/>
      <c r="J147" s="1611"/>
      <c r="K147" s="1630"/>
      <c r="L147" s="1683"/>
      <c r="M147" s="1630"/>
      <c r="N147" s="1611"/>
      <c r="O147" s="1630"/>
      <c r="P147" s="1611"/>
      <c r="Q147" s="1630"/>
      <c r="R147" s="1611"/>
      <c r="S147" s="1630"/>
      <c r="T147" s="1611"/>
      <c r="U147" s="1630"/>
      <c r="V147" s="1631"/>
      <c r="W147" s="1630"/>
      <c r="X147" s="1631"/>
      <c r="Y147" s="1630"/>
      <c r="Z147" s="1676"/>
      <c r="AA147" s="1595"/>
      <c r="AB147" s="1676"/>
      <c r="AC147" s="1684"/>
      <c r="AD147" s="14" t="str">
        <f t="shared" si="43"/>
        <v/>
      </c>
      <c r="CA147" s="60" t="str">
        <f t="shared" si="44"/>
        <v/>
      </c>
      <c r="CB147" s="60" t="str">
        <f t="shared" si="45"/>
        <v/>
      </c>
      <c r="CC147" s="2"/>
      <c r="CD147" s="2"/>
      <c r="CE147" s="2"/>
      <c r="CF147" s="2"/>
      <c r="CG147" s="2"/>
      <c r="CH147" s="2"/>
      <c r="CI147" s="2"/>
      <c r="CJ147" s="2"/>
      <c r="CK147" s="327">
        <f t="shared" si="46"/>
        <v>0</v>
      </c>
      <c r="CL147" s="327">
        <f t="shared" si="46"/>
        <v>0</v>
      </c>
    </row>
    <row r="148" spans="1:90" customFormat="1" x14ac:dyDescent="0.25">
      <c r="A148" s="2517"/>
      <c r="B148" s="83" t="s">
        <v>154</v>
      </c>
      <c r="C148" s="216">
        <f t="shared" si="41"/>
        <v>0</v>
      </c>
      <c r="D148" s="248">
        <f t="shared" si="42"/>
        <v>0</v>
      </c>
      <c r="E148" s="328">
        <f t="shared" si="42"/>
        <v>0</v>
      </c>
      <c r="F148" s="77"/>
      <c r="G148" s="82"/>
      <c r="H148" s="77"/>
      <c r="I148" s="78"/>
      <c r="J148" s="77"/>
      <c r="K148" s="78"/>
      <c r="L148" s="329"/>
      <c r="M148" s="78"/>
      <c r="N148" s="77"/>
      <c r="O148" s="78"/>
      <c r="P148" s="77"/>
      <c r="Q148" s="78"/>
      <c r="R148" s="77"/>
      <c r="S148" s="78"/>
      <c r="T148" s="77"/>
      <c r="U148" s="78"/>
      <c r="V148" s="79"/>
      <c r="W148" s="78"/>
      <c r="X148" s="79"/>
      <c r="Y148" s="78"/>
      <c r="Z148" s="330"/>
      <c r="AA148" s="331"/>
      <c r="AB148" s="330"/>
      <c r="AC148" s="332"/>
      <c r="AD148" s="14" t="str">
        <f t="shared" si="43"/>
        <v/>
      </c>
      <c r="CA148" s="60" t="str">
        <f t="shared" si="44"/>
        <v/>
      </c>
      <c r="CB148" s="60" t="str">
        <f t="shared" si="45"/>
        <v/>
      </c>
      <c r="CC148" s="2"/>
      <c r="CD148" s="2"/>
      <c r="CE148" s="2"/>
      <c r="CF148" s="2"/>
      <c r="CG148" s="2"/>
      <c r="CH148" s="2"/>
      <c r="CI148" s="2"/>
      <c r="CJ148" s="2"/>
      <c r="CK148" s="327">
        <f t="shared" si="46"/>
        <v>0</v>
      </c>
      <c r="CL148" s="327">
        <f t="shared" si="46"/>
        <v>0</v>
      </c>
    </row>
    <row r="149" spans="1:90" customFormat="1" x14ac:dyDescent="0.25">
      <c r="A149" s="2517"/>
      <c r="B149" s="73" t="s">
        <v>155</v>
      </c>
      <c r="C149" s="216">
        <f t="shared" si="41"/>
        <v>0</v>
      </c>
      <c r="D149" s="248">
        <f t="shared" si="42"/>
        <v>0</v>
      </c>
      <c r="E149" s="328">
        <f t="shared" si="42"/>
        <v>0</v>
      </c>
      <c r="F149" s="77"/>
      <c r="G149" s="82"/>
      <c r="H149" s="77"/>
      <c r="I149" s="78"/>
      <c r="J149" s="77"/>
      <c r="K149" s="78"/>
      <c r="L149" s="329"/>
      <c r="M149" s="78"/>
      <c r="N149" s="77"/>
      <c r="O149" s="78"/>
      <c r="P149" s="77"/>
      <c r="Q149" s="78"/>
      <c r="R149" s="77"/>
      <c r="S149" s="78"/>
      <c r="T149" s="77"/>
      <c r="U149" s="78"/>
      <c r="V149" s="79"/>
      <c r="W149" s="78"/>
      <c r="X149" s="79"/>
      <c r="Y149" s="78"/>
      <c r="Z149" s="330"/>
      <c r="AA149" s="331"/>
      <c r="AB149" s="330"/>
      <c r="AC149" s="332"/>
      <c r="AD149" s="14" t="str">
        <f t="shared" si="43"/>
        <v/>
      </c>
      <c r="CA149" s="60" t="str">
        <f t="shared" si="44"/>
        <v/>
      </c>
      <c r="CB149" s="60" t="str">
        <f t="shared" si="45"/>
        <v/>
      </c>
      <c r="CC149" s="2"/>
      <c r="CD149" s="2"/>
      <c r="CE149" s="2"/>
      <c r="CF149" s="2"/>
      <c r="CG149" s="2"/>
      <c r="CH149" s="2"/>
      <c r="CI149" s="2"/>
      <c r="CJ149" s="2"/>
      <c r="CK149" s="327">
        <f t="shared" si="46"/>
        <v>0</v>
      </c>
      <c r="CL149" s="327">
        <f t="shared" si="46"/>
        <v>0</v>
      </c>
    </row>
    <row r="150" spans="1:90" customFormat="1" x14ac:dyDescent="0.25">
      <c r="A150" s="2517"/>
      <c r="B150" s="73" t="s">
        <v>156</v>
      </c>
      <c r="C150" s="218">
        <f t="shared" si="41"/>
        <v>0</v>
      </c>
      <c r="D150" s="333">
        <f t="shared" si="42"/>
        <v>0</v>
      </c>
      <c r="E150" s="334">
        <f t="shared" si="42"/>
        <v>0</v>
      </c>
      <c r="F150" s="77"/>
      <c r="G150" s="82"/>
      <c r="H150" s="77"/>
      <c r="I150" s="78"/>
      <c r="J150" s="77"/>
      <c r="K150" s="78"/>
      <c r="L150" s="329"/>
      <c r="M150" s="78"/>
      <c r="N150" s="77"/>
      <c r="O150" s="78"/>
      <c r="P150" s="77"/>
      <c r="Q150" s="78"/>
      <c r="R150" s="77"/>
      <c r="S150" s="78"/>
      <c r="T150" s="77"/>
      <c r="U150" s="78"/>
      <c r="V150" s="79"/>
      <c r="W150" s="78"/>
      <c r="X150" s="79"/>
      <c r="Y150" s="78"/>
      <c r="Z150" s="330"/>
      <c r="AA150" s="331"/>
      <c r="AB150" s="330"/>
      <c r="AC150" s="332"/>
      <c r="AD150" s="14" t="str">
        <f t="shared" si="43"/>
        <v/>
      </c>
      <c r="CA150" s="60" t="str">
        <f t="shared" si="44"/>
        <v/>
      </c>
      <c r="CB150" s="60" t="str">
        <f t="shared" si="45"/>
        <v/>
      </c>
      <c r="CC150" s="2"/>
      <c r="CD150" s="2"/>
      <c r="CE150" s="2"/>
      <c r="CF150" s="2"/>
      <c r="CG150" s="2"/>
      <c r="CH150" s="2"/>
      <c r="CI150" s="2"/>
      <c r="CJ150" s="2"/>
      <c r="CK150" s="327">
        <f t="shared" si="46"/>
        <v>0</v>
      </c>
      <c r="CL150" s="327">
        <f t="shared" si="46"/>
        <v>0</v>
      </c>
    </row>
    <row r="151" spans="1:90" customFormat="1" x14ac:dyDescent="0.25">
      <c r="A151" s="2517"/>
      <c r="B151" s="34" t="s">
        <v>157</v>
      </c>
      <c r="C151" s="340">
        <f t="shared" si="41"/>
        <v>0</v>
      </c>
      <c r="D151" s="250">
        <f t="shared" si="42"/>
        <v>0</v>
      </c>
      <c r="E151" s="341">
        <f t="shared" si="42"/>
        <v>0</v>
      </c>
      <c r="F151" s="104"/>
      <c r="G151" s="109"/>
      <c r="H151" s="104"/>
      <c r="I151" s="105"/>
      <c r="J151" s="104"/>
      <c r="K151" s="105"/>
      <c r="L151" s="276"/>
      <c r="M151" s="105"/>
      <c r="N151" s="104"/>
      <c r="O151" s="105"/>
      <c r="P151" s="104"/>
      <c r="Q151" s="105"/>
      <c r="R151" s="104"/>
      <c r="S151" s="105"/>
      <c r="T151" s="104"/>
      <c r="U151" s="105"/>
      <c r="V151" s="106"/>
      <c r="W151" s="105"/>
      <c r="X151" s="106"/>
      <c r="Y151" s="105"/>
      <c r="Z151" s="342"/>
      <c r="AA151" s="343"/>
      <c r="AB151" s="342"/>
      <c r="AC151" s="344"/>
      <c r="AD151" s="14" t="str">
        <f t="shared" si="43"/>
        <v/>
      </c>
      <c r="CA151" s="60" t="str">
        <f t="shared" si="44"/>
        <v/>
      </c>
      <c r="CB151" s="60" t="str">
        <f t="shared" si="45"/>
        <v/>
      </c>
      <c r="CC151" s="2"/>
      <c r="CD151" s="2"/>
      <c r="CE151" s="2"/>
      <c r="CF151" s="2"/>
      <c r="CG151" s="2"/>
      <c r="CH151" s="2"/>
      <c r="CI151" s="2"/>
      <c r="CJ151" s="2"/>
      <c r="CK151" s="327">
        <f t="shared" si="46"/>
        <v>0</v>
      </c>
      <c r="CL151" s="327">
        <f t="shared" si="46"/>
        <v>0</v>
      </c>
    </row>
    <row r="152" spans="1:90" customFormat="1" x14ac:dyDescent="0.25">
      <c r="A152" s="3318" t="s">
        <v>163</v>
      </c>
      <c r="B152" s="3319"/>
      <c r="C152" s="1685">
        <f>SUM(C122:C151)</f>
        <v>0</v>
      </c>
      <c r="D152" s="1686">
        <f>SUM(D122:D151)</f>
        <v>0</v>
      </c>
      <c r="E152" s="1687">
        <f t="shared" ref="E152:AC152" si="47">SUM(E122:E151)</f>
        <v>0</v>
      </c>
      <c r="F152" s="1688">
        <f t="shared" si="47"/>
        <v>0</v>
      </c>
      <c r="G152" s="1689">
        <f t="shared" si="47"/>
        <v>0</v>
      </c>
      <c r="H152" s="1688">
        <f t="shared" si="47"/>
        <v>0</v>
      </c>
      <c r="I152" s="1689">
        <f t="shared" si="47"/>
        <v>0</v>
      </c>
      <c r="J152" s="1688">
        <f t="shared" si="47"/>
        <v>0</v>
      </c>
      <c r="K152" s="1689">
        <f t="shared" si="47"/>
        <v>0</v>
      </c>
      <c r="L152" s="1688">
        <f t="shared" si="47"/>
        <v>0</v>
      </c>
      <c r="M152" s="1689">
        <f t="shared" si="47"/>
        <v>0</v>
      </c>
      <c r="N152" s="1688">
        <f t="shared" si="47"/>
        <v>0</v>
      </c>
      <c r="O152" s="1689">
        <f t="shared" si="47"/>
        <v>0</v>
      </c>
      <c r="P152" s="1688">
        <f t="shared" si="47"/>
        <v>0</v>
      </c>
      <c r="Q152" s="1689">
        <f t="shared" si="47"/>
        <v>0</v>
      </c>
      <c r="R152" s="1688">
        <f t="shared" si="47"/>
        <v>0</v>
      </c>
      <c r="S152" s="1689">
        <f t="shared" si="47"/>
        <v>0</v>
      </c>
      <c r="T152" s="1688">
        <f t="shared" si="47"/>
        <v>0</v>
      </c>
      <c r="U152" s="1689">
        <f t="shared" si="47"/>
        <v>0</v>
      </c>
      <c r="V152" s="1688">
        <f t="shared" si="47"/>
        <v>0</v>
      </c>
      <c r="W152" s="1689">
        <f t="shared" si="47"/>
        <v>0</v>
      </c>
      <c r="X152" s="1688">
        <f t="shared" si="47"/>
        <v>0</v>
      </c>
      <c r="Y152" s="1689">
        <f t="shared" si="47"/>
        <v>0</v>
      </c>
      <c r="Z152" s="1690">
        <f t="shared" si="47"/>
        <v>0</v>
      </c>
      <c r="AA152" s="1691">
        <f t="shared" si="47"/>
        <v>0</v>
      </c>
      <c r="AB152" s="1692">
        <f t="shared" si="47"/>
        <v>0</v>
      </c>
      <c r="AC152" s="1693">
        <f t="shared" si="47"/>
        <v>0</v>
      </c>
      <c r="AD152" s="14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</row>
    <row r="153" spans="1:90" customFormat="1" ht="15" customHeight="1" x14ac:dyDescent="0.25">
      <c r="A153" s="2595" t="s">
        <v>164</v>
      </c>
      <c r="B153" s="354" t="s">
        <v>153</v>
      </c>
      <c r="C153" s="355"/>
      <c r="D153" s="356"/>
      <c r="E153" s="357"/>
      <c r="F153" s="178"/>
      <c r="G153" s="358"/>
      <c r="H153" s="178"/>
      <c r="I153" s="359"/>
      <c r="J153" s="178"/>
      <c r="K153" s="359"/>
      <c r="L153" s="360"/>
      <c r="M153" s="359"/>
      <c r="N153" s="178"/>
      <c r="O153" s="359"/>
      <c r="P153" s="178"/>
      <c r="Q153" s="359"/>
      <c r="R153" s="178"/>
      <c r="S153" s="359"/>
      <c r="T153" s="178"/>
      <c r="U153" s="359"/>
      <c r="V153" s="361"/>
      <c r="W153" s="359"/>
      <c r="X153" s="361"/>
      <c r="Y153" s="359"/>
      <c r="Z153" s="360"/>
      <c r="AA153" s="362"/>
      <c r="AB153" s="360"/>
      <c r="AC153" s="359"/>
      <c r="AD153" s="14" t="str">
        <f t="shared" si="43"/>
        <v/>
      </c>
      <c r="CA153" s="60" t="str">
        <f t="shared" ref="CA153:CA157" si="48">IF(AND($C153&lt;&gt;0,AB153=""),"* No olvide ingresar la variable "&amp;AB$119&amp;""&amp;". Digite CERO si no tiene. ",IF(AB153&gt;$C153,"* La variable Pueblos Originarios no debe ser mayor al Total Ambos Sexos. ",""))</f>
        <v/>
      </c>
      <c r="CB153" s="60" t="str">
        <f>IF(AND($C153&lt;&gt;0,AC153=""),"* No olvide ingresar la variable "&amp;AC$119&amp;""&amp;". Digite CERO si no tiene. ",IF(AC153&gt;$C153,"* La variable Migrantes no debe ser mayor al Total Ambos Sexos. ",""))</f>
        <v/>
      </c>
      <c r="CC153" s="2"/>
      <c r="CD153" s="2"/>
      <c r="CE153" s="2"/>
      <c r="CF153" s="2"/>
      <c r="CG153" s="2"/>
      <c r="CH153" s="2"/>
      <c r="CI153" s="2"/>
      <c r="CJ153" s="2"/>
      <c r="CK153" s="327">
        <f>IF(AND($C153&lt;&gt;0,AB153=""),1,IF(AB153&gt;$C153,1,0))</f>
        <v>0</v>
      </c>
      <c r="CL153" s="327">
        <f>IF(AND($C153&lt;&gt;0,AC153=""),1,IF(AC153&gt;$C153,1,0))</f>
        <v>0</v>
      </c>
    </row>
    <row r="154" spans="1:90" customFormat="1" x14ac:dyDescent="0.25">
      <c r="A154" s="2595"/>
      <c r="B154" s="354" t="s">
        <v>154</v>
      </c>
      <c r="C154" s="355"/>
      <c r="D154" s="356"/>
      <c r="E154" s="357"/>
      <c r="F154" s="178"/>
      <c r="G154" s="358"/>
      <c r="H154" s="178"/>
      <c r="I154" s="359"/>
      <c r="J154" s="178"/>
      <c r="K154" s="359"/>
      <c r="L154" s="360"/>
      <c r="M154" s="359"/>
      <c r="N154" s="178"/>
      <c r="O154" s="359"/>
      <c r="P154" s="178"/>
      <c r="Q154" s="359"/>
      <c r="R154" s="178"/>
      <c r="S154" s="359"/>
      <c r="T154" s="178"/>
      <c r="U154" s="359"/>
      <c r="V154" s="361"/>
      <c r="W154" s="359"/>
      <c r="X154" s="361"/>
      <c r="Y154" s="359"/>
      <c r="Z154" s="360"/>
      <c r="AA154" s="362"/>
      <c r="AB154" s="360"/>
      <c r="AC154" s="359"/>
      <c r="AD154" s="14" t="str">
        <f t="shared" si="43"/>
        <v/>
      </c>
      <c r="CA154" s="60" t="str">
        <f t="shared" si="48"/>
        <v/>
      </c>
      <c r="CB154" s="60" t="str">
        <f t="shared" ref="CB154:CB157" si="49">IF(AND($C154&lt;&gt;0,AC154=""),"* No olvide ingresar la variable "&amp;AC$119&amp;""&amp;". Digite CERO si no tiene. ",IF(AC154&gt;$C154,"* La variable Migrantes no debe ser mayor al Total Ambos Sexos. ",""))</f>
        <v/>
      </c>
      <c r="CC154" s="2"/>
      <c r="CD154" s="2"/>
      <c r="CE154" s="2"/>
      <c r="CF154" s="2"/>
      <c r="CG154" s="2"/>
      <c r="CH154" s="2"/>
      <c r="CI154" s="2"/>
      <c r="CJ154" s="2"/>
      <c r="CK154" s="327">
        <f t="shared" ref="CK154:CL157" si="50">IF(AND($C154&lt;&gt;0,AB154=""),1,IF(AB154&gt;$C154,1,0))</f>
        <v>0</v>
      </c>
      <c r="CL154" s="327">
        <f t="shared" si="50"/>
        <v>0</v>
      </c>
    </row>
    <row r="155" spans="1:90" customFormat="1" x14ac:dyDescent="0.25">
      <c r="A155" s="2595"/>
      <c r="B155" s="363" t="s">
        <v>155</v>
      </c>
      <c r="C155" s="355"/>
      <c r="D155" s="356"/>
      <c r="E155" s="357"/>
      <c r="F155" s="178"/>
      <c r="G155" s="358"/>
      <c r="H155" s="178"/>
      <c r="I155" s="359"/>
      <c r="J155" s="178"/>
      <c r="K155" s="359"/>
      <c r="L155" s="360"/>
      <c r="M155" s="359"/>
      <c r="N155" s="178"/>
      <c r="O155" s="359"/>
      <c r="P155" s="178"/>
      <c r="Q155" s="359"/>
      <c r="R155" s="178"/>
      <c r="S155" s="359"/>
      <c r="T155" s="178"/>
      <c r="U155" s="359"/>
      <c r="V155" s="361"/>
      <c r="W155" s="359"/>
      <c r="X155" s="361"/>
      <c r="Y155" s="359"/>
      <c r="Z155" s="360"/>
      <c r="AA155" s="362"/>
      <c r="AB155" s="360"/>
      <c r="AC155" s="359"/>
      <c r="AD155" s="14" t="str">
        <f t="shared" si="43"/>
        <v/>
      </c>
      <c r="CA155" s="60" t="str">
        <f t="shared" si="48"/>
        <v/>
      </c>
      <c r="CB155" s="60" t="str">
        <f t="shared" si="49"/>
        <v/>
      </c>
      <c r="CC155" s="2"/>
      <c r="CD155" s="2"/>
      <c r="CE155" s="2"/>
      <c r="CF155" s="2"/>
      <c r="CG155" s="2"/>
      <c r="CH155" s="2"/>
      <c r="CI155" s="2"/>
      <c r="CJ155" s="2"/>
      <c r="CK155" s="327">
        <f t="shared" si="50"/>
        <v>0</v>
      </c>
      <c r="CL155" s="327">
        <f t="shared" si="50"/>
        <v>0</v>
      </c>
    </row>
    <row r="156" spans="1:90" customFormat="1" x14ac:dyDescent="0.25">
      <c r="A156" s="2595"/>
      <c r="B156" s="363" t="s">
        <v>156</v>
      </c>
      <c r="C156" s="355"/>
      <c r="D156" s="356"/>
      <c r="E156" s="357"/>
      <c r="F156" s="178"/>
      <c r="G156" s="358"/>
      <c r="H156" s="178"/>
      <c r="I156" s="359"/>
      <c r="J156" s="178"/>
      <c r="K156" s="359"/>
      <c r="L156" s="360"/>
      <c r="M156" s="359"/>
      <c r="N156" s="178"/>
      <c r="O156" s="359"/>
      <c r="P156" s="178"/>
      <c r="Q156" s="359"/>
      <c r="R156" s="178"/>
      <c r="S156" s="359"/>
      <c r="T156" s="178"/>
      <c r="U156" s="359"/>
      <c r="V156" s="361"/>
      <c r="W156" s="359"/>
      <c r="X156" s="361"/>
      <c r="Y156" s="359"/>
      <c r="Z156" s="360"/>
      <c r="AA156" s="362"/>
      <c r="AB156" s="360"/>
      <c r="AC156" s="359"/>
      <c r="AD156" s="14" t="str">
        <f t="shared" si="43"/>
        <v/>
      </c>
      <c r="CA156" s="60" t="str">
        <f t="shared" si="48"/>
        <v/>
      </c>
      <c r="CB156" s="60" t="str">
        <f t="shared" si="49"/>
        <v/>
      </c>
      <c r="CC156" s="2"/>
      <c r="CD156" s="2"/>
      <c r="CE156" s="2"/>
      <c r="CF156" s="2"/>
      <c r="CG156" s="2"/>
      <c r="CH156" s="2"/>
      <c r="CI156" s="2"/>
      <c r="CJ156" s="2"/>
      <c r="CK156" s="327">
        <f t="shared" si="50"/>
        <v>0</v>
      </c>
      <c r="CL156" s="327">
        <f t="shared" si="50"/>
        <v>0</v>
      </c>
    </row>
    <row r="157" spans="1:90" customFormat="1" x14ac:dyDescent="0.25">
      <c r="A157" s="2595"/>
      <c r="B157" s="364" t="s">
        <v>157</v>
      </c>
      <c r="C157" s="365"/>
      <c r="D157" s="366"/>
      <c r="E157" s="367"/>
      <c r="F157" s="284"/>
      <c r="G157" s="285"/>
      <c r="H157" s="284"/>
      <c r="I157" s="368"/>
      <c r="J157" s="284"/>
      <c r="K157" s="368"/>
      <c r="L157" s="287"/>
      <c r="M157" s="368"/>
      <c r="N157" s="284"/>
      <c r="O157" s="368"/>
      <c r="P157" s="284"/>
      <c r="Q157" s="368"/>
      <c r="R157" s="284"/>
      <c r="S157" s="368"/>
      <c r="T157" s="284"/>
      <c r="U157" s="368"/>
      <c r="V157" s="369"/>
      <c r="W157" s="368"/>
      <c r="X157" s="369"/>
      <c r="Y157" s="368"/>
      <c r="Z157" s="287"/>
      <c r="AA157" s="370"/>
      <c r="AB157" s="287"/>
      <c r="AC157" s="368"/>
      <c r="AD157" s="14" t="str">
        <f t="shared" si="43"/>
        <v/>
      </c>
      <c r="CA157" s="60" t="str">
        <f t="shared" si="48"/>
        <v/>
      </c>
      <c r="CB157" s="60" t="str">
        <f t="shared" si="49"/>
        <v/>
      </c>
      <c r="CC157" s="2"/>
      <c r="CD157" s="2"/>
      <c r="CE157" s="2"/>
      <c r="CF157" s="2"/>
      <c r="CG157" s="2"/>
      <c r="CH157" s="2"/>
      <c r="CI157" s="2"/>
      <c r="CJ157" s="2"/>
      <c r="CK157" s="327">
        <f t="shared" si="50"/>
        <v>0</v>
      </c>
      <c r="CL157" s="327">
        <f t="shared" si="50"/>
        <v>0</v>
      </c>
    </row>
    <row r="158" spans="1:90" customFormat="1" x14ac:dyDescent="0.25">
      <c r="A158" s="3360" t="s">
        <v>163</v>
      </c>
      <c r="B158" s="3361"/>
      <c r="C158" s="1694"/>
      <c r="D158" s="1695"/>
      <c r="E158" s="1696"/>
      <c r="F158" s="1697"/>
      <c r="G158" s="1698"/>
      <c r="H158" s="1697"/>
      <c r="I158" s="1698"/>
      <c r="J158" s="1697"/>
      <c r="K158" s="1698"/>
      <c r="L158" s="1697"/>
      <c r="M158" s="1698"/>
      <c r="N158" s="1697"/>
      <c r="O158" s="1698"/>
      <c r="P158" s="1697"/>
      <c r="Q158" s="1698"/>
      <c r="R158" s="1697"/>
      <c r="S158" s="1698"/>
      <c r="T158" s="1697"/>
      <c r="U158" s="1698"/>
      <c r="V158" s="1697"/>
      <c r="W158" s="1698"/>
      <c r="X158" s="1697"/>
      <c r="Y158" s="1698"/>
      <c r="Z158" s="1697"/>
      <c r="AA158" s="1699"/>
      <c r="AB158" s="1695"/>
      <c r="AC158" s="1698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</row>
    <row r="159" spans="1:90" customFormat="1" x14ac:dyDescent="0.25">
      <c r="A159" s="377" t="s">
        <v>165</v>
      </c>
      <c r="B159" s="378"/>
      <c r="C159" s="378"/>
      <c r="D159" s="378"/>
      <c r="E159" s="242"/>
      <c r="F159" s="379"/>
      <c r="G159" s="379"/>
      <c r="H159" s="379"/>
      <c r="I159" s="379"/>
      <c r="J159" s="379"/>
      <c r="K159" s="379"/>
      <c r="L159" s="379"/>
      <c r="M159" s="379"/>
      <c r="N159" s="379"/>
      <c r="O159" s="379"/>
      <c r="P159" s="379"/>
      <c r="Q159" s="379"/>
      <c r="R159" s="379"/>
      <c r="S159" s="379"/>
      <c r="T159" s="379"/>
      <c r="U159" s="379"/>
      <c r="V159" s="379"/>
      <c r="W159" s="379"/>
      <c r="X159" s="379"/>
      <c r="Y159" s="379"/>
      <c r="Z159" s="3"/>
      <c r="AA159" s="3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</row>
    <row r="160" spans="1:90" customFormat="1" ht="15" customHeight="1" x14ac:dyDescent="0.25">
      <c r="A160" s="3330" t="s">
        <v>59</v>
      </c>
      <c r="B160" s="3331"/>
      <c r="C160" s="3329" t="s">
        <v>65</v>
      </c>
      <c r="D160" s="3330"/>
      <c r="E160" s="3331"/>
      <c r="F160" s="3318" t="s">
        <v>6</v>
      </c>
      <c r="G160" s="3320"/>
      <c r="H160" s="3320"/>
      <c r="I160" s="3320"/>
      <c r="J160" s="3320"/>
      <c r="K160" s="3320"/>
      <c r="L160" s="3320"/>
      <c r="M160" s="3320"/>
      <c r="N160" s="3320"/>
      <c r="O160" s="3320"/>
      <c r="P160" s="3320"/>
      <c r="Q160" s="3320"/>
      <c r="R160" s="3320"/>
      <c r="S160" s="3320"/>
      <c r="T160" s="3320"/>
      <c r="U160" s="3320"/>
      <c r="V160" s="3320"/>
      <c r="W160" s="3320"/>
      <c r="X160" s="3320"/>
      <c r="Y160" s="3320"/>
      <c r="Z160" s="3320"/>
      <c r="AA160" s="3320"/>
      <c r="AB160" s="3320"/>
      <c r="AC160" s="3320"/>
      <c r="AD160" s="3320"/>
      <c r="AE160" s="3320"/>
      <c r="AF160" s="3320"/>
      <c r="AG160" s="3320"/>
      <c r="AH160" s="3320"/>
      <c r="AI160" s="3320"/>
      <c r="AJ160" s="3320"/>
      <c r="AK160" s="3320"/>
      <c r="AL160" s="3320"/>
      <c r="AM160" s="3319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</row>
    <row r="161" spans="1:39" customFormat="1" ht="15" customHeight="1" x14ac:dyDescent="0.25">
      <c r="A161" s="2579"/>
      <c r="B161" s="2522"/>
      <c r="C161" s="2580"/>
      <c r="D161" s="2505"/>
      <c r="E161" s="2506"/>
      <c r="F161" s="3318" t="s">
        <v>166</v>
      </c>
      <c r="G161" s="3319"/>
      <c r="H161" s="3318" t="s">
        <v>147</v>
      </c>
      <c r="I161" s="3319"/>
      <c r="J161" s="3318" t="s">
        <v>113</v>
      </c>
      <c r="K161" s="3319"/>
      <c r="L161" s="3362" t="s">
        <v>114</v>
      </c>
      <c r="M161" s="3363"/>
      <c r="N161" s="3363" t="s">
        <v>148</v>
      </c>
      <c r="O161" s="3366"/>
      <c r="P161" s="3318" t="s">
        <v>167</v>
      </c>
      <c r="Q161" s="3319"/>
      <c r="R161" s="3320" t="s">
        <v>168</v>
      </c>
      <c r="S161" s="3319"/>
      <c r="T161" s="3320" t="s">
        <v>169</v>
      </c>
      <c r="U161" s="3319"/>
      <c r="V161" s="3318" t="s">
        <v>170</v>
      </c>
      <c r="W161" s="3319"/>
      <c r="X161" s="3320" t="s">
        <v>171</v>
      </c>
      <c r="Y161" s="3319"/>
      <c r="Z161" s="3355" t="s">
        <v>172</v>
      </c>
      <c r="AA161" s="3365"/>
      <c r="AB161" s="3355" t="s">
        <v>173</v>
      </c>
      <c r="AC161" s="3365"/>
      <c r="AD161" s="3355" t="s">
        <v>174</v>
      </c>
      <c r="AE161" s="3365"/>
      <c r="AF161" s="3355" t="s">
        <v>150</v>
      </c>
      <c r="AG161" s="3365"/>
      <c r="AH161" s="3355" t="s">
        <v>175</v>
      </c>
      <c r="AI161" s="3365"/>
      <c r="AJ161" s="3355" t="s">
        <v>176</v>
      </c>
      <c r="AK161" s="3365"/>
      <c r="AL161" s="3364" t="s">
        <v>130</v>
      </c>
      <c r="AM161" s="3365"/>
    </row>
    <row r="162" spans="1:39" customFormat="1" x14ac:dyDescent="0.25">
      <c r="A162" s="2505"/>
      <c r="B162" s="2506"/>
      <c r="C162" s="1700" t="s">
        <v>17</v>
      </c>
      <c r="D162" s="1701" t="s">
        <v>18</v>
      </c>
      <c r="E162" s="382" t="s">
        <v>19</v>
      </c>
      <c r="F162" s="1702" t="s">
        <v>18</v>
      </c>
      <c r="G162" s="382" t="s">
        <v>19</v>
      </c>
      <c r="H162" s="1702" t="s">
        <v>18</v>
      </c>
      <c r="I162" s="382" t="s">
        <v>19</v>
      </c>
      <c r="J162" s="1702" t="s">
        <v>18</v>
      </c>
      <c r="K162" s="382" t="s">
        <v>19</v>
      </c>
      <c r="L162" s="1619" t="s">
        <v>18</v>
      </c>
      <c r="M162" s="384" t="s">
        <v>19</v>
      </c>
      <c r="N162" s="1617" t="s">
        <v>18</v>
      </c>
      <c r="O162" s="1678" t="s">
        <v>19</v>
      </c>
      <c r="P162" s="1617" t="s">
        <v>18</v>
      </c>
      <c r="Q162" s="1678" t="s">
        <v>19</v>
      </c>
      <c r="R162" s="1638" t="s">
        <v>18</v>
      </c>
      <c r="S162" s="123" t="s">
        <v>19</v>
      </c>
      <c r="T162" s="1638" t="s">
        <v>18</v>
      </c>
      <c r="U162" s="123" t="s">
        <v>19</v>
      </c>
      <c r="V162" s="1619" t="s">
        <v>18</v>
      </c>
      <c r="W162" s="123" t="s">
        <v>19</v>
      </c>
      <c r="X162" s="1638" t="s">
        <v>18</v>
      </c>
      <c r="Y162" s="123" t="s">
        <v>19</v>
      </c>
      <c r="Z162" s="1679" t="s">
        <v>18</v>
      </c>
      <c r="AA162" s="385" t="s">
        <v>19</v>
      </c>
      <c r="AB162" s="1679" t="s">
        <v>18</v>
      </c>
      <c r="AC162" s="385" t="s">
        <v>19</v>
      </c>
      <c r="AD162" s="1679" t="s">
        <v>18</v>
      </c>
      <c r="AE162" s="385" t="s">
        <v>19</v>
      </c>
      <c r="AF162" s="1679" t="s">
        <v>18</v>
      </c>
      <c r="AG162" s="385" t="s">
        <v>19</v>
      </c>
      <c r="AH162" s="1679" t="s">
        <v>18</v>
      </c>
      <c r="AI162" s="385" t="s">
        <v>19</v>
      </c>
      <c r="AJ162" s="1679" t="s">
        <v>18</v>
      </c>
      <c r="AK162" s="385" t="s">
        <v>19</v>
      </c>
      <c r="AL162" s="1703" t="s">
        <v>18</v>
      </c>
      <c r="AM162" s="385" t="s">
        <v>19</v>
      </c>
    </row>
    <row r="163" spans="1:39" customFormat="1" x14ac:dyDescent="0.25">
      <c r="A163" s="3367" t="s">
        <v>177</v>
      </c>
      <c r="B163" s="1704" t="s">
        <v>178</v>
      </c>
      <c r="C163" s="1681">
        <f t="shared" ref="C163:C168" si="51">SUM(D163+E163)</f>
        <v>0</v>
      </c>
      <c r="D163" s="1668">
        <f t="shared" ref="D163:E168" si="52">SUM(F163+H163+J163+L163+N163+P163+R163+T163+V163+X163+Z163+AB163+AD163+AF163+AH163+AJ163+AL163)</f>
        <v>0</v>
      </c>
      <c r="E163" s="1644">
        <f t="shared" si="52"/>
        <v>0</v>
      </c>
      <c r="F163" s="1611"/>
      <c r="G163" s="1630"/>
      <c r="H163" s="1611"/>
      <c r="I163" s="1630"/>
      <c r="J163" s="1611"/>
      <c r="K163" s="1630"/>
      <c r="L163" s="1611"/>
      <c r="M163" s="1589"/>
      <c r="N163" s="1589"/>
      <c r="O163" s="1630"/>
      <c r="P163" s="1611"/>
      <c r="Q163" s="1630"/>
      <c r="R163" s="1656"/>
      <c r="S163" s="1630"/>
      <c r="T163" s="1656"/>
      <c r="U163" s="1630"/>
      <c r="V163" s="1611"/>
      <c r="W163" s="1630"/>
      <c r="X163" s="1656"/>
      <c r="Y163" s="1630"/>
      <c r="Z163" s="1705"/>
      <c r="AA163" s="1684"/>
      <c r="AB163" s="1705"/>
      <c r="AC163" s="1684"/>
      <c r="AD163" s="1705"/>
      <c r="AE163" s="1684"/>
      <c r="AF163" s="1705"/>
      <c r="AG163" s="1684"/>
      <c r="AH163" s="1705"/>
      <c r="AI163" s="1684"/>
      <c r="AJ163" s="1705"/>
      <c r="AK163" s="1684"/>
      <c r="AL163" s="1706"/>
      <c r="AM163" s="1684"/>
    </row>
    <row r="164" spans="1:39" customFormat="1" x14ac:dyDescent="0.25">
      <c r="A164" s="2604"/>
      <c r="B164" s="390" t="s">
        <v>179</v>
      </c>
      <c r="C164" s="216">
        <f t="shared" si="51"/>
        <v>0</v>
      </c>
      <c r="D164" s="248">
        <f t="shared" si="52"/>
        <v>0</v>
      </c>
      <c r="E164" s="133">
        <f t="shared" si="52"/>
        <v>0</v>
      </c>
      <c r="F164" s="77"/>
      <c r="G164" s="78"/>
      <c r="H164" s="77"/>
      <c r="I164" s="78"/>
      <c r="J164" s="77"/>
      <c r="K164" s="78"/>
      <c r="L164" s="77"/>
      <c r="M164" s="175"/>
      <c r="N164" s="175"/>
      <c r="O164" s="78"/>
      <c r="P164" s="77"/>
      <c r="Q164" s="78"/>
      <c r="R164" s="174"/>
      <c r="S164" s="78"/>
      <c r="T164" s="174"/>
      <c r="U164" s="78"/>
      <c r="V164" s="77"/>
      <c r="W164" s="78"/>
      <c r="X164" s="174"/>
      <c r="Y164" s="78"/>
      <c r="Z164" s="391"/>
      <c r="AA164" s="332"/>
      <c r="AB164" s="391"/>
      <c r="AC164" s="332"/>
      <c r="AD164" s="391"/>
      <c r="AE164" s="332"/>
      <c r="AF164" s="391"/>
      <c r="AG164" s="332"/>
      <c r="AH164" s="391"/>
      <c r="AI164" s="332"/>
      <c r="AJ164" s="391"/>
      <c r="AK164" s="332"/>
      <c r="AL164" s="392"/>
      <c r="AM164" s="332"/>
    </row>
    <row r="165" spans="1:39" customFormat="1" x14ac:dyDescent="0.25">
      <c r="A165" s="2605"/>
      <c r="B165" s="393" t="s">
        <v>180</v>
      </c>
      <c r="C165" s="394">
        <f t="shared" si="51"/>
        <v>0</v>
      </c>
      <c r="D165" s="395">
        <f t="shared" si="52"/>
        <v>0</v>
      </c>
      <c r="E165" s="140">
        <f t="shared" si="52"/>
        <v>0</v>
      </c>
      <c r="F165" s="40"/>
      <c r="G165" s="88"/>
      <c r="H165" s="40"/>
      <c r="I165" s="88"/>
      <c r="J165" s="40"/>
      <c r="K165" s="88"/>
      <c r="L165" s="40"/>
      <c r="M165" s="186"/>
      <c r="N165" s="186"/>
      <c r="O165" s="88"/>
      <c r="P165" s="40"/>
      <c r="Q165" s="88"/>
      <c r="R165" s="188"/>
      <c r="S165" s="88"/>
      <c r="T165" s="188"/>
      <c r="U165" s="88"/>
      <c r="V165" s="40"/>
      <c r="W165" s="88"/>
      <c r="X165" s="188"/>
      <c r="Y165" s="88"/>
      <c r="Z165" s="396"/>
      <c r="AA165" s="339"/>
      <c r="AB165" s="396"/>
      <c r="AC165" s="339"/>
      <c r="AD165" s="396"/>
      <c r="AE165" s="339"/>
      <c r="AF165" s="396"/>
      <c r="AG165" s="339"/>
      <c r="AH165" s="396"/>
      <c r="AI165" s="339"/>
      <c r="AJ165" s="396"/>
      <c r="AK165" s="339"/>
      <c r="AL165" s="397"/>
      <c r="AM165" s="339"/>
    </row>
    <row r="166" spans="1:39" customFormat="1" x14ac:dyDescent="0.25">
      <c r="A166" s="3367" t="s">
        <v>181</v>
      </c>
      <c r="B166" s="1704" t="s">
        <v>178</v>
      </c>
      <c r="C166" s="1681">
        <f t="shared" si="51"/>
        <v>0</v>
      </c>
      <c r="D166" s="1668">
        <f t="shared" si="52"/>
        <v>0</v>
      </c>
      <c r="E166" s="1644">
        <f t="shared" si="52"/>
        <v>0</v>
      </c>
      <c r="F166" s="1611"/>
      <c r="G166" s="1630"/>
      <c r="H166" s="1611"/>
      <c r="I166" s="1630"/>
      <c r="J166" s="1611"/>
      <c r="K166" s="1630"/>
      <c r="L166" s="1611"/>
      <c r="M166" s="1589"/>
      <c r="N166" s="1589"/>
      <c r="O166" s="1630"/>
      <c r="P166" s="1611"/>
      <c r="Q166" s="1630"/>
      <c r="R166" s="1656"/>
      <c r="S166" s="1630"/>
      <c r="T166" s="1656"/>
      <c r="U166" s="1630"/>
      <c r="V166" s="1611"/>
      <c r="W166" s="1630"/>
      <c r="X166" s="1656"/>
      <c r="Y166" s="1630"/>
      <c r="Z166" s="1705"/>
      <c r="AA166" s="1684"/>
      <c r="AB166" s="1705"/>
      <c r="AC166" s="1684"/>
      <c r="AD166" s="1705"/>
      <c r="AE166" s="1684"/>
      <c r="AF166" s="1705"/>
      <c r="AG166" s="1684"/>
      <c r="AH166" s="1705"/>
      <c r="AI166" s="1684"/>
      <c r="AJ166" s="1705"/>
      <c r="AK166" s="1684"/>
      <c r="AL166" s="1706"/>
      <c r="AM166" s="1684"/>
    </row>
    <row r="167" spans="1:39" customFormat="1" x14ac:dyDescent="0.25">
      <c r="A167" s="2604"/>
      <c r="B167" s="390" t="s">
        <v>179</v>
      </c>
      <c r="C167" s="216">
        <f t="shared" si="51"/>
        <v>0</v>
      </c>
      <c r="D167" s="248">
        <f t="shared" si="52"/>
        <v>0</v>
      </c>
      <c r="E167" s="133">
        <f t="shared" si="52"/>
        <v>0</v>
      </c>
      <c r="F167" s="77"/>
      <c r="G167" s="78"/>
      <c r="H167" s="77"/>
      <c r="I167" s="78"/>
      <c r="J167" s="77"/>
      <c r="K167" s="78"/>
      <c r="L167" s="77"/>
      <c r="M167" s="175"/>
      <c r="N167" s="175"/>
      <c r="O167" s="78"/>
      <c r="P167" s="77"/>
      <c r="Q167" s="78"/>
      <c r="R167" s="174"/>
      <c r="S167" s="78"/>
      <c r="T167" s="174"/>
      <c r="U167" s="78"/>
      <c r="V167" s="77"/>
      <c r="W167" s="78"/>
      <c r="X167" s="174"/>
      <c r="Y167" s="78"/>
      <c r="Z167" s="391"/>
      <c r="AA167" s="332"/>
      <c r="AB167" s="391"/>
      <c r="AC167" s="332"/>
      <c r="AD167" s="391"/>
      <c r="AE167" s="332"/>
      <c r="AF167" s="391"/>
      <c r="AG167" s="332"/>
      <c r="AH167" s="391"/>
      <c r="AI167" s="332"/>
      <c r="AJ167" s="391"/>
      <c r="AK167" s="332"/>
      <c r="AL167" s="392"/>
      <c r="AM167" s="332"/>
    </row>
    <row r="168" spans="1:39" customFormat="1" x14ac:dyDescent="0.25">
      <c r="A168" s="2605"/>
      <c r="B168" s="393" t="s">
        <v>180</v>
      </c>
      <c r="C168" s="394">
        <f t="shared" si="51"/>
        <v>0</v>
      </c>
      <c r="D168" s="395">
        <f t="shared" si="52"/>
        <v>0</v>
      </c>
      <c r="E168" s="140">
        <f t="shared" si="52"/>
        <v>0</v>
      </c>
      <c r="F168" s="40"/>
      <c r="G168" s="88"/>
      <c r="H168" s="40"/>
      <c r="I168" s="88"/>
      <c r="J168" s="40"/>
      <c r="K168" s="88"/>
      <c r="L168" s="40"/>
      <c r="M168" s="186"/>
      <c r="N168" s="186"/>
      <c r="O168" s="88"/>
      <c r="P168" s="40"/>
      <c r="Q168" s="88"/>
      <c r="R168" s="188"/>
      <c r="S168" s="88"/>
      <c r="T168" s="188"/>
      <c r="U168" s="88"/>
      <c r="V168" s="40"/>
      <c r="W168" s="88"/>
      <c r="X168" s="188"/>
      <c r="Y168" s="88"/>
      <c r="Z168" s="396"/>
      <c r="AA168" s="339"/>
      <c r="AB168" s="396"/>
      <c r="AC168" s="339"/>
      <c r="AD168" s="396"/>
      <c r="AE168" s="339"/>
      <c r="AF168" s="396"/>
      <c r="AG168" s="339"/>
      <c r="AH168" s="396"/>
      <c r="AI168" s="339"/>
      <c r="AJ168" s="396"/>
      <c r="AK168" s="339"/>
      <c r="AL168" s="397"/>
      <c r="AM168" s="339"/>
    </row>
    <row r="169" spans="1:39" customFormat="1" x14ac:dyDescent="0.25">
      <c r="A169" s="377" t="s">
        <v>182</v>
      </c>
      <c r="B169" s="12"/>
      <c r="C169" s="12"/>
      <c r="D169" s="12"/>
      <c r="E169" s="13"/>
      <c r="F169" s="13"/>
      <c r="G169" s="13"/>
      <c r="H169" s="13"/>
      <c r="I169" s="13"/>
      <c r="J169" s="13"/>
      <c r="K169" s="13"/>
      <c r="L169" s="13"/>
      <c r="M169" s="398"/>
      <c r="N169" s="3"/>
      <c r="O169" s="3"/>
    </row>
    <row r="170" spans="1:39" customFormat="1" ht="15" customHeight="1" x14ac:dyDescent="0.25">
      <c r="A170" s="3328" t="s">
        <v>25</v>
      </c>
      <c r="B170" s="3328" t="s">
        <v>26</v>
      </c>
      <c r="C170" s="3329" t="s">
        <v>65</v>
      </c>
      <c r="D170" s="3330"/>
      <c r="E170" s="3331"/>
      <c r="F170" s="3318" t="s">
        <v>6</v>
      </c>
      <c r="G170" s="3320"/>
      <c r="H170" s="3320"/>
      <c r="I170" s="3320"/>
      <c r="J170" s="3320"/>
      <c r="K170" s="3320"/>
      <c r="L170" s="3320"/>
      <c r="M170" s="3320"/>
      <c r="N170" s="3320"/>
      <c r="O170" s="3319"/>
    </row>
    <row r="171" spans="1:39" customFormat="1" ht="15" customHeight="1" x14ac:dyDescent="0.25">
      <c r="A171" s="2509"/>
      <c r="B171" s="2509"/>
      <c r="C171" s="2580"/>
      <c r="D171" s="2505"/>
      <c r="E171" s="2506"/>
      <c r="F171" s="3318" t="s">
        <v>174</v>
      </c>
      <c r="G171" s="3319"/>
      <c r="H171" s="3318" t="s">
        <v>150</v>
      </c>
      <c r="I171" s="3319"/>
      <c r="J171" s="3318" t="s">
        <v>175</v>
      </c>
      <c r="K171" s="3319"/>
      <c r="L171" s="3318" t="s">
        <v>176</v>
      </c>
      <c r="M171" s="3319"/>
      <c r="N171" s="3318" t="s">
        <v>130</v>
      </c>
      <c r="O171" s="3319"/>
    </row>
    <row r="172" spans="1:39" customFormat="1" x14ac:dyDescent="0.25">
      <c r="A172" s="2510"/>
      <c r="B172" s="2510"/>
      <c r="C172" s="1700" t="s">
        <v>17</v>
      </c>
      <c r="D172" s="1701" t="s">
        <v>18</v>
      </c>
      <c r="E172" s="382" t="s">
        <v>19</v>
      </c>
      <c r="F172" s="1702" t="s">
        <v>18</v>
      </c>
      <c r="G172" s="382" t="s">
        <v>19</v>
      </c>
      <c r="H172" s="1702" t="s">
        <v>18</v>
      </c>
      <c r="I172" s="382" t="s">
        <v>19</v>
      </c>
      <c r="J172" s="1702" t="s">
        <v>18</v>
      </c>
      <c r="K172" s="382" t="s">
        <v>19</v>
      </c>
      <c r="L172" s="1702" t="s">
        <v>18</v>
      </c>
      <c r="M172" s="382" t="s">
        <v>19</v>
      </c>
      <c r="N172" s="1702" t="s">
        <v>18</v>
      </c>
      <c r="O172" s="382" t="s">
        <v>19</v>
      </c>
    </row>
    <row r="173" spans="1:39" customFormat="1" x14ac:dyDescent="0.25">
      <c r="A173" s="3334" t="s">
        <v>183</v>
      </c>
      <c r="B173" s="1704" t="s">
        <v>184</v>
      </c>
      <c r="C173" s="1681">
        <f t="shared" ref="C173:C178" si="53">SUM(D173+E173)</f>
        <v>0</v>
      </c>
      <c r="D173" s="1668">
        <f t="shared" ref="D173:E178" si="54">SUM(F173+H173+J173+L173+N173)</f>
        <v>0</v>
      </c>
      <c r="E173" s="1644">
        <f t="shared" si="54"/>
        <v>0</v>
      </c>
      <c r="F173" s="1611"/>
      <c r="G173" s="1632"/>
      <c r="H173" s="1611"/>
      <c r="I173" s="1630"/>
      <c r="J173" s="1656"/>
      <c r="K173" s="1632"/>
      <c r="L173" s="1611"/>
      <c r="M173" s="1630"/>
      <c r="N173" s="1611"/>
      <c r="O173" s="1630"/>
    </row>
    <row r="174" spans="1:39" customFormat="1" x14ac:dyDescent="0.25">
      <c r="A174" s="2517"/>
      <c r="B174" s="218" t="s">
        <v>185</v>
      </c>
      <c r="C174" s="399">
        <f t="shared" si="53"/>
        <v>0</v>
      </c>
      <c r="D174" s="400">
        <f t="shared" si="54"/>
        <v>0</v>
      </c>
      <c r="E174" s="401">
        <f t="shared" si="54"/>
        <v>0</v>
      </c>
      <c r="F174" s="402"/>
      <c r="G174" s="403"/>
      <c r="H174" s="402"/>
      <c r="I174" s="404"/>
      <c r="J174" s="405"/>
      <c r="K174" s="403"/>
      <c r="L174" s="402"/>
      <c r="M174" s="404"/>
      <c r="N174" s="402"/>
      <c r="O174" s="404"/>
    </row>
    <row r="175" spans="1:39" customFormat="1" x14ac:dyDescent="0.25">
      <c r="A175" s="2518"/>
      <c r="B175" s="406" t="s">
        <v>186</v>
      </c>
      <c r="C175" s="407">
        <f t="shared" si="53"/>
        <v>0</v>
      </c>
      <c r="D175" s="250">
        <f t="shared" si="54"/>
        <v>0</v>
      </c>
      <c r="E175" s="251">
        <f t="shared" si="54"/>
        <v>0</v>
      </c>
      <c r="F175" s="104"/>
      <c r="G175" s="107"/>
      <c r="H175" s="104"/>
      <c r="I175" s="105"/>
      <c r="J175" s="408"/>
      <c r="K175" s="107"/>
      <c r="L175" s="104"/>
      <c r="M175" s="105"/>
      <c r="N175" s="104"/>
      <c r="O175" s="105"/>
    </row>
    <row r="176" spans="1:39" customFormat="1" x14ac:dyDescent="0.25">
      <c r="A176" s="3334" t="s">
        <v>187</v>
      </c>
      <c r="B176" s="1704" t="s">
        <v>184</v>
      </c>
      <c r="C176" s="1681">
        <f t="shared" si="53"/>
        <v>0</v>
      </c>
      <c r="D176" s="1668">
        <f t="shared" si="54"/>
        <v>0</v>
      </c>
      <c r="E176" s="1644">
        <f t="shared" si="54"/>
        <v>0</v>
      </c>
      <c r="F176" s="1611"/>
      <c r="G176" s="1630"/>
      <c r="H176" s="1611"/>
      <c r="I176" s="1632"/>
      <c r="J176" s="1611"/>
      <c r="K176" s="1630"/>
      <c r="L176" s="1656"/>
      <c r="M176" s="1632"/>
      <c r="N176" s="1611"/>
      <c r="O176" s="1630"/>
    </row>
    <row r="177" spans="1:21" customFormat="1" x14ac:dyDescent="0.25">
      <c r="A177" s="2517"/>
      <c r="B177" s="218" t="s">
        <v>185</v>
      </c>
      <c r="C177" s="218">
        <f t="shared" si="53"/>
        <v>0</v>
      </c>
      <c r="D177" s="333">
        <f t="shared" si="54"/>
        <v>0</v>
      </c>
      <c r="E177" s="136">
        <f t="shared" si="54"/>
        <v>0</v>
      </c>
      <c r="F177" s="402"/>
      <c r="G177" s="404"/>
      <c r="H177" s="77"/>
      <c r="I177" s="80"/>
      <c r="J177" s="77"/>
      <c r="K177" s="78"/>
      <c r="L177" s="174"/>
      <c r="M177" s="80"/>
      <c r="N177" s="77"/>
      <c r="O177" s="78"/>
    </row>
    <row r="178" spans="1:21" customFormat="1" x14ac:dyDescent="0.25">
      <c r="A178" s="2518"/>
      <c r="B178" s="406" t="s">
        <v>186</v>
      </c>
      <c r="C178" s="220">
        <f t="shared" si="53"/>
        <v>0</v>
      </c>
      <c r="D178" s="253">
        <f t="shared" si="54"/>
        <v>0</v>
      </c>
      <c r="E178" s="254">
        <f t="shared" si="54"/>
        <v>0</v>
      </c>
      <c r="F178" s="40"/>
      <c r="G178" s="88"/>
      <c r="H178" s="40"/>
      <c r="I178" s="90"/>
      <c r="J178" s="40"/>
      <c r="K178" s="88"/>
      <c r="L178" s="188"/>
      <c r="M178" s="90"/>
      <c r="N178" s="40"/>
      <c r="O178" s="88"/>
    </row>
    <row r="179" spans="1:21" customFormat="1" ht="15" customHeight="1" x14ac:dyDescent="0.25">
      <c r="A179" s="3370" t="s">
        <v>188</v>
      </c>
      <c r="B179" s="3370"/>
      <c r="C179" s="3370"/>
      <c r="D179" s="3370"/>
      <c r="E179" s="3370"/>
      <c r="F179" s="3370"/>
      <c r="G179" s="3370"/>
      <c r="H179" s="3370"/>
      <c r="I179" s="3370"/>
      <c r="J179" s="3370"/>
      <c r="K179" s="3370"/>
      <c r="L179" s="3370"/>
      <c r="M179" s="3370"/>
      <c r="N179" s="3370"/>
      <c r="O179" s="3370"/>
      <c r="P179" s="3"/>
      <c r="Q179" s="3"/>
    </row>
    <row r="180" spans="1:21" customFormat="1" ht="15" customHeight="1" x14ac:dyDescent="0.25">
      <c r="A180" s="3329" t="s">
        <v>189</v>
      </c>
      <c r="B180" s="3331"/>
      <c r="C180" s="3329" t="s">
        <v>65</v>
      </c>
      <c r="D180" s="3330"/>
      <c r="E180" s="3331"/>
      <c r="F180" s="3318" t="s">
        <v>6</v>
      </c>
      <c r="G180" s="3320"/>
      <c r="H180" s="3320"/>
      <c r="I180" s="3320"/>
      <c r="J180" s="3320"/>
      <c r="K180" s="3320"/>
      <c r="L180" s="3320"/>
      <c r="M180" s="3320"/>
      <c r="N180" s="3320"/>
      <c r="O180" s="3320"/>
      <c r="P180" s="3320"/>
      <c r="Q180" s="3319"/>
    </row>
    <row r="181" spans="1:21" customFormat="1" ht="15" customHeight="1" x14ac:dyDescent="0.25">
      <c r="A181" s="2578"/>
      <c r="B181" s="2522"/>
      <c r="C181" s="2580"/>
      <c r="D181" s="2505"/>
      <c r="E181" s="2506"/>
      <c r="F181" s="3318" t="s">
        <v>150</v>
      </c>
      <c r="G181" s="3319"/>
      <c r="H181" s="3318" t="s">
        <v>175</v>
      </c>
      <c r="I181" s="3319"/>
      <c r="J181" s="3318" t="s">
        <v>176</v>
      </c>
      <c r="K181" s="3319"/>
      <c r="L181" s="3318" t="s">
        <v>190</v>
      </c>
      <c r="M181" s="3319"/>
      <c r="N181" s="3318" t="s">
        <v>191</v>
      </c>
      <c r="O181" s="3319"/>
      <c r="P181" s="3318" t="s">
        <v>192</v>
      </c>
      <c r="Q181" s="3319"/>
    </row>
    <row r="182" spans="1:21" customFormat="1" x14ac:dyDescent="0.25">
      <c r="A182" s="2580"/>
      <c r="B182" s="2506"/>
      <c r="C182" s="1700" t="s">
        <v>17</v>
      </c>
      <c r="D182" s="1701" t="s">
        <v>18</v>
      </c>
      <c r="E182" s="382" t="s">
        <v>19</v>
      </c>
      <c r="F182" s="1702" t="s">
        <v>18</v>
      </c>
      <c r="G182" s="382" t="s">
        <v>19</v>
      </c>
      <c r="H182" s="1702" t="s">
        <v>18</v>
      </c>
      <c r="I182" s="382" t="s">
        <v>19</v>
      </c>
      <c r="J182" s="1702" t="s">
        <v>18</v>
      </c>
      <c r="K182" s="1707" t="s">
        <v>19</v>
      </c>
      <c r="L182" s="1702" t="s">
        <v>18</v>
      </c>
      <c r="M182" s="382" t="s">
        <v>19</v>
      </c>
      <c r="N182" s="1702" t="s">
        <v>18</v>
      </c>
      <c r="O182" s="382" t="s">
        <v>19</v>
      </c>
      <c r="P182" s="1702" t="s">
        <v>18</v>
      </c>
      <c r="Q182" s="1707" t="s">
        <v>19</v>
      </c>
    </row>
    <row r="183" spans="1:21" customFormat="1" x14ac:dyDescent="0.25">
      <c r="A183" s="3368" t="s">
        <v>193</v>
      </c>
      <c r="B183" s="3369"/>
      <c r="C183" s="1681">
        <f>SUM(D183+E183)</f>
        <v>20</v>
      </c>
      <c r="D183" s="1668">
        <f>SUM(F183+H183+J183+L183+N183+P183)</f>
        <v>10</v>
      </c>
      <c r="E183" s="1644">
        <f>SUM(G183+I183+K183+M183+O183+Q183)</f>
        <v>10</v>
      </c>
      <c r="F183" s="1611">
        <v>3</v>
      </c>
      <c r="G183" s="1632">
        <v>4</v>
      </c>
      <c r="H183" s="1611">
        <v>1</v>
      </c>
      <c r="I183" s="1630">
        <v>0</v>
      </c>
      <c r="J183" s="1656">
        <v>0</v>
      </c>
      <c r="K183" s="1630">
        <v>3</v>
      </c>
      <c r="L183" s="1656">
        <v>2</v>
      </c>
      <c r="M183" s="1632">
        <v>2</v>
      </c>
      <c r="N183" s="1611">
        <v>3</v>
      </c>
      <c r="O183" s="1630">
        <v>0</v>
      </c>
      <c r="P183" s="1656">
        <v>1</v>
      </c>
      <c r="Q183" s="1630">
        <v>1</v>
      </c>
    </row>
    <row r="184" spans="1:21" customFormat="1" x14ac:dyDescent="0.25">
      <c r="A184" s="2608" t="s">
        <v>194</v>
      </c>
      <c r="B184" s="2543"/>
      <c r="C184" s="218">
        <f>SUM(D184+E184)</f>
        <v>162</v>
      </c>
      <c r="D184" s="333">
        <f t="shared" ref="D184:E185" si="55">SUM(F184+H184+J184+L184+N184+P184)</f>
        <v>81</v>
      </c>
      <c r="E184" s="401">
        <f t="shared" si="55"/>
        <v>81</v>
      </c>
      <c r="F184" s="402">
        <v>15</v>
      </c>
      <c r="G184" s="403">
        <v>14</v>
      </c>
      <c r="H184" s="402">
        <v>23</v>
      </c>
      <c r="I184" s="404">
        <v>19</v>
      </c>
      <c r="J184" s="405">
        <v>23</v>
      </c>
      <c r="K184" s="404">
        <v>19</v>
      </c>
      <c r="L184" s="405">
        <v>8</v>
      </c>
      <c r="M184" s="403">
        <v>8</v>
      </c>
      <c r="N184" s="402">
        <v>6</v>
      </c>
      <c r="O184" s="404">
        <v>7</v>
      </c>
      <c r="P184" s="405">
        <v>6</v>
      </c>
      <c r="Q184" s="404">
        <v>14</v>
      </c>
    </row>
    <row r="185" spans="1:21" customFormat="1" ht="15" customHeight="1" x14ac:dyDescent="0.25">
      <c r="A185" s="2616" t="s">
        <v>195</v>
      </c>
      <c r="B185" s="2617"/>
      <c r="C185" s="410">
        <f>SUM(D185+E185)</f>
        <v>40</v>
      </c>
      <c r="D185" s="333">
        <f t="shared" si="55"/>
        <v>22</v>
      </c>
      <c r="E185" s="136">
        <f t="shared" si="55"/>
        <v>18</v>
      </c>
      <c r="F185" s="77">
        <v>5</v>
      </c>
      <c r="G185" s="80">
        <v>3</v>
      </c>
      <c r="H185" s="77">
        <v>1</v>
      </c>
      <c r="I185" s="78">
        <v>4</v>
      </c>
      <c r="J185" s="174">
        <v>5</v>
      </c>
      <c r="K185" s="78">
        <v>5</v>
      </c>
      <c r="L185" s="174">
        <v>5</v>
      </c>
      <c r="M185" s="80">
        <v>5</v>
      </c>
      <c r="N185" s="77">
        <v>2</v>
      </c>
      <c r="O185" s="78">
        <v>0</v>
      </c>
      <c r="P185" s="174">
        <v>4</v>
      </c>
      <c r="Q185" s="78">
        <v>1</v>
      </c>
    </row>
    <row r="186" spans="1:21" customFormat="1" x14ac:dyDescent="0.25">
      <c r="A186" s="3318" t="s">
        <v>65</v>
      </c>
      <c r="B186" s="3319"/>
      <c r="C186" s="1659">
        <f t="shared" ref="C186:Q186" si="56">SUM(C183:C185)</f>
        <v>222</v>
      </c>
      <c r="D186" s="1666">
        <f t="shared" si="56"/>
        <v>113</v>
      </c>
      <c r="E186" s="1666">
        <f t="shared" si="56"/>
        <v>109</v>
      </c>
      <c r="F186" s="1648">
        <f t="shared" si="56"/>
        <v>23</v>
      </c>
      <c r="G186" s="1666">
        <f t="shared" si="56"/>
        <v>21</v>
      </c>
      <c r="H186" s="1648">
        <f t="shared" si="56"/>
        <v>25</v>
      </c>
      <c r="I186" s="1666">
        <f t="shared" si="56"/>
        <v>23</v>
      </c>
      <c r="J186" s="1648">
        <f t="shared" si="56"/>
        <v>28</v>
      </c>
      <c r="K186" s="1666">
        <f t="shared" si="56"/>
        <v>27</v>
      </c>
      <c r="L186" s="1648">
        <f t="shared" si="56"/>
        <v>15</v>
      </c>
      <c r="M186" s="1666">
        <f t="shared" si="56"/>
        <v>15</v>
      </c>
      <c r="N186" s="1648">
        <f t="shared" si="56"/>
        <v>11</v>
      </c>
      <c r="O186" s="1666">
        <f t="shared" si="56"/>
        <v>7</v>
      </c>
      <c r="P186" s="1648">
        <f t="shared" si="56"/>
        <v>11</v>
      </c>
      <c r="Q186" s="1653">
        <f t="shared" si="56"/>
        <v>16</v>
      </c>
    </row>
    <row r="187" spans="1:21" customFormat="1" x14ac:dyDescent="0.25">
      <c r="A187" s="5" t="s">
        <v>196</v>
      </c>
    </row>
    <row r="188" spans="1:21" customFormat="1" x14ac:dyDescent="0.25">
      <c r="A188" s="411" t="s">
        <v>197</v>
      </c>
      <c r="B188" s="412"/>
      <c r="C188" s="412"/>
      <c r="D188" s="412"/>
      <c r="E188" s="41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21" customFormat="1" ht="15" customHeight="1" x14ac:dyDescent="0.25">
      <c r="A189" s="3329" t="s">
        <v>198</v>
      </c>
      <c r="B189" s="3331"/>
      <c r="C189" s="3376" t="s">
        <v>120</v>
      </c>
      <c r="D189" s="3377"/>
      <c r="E189" s="3378"/>
      <c r="F189" s="3332" t="s">
        <v>6</v>
      </c>
      <c r="G189" s="3333"/>
      <c r="H189" s="3333"/>
      <c r="I189" s="3333"/>
      <c r="J189" s="3333"/>
      <c r="K189" s="3333"/>
      <c r="L189" s="3333"/>
      <c r="M189" s="3333"/>
      <c r="N189" s="3333"/>
      <c r="O189" s="3333"/>
      <c r="P189" s="3333"/>
      <c r="Q189" s="3333"/>
      <c r="R189" s="3333"/>
      <c r="S189" s="3333"/>
      <c r="T189" s="3333"/>
      <c r="U189" s="3379"/>
    </row>
    <row r="190" spans="1:21" customFormat="1" ht="15" customHeight="1" x14ac:dyDescent="0.25">
      <c r="A190" s="2578"/>
      <c r="B190" s="2522"/>
      <c r="C190" s="2621"/>
      <c r="D190" s="2622"/>
      <c r="E190" s="2623"/>
      <c r="F190" s="3362" t="s">
        <v>166</v>
      </c>
      <c r="G190" s="3366"/>
      <c r="H190" s="3371" t="s">
        <v>147</v>
      </c>
      <c r="I190" s="3366"/>
      <c r="J190" s="3362" t="s">
        <v>113</v>
      </c>
      <c r="K190" s="3366"/>
      <c r="L190" s="3371" t="s">
        <v>114</v>
      </c>
      <c r="M190" s="3366"/>
      <c r="N190" s="3371" t="s">
        <v>148</v>
      </c>
      <c r="O190" s="3366"/>
      <c r="P190" s="3371" t="s">
        <v>199</v>
      </c>
      <c r="Q190" s="3366"/>
      <c r="R190" s="3371" t="s">
        <v>200</v>
      </c>
      <c r="S190" s="3366"/>
      <c r="T190" s="2531" t="s">
        <v>201</v>
      </c>
      <c r="U190" s="2524"/>
    </row>
    <row r="191" spans="1:21" customFormat="1" x14ac:dyDescent="0.25">
      <c r="A191" s="2580"/>
      <c r="B191" s="2506"/>
      <c r="C191" s="1661" t="s">
        <v>17</v>
      </c>
      <c r="D191" s="1638" t="s">
        <v>18</v>
      </c>
      <c r="E191" s="1618" t="s">
        <v>19</v>
      </c>
      <c r="F191" s="1619" t="s">
        <v>18</v>
      </c>
      <c r="G191" s="1678" t="s">
        <v>19</v>
      </c>
      <c r="H191" s="1638" t="s">
        <v>18</v>
      </c>
      <c r="I191" s="1678" t="s">
        <v>19</v>
      </c>
      <c r="J191" s="1619" t="s">
        <v>18</v>
      </c>
      <c r="K191" s="1678" t="s">
        <v>19</v>
      </c>
      <c r="L191" s="1638" t="s">
        <v>18</v>
      </c>
      <c r="M191" s="1678" t="s">
        <v>19</v>
      </c>
      <c r="N191" s="1638" t="s">
        <v>18</v>
      </c>
      <c r="O191" s="1678" t="s">
        <v>19</v>
      </c>
      <c r="P191" s="1638" t="s">
        <v>18</v>
      </c>
      <c r="Q191" s="1678" t="s">
        <v>19</v>
      </c>
      <c r="R191" s="1638" t="s">
        <v>18</v>
      </c>
      <c r="S191" s="1678" t="s">
        <v>19</v>
      </c>
      <c r="T191" s="1638" t="s">
        <v>18</v>
      </c>
      <c r="U191" s="1678" t="s">
        <v>19</v>
      </c>
    </row>
    <row r="192" spans="1:21" customFormat="1" x14ac:dyDescent="0.25">
      <c r="A192" s="3372" t="s">
        <v>202</v>
      </c>
      <c r="B192" s="3373"/>
      <c r="C192" s="413">
        <f>SUM(D192+E192)</f>
        <v>0</v>
      </c>
      <c r="D192" s="414">
        <f>SUM(F192+H192+J192+L192+N192+P192+R192+T192)</f>
        <v>0</v>
      </c>
      <c r="E192" s="415">
        <f t="shared" ref="D192:E194" si="57">SUM(G192+I192+K192+M192+O192+Q192+S192+U192)</f>
        <v>0</v>
      </c>
      <c r="F192" s="178"/>
      <c r="G192" s="359"/>
      <c r="H192" s="416"/>
      <c r="I192" s="359"/>
      <c r="J192" s="178"/>
      <c r="K192" s="359"/>
      <c r="L192" s="204"/>
      <c r="M192" s="68"/>
      <c r="N192" s="204"/>
      <c r="O192" s="68"/>
      <c r="P192" s="204"/>
      <c r="Q192" s="68"/>
      <c r="R192" s="204"/>
      <c r="S192" s="68"/>
      <c r="T192" s="204"/>
      <c r="U192" s="68"/>
    </row>
    <row r="193" spans="1:94" x14ac:dyDescent="0.25">
      <c r="A193" s="2613" t="s">
        <v>203</v>
      </c>
      <c r="B193" s="2604"/>
      <c r="C193" s="417">
        <f>SUM(D193+E193)</f>
        <v>0</v>
      </c>
      <c r="D193" s="418">
        <f t="shared" si="57"/>
        <v>0</v>
      </c>
      <c r="E193" s="419">
        <f t="shared" si="57"/>
        <v>0</v>
      </c>
      <c r="F193" s="273"/>
      <c r="G193" s="275"/>
      <c r="H193" s="420"/>
      <c r="I193" s="275"/>
      <c r="J193" s="273"/>
      <c r="K193" s="275"/>
      <c r="L193" s="408"/>
      <c r="M193" s="105"/>
      <c r="N193" s="408"/>
      <c r="O193" s="105"/>
      <c r="P193" s="408"/>
      <c r="Q193" s="105"/>
      <c r="R193" s="408"/>
      <c r="S193" s="105"/>
      <c r="T193" s="408"/>
      <c r="U193" s="105"/>
    </row>
    <row r="194" spans="1:94" x14ac:dyDescent="0.25">
      <c r="A194" s="3374" t="s">
        <v>204</v>
      </c>
      <c r="B194" s="3375"/>
      <c r="C194" s="1708">
        <f>SUM(D194+E194)</f>
        <v>0</v>
      </c>
      <c r="D194" s="1647">
        <f t="shared" si="57"/>
        <v>0</v>
      </c>
      <c r="E194" s="1623">
        <f t="shared" si="57"/>
        <v>0</v>
      </c>
      <c r="F194" s="1648">
        <f t="shared" ref="F194:U194" si="58">SUM(F192:F193)</f>
        <v>0</v>
      </c>
      <c r="G194" s="1653">
        <f t="shared" si="58"/>
        <v>0</v>
      </c>
      <c r="H194" s="1666">
        <f t="shared" si="58"/>
        <v>0</v>
      </c>
      <c r="I194" s="1653">
        <f t="shared" si="58"/>
        <v>0</v>
      </c>
      <c r="J194" s="1648">
        <f t="shared" si="58"/>
        <v>0</v>
      </c>
      <c r="K194" s="1653">
        <f t="shared" si="58"/>
        <v>0</v>
      </c>
      <c r="L194" s="1666">
        <f t="shared" si="58"/>
        <v>0</v>
      </c>
      <c r="M194" s="1653">
        <f t="shared" si="58"/>
        <v>0</v>
      </c>
      <c r="N194" s="1666">
        <f t="shared" si="58"/>
        <v>0</v>
      </c>
      <c r="O194" s="1653">
        <f t="shared" si="58"/>
        <v>0</v>
      </c>
      <c r="P194" s="1666">
        <f t="shared" si="58"/>
        <v>0</v>
      </c>
      <c r="Q194" s="1653">
        <f t="shared" si="58"/>
        <v>0</v>
      </c>
      <c r="R194" s="1666">
        <f t="shared" si="58"/>
        <v>0</v>
      </c>
      <c r="S194" s="1653">
        <f t="shared" si="58"/>
        <v>0</v>
      </c>
      <c r="T194" s="1666">
        <f t="shared" si="58"/>
        <v>0</v>
      </c>
      <c r="U194" s="1653">
        <f t="shared" si="58"/>
        <v>0</v>
      </c>
    </row>
    <row r="195" spans="1:94" x14ac:dyDescent="0.25">
      <c r="A195" s="411" t="s">
        <v>205</v>
      </c>
      <c r="B195" s="412"/>
      <c r="C195" s="412"/>
      <c r="D195" s="412"/>
      <c r="E195" s="41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T195" s="242"/>
      <c r="U195" s="242"/>
    </row>
    <row r="196" spans="1:94" ht="15" customHeight="1" x14ac:dyDescent="0.25">
      <c r="A196" s="3329" t="s">
        <v>198</v>
      </c>
      <c r="B196" s="3331"/>
      <c r="C196" s="3376" t="s">
        <v>120</v>
      </c>
      <c r="D196" s="3377"/>
      <c r="E196" s="3384"/>
      <c r="F196" s="3385" t="s">
        <v>6</v>
      </c>
      <c r="G196" s="3386"/>
      <c r="H196" s="3386"/>
      <c r="I196" s="3386"/>
      <c r="J196" s="3386"/>
      <c r="K196" s="3386"/>
      <c r="L196" s="3386"/>
      <c r="M196" s="3386"/>
      <c r="N196" s="3386"/>
      <c r="O196" s="3387"/>
      <c r="P196" s="3319" t="s">
        <v>206</v>
      </c>
      <c r="Q196" s="3344"/>
      <c r="R196" s="3344"/>
      <c r="S196" s="3344"/>
      <c r="T196" s="242"/>
      <c r="U196" s="242"/>
    </row>
    <row r="197" spans="1:94" ht="15" customHeight="1" x14ac:dyDescent="0.25">
      <c r="A197" s="2578"/>
      <c r="B197" s="2522"/>
      <c r="C197" s="2621"/>
      <c r="D197" s="2622"/>
      <c r="E197" s="2623"/>
      <c r="F197" s="2633" t="s">
        <v>114</v>
      </c>
      <c r="G197" s="2525"/>
      <c r="H197" s="2633" t="s">
        <v>148</v>
      </c>
      <c r="I197" s="2525"/>
      <c r="J197" s="2633" t="s">
        <v>199</v>
      </c>
      <c r="K197" s="2525"/>
      <c r="L197" s="2633" t="s">
        <v>200</v>
      </c>
      <c r="M197" s="2525"/>
      <c r="N197" s="2633" t="s">
        <v>201</v>
      </c>
      <c r="O197" s="2634"/>
      <c r="P197" s="3388" t="s">
        <v>166</v>
      </c>
      <c r="Q197" s="3363" t="s">
        <v>147</v>
      </c>
      <c r="R197" s="3363" t="s">
        <v>113</v>
      </c>
      <c r="S197" s="3319" t="s">
        <v>114</v>
      </c>
      <c r="T197" s="242"/>
      <c r="U197" s="242"/>
    </row>
    <row r="198" spans="1:94" x14ac:dyDescent="0.25">
      <c r="A198" s="2580"/>
      <c r="B198" s="2506"/>
      <c r="C198" s="1661" t="s">
        <v>17</v>
      </c>
      <c r="D198" s="1638" t="s">
        <v>18</v>
      </c>
      <c r="E198" s="1618" t="s">
        <v>19</v>
      </c>
      <c r="F198" s="1638" t="s">
        <v>18</v>
      </c>
      <c r="G198" s="1678" t="s">
        <v>19</v>
      </c>
      <c r="H198" s="1638" t="s">
        <v>18</v>
      </c>
      <c r="I198" s="1678" t="s">
        <v>19</v>
      </c>
      <c r="J198" s="1638" t="s">
        <v>18</v>
      </c>
      <c r="K198" s="1678" t="s">
        <v>19</v>
      </c>
      <c r="L198" s="1638" t="s">
        <v>18</v>
      </c>
      <c r="M198" s="1678" t="s">
        <v>19</v>
      </c>
      <c r="N198" s="1638" t="s">
        <v>18</v>
      </c>
      <c r="O198" s="1654" t="s">
        <v>19</v>
      </c>
      <c r="P198" s="3388"/>
      <c r="Q198" s="3363"/>
      <c r="R198" s="3363"/>
      <c r="S198" s="3319"/>
      <c r="T198" s="242"/>
      <c r="U198" s="242"/>
    </row>
    <row r="199" spans="1:94" x14ac:dyDescent="0.25">
      <c r="A199" s="3372" t="s">
        <v>207</v>
      </c>
      <c r="B199" s="3373"/>
      <c r="C199" s="413">
        <f>SUM(D199+E199)</f>
        <v>0</v>
      </c>
      <c r="D199" s="414">
        <f>SUM(F199+H199+J199+L199+N199)</f>
        <v>0</v>
      </c>
      <c r="E199" s="415">
        <f>SUM(G199+I199+K199+M199+O199)</f>
        <v>0</v>
      </c>
      <c r="F199" s="204"/>
      <c r="G199" s="68"/>
      <c r="H199" s="204"/>
      <c r="I199" s="68"/>
      <c r="J199" s="204"/>
      <c r="K199" s="68"/>
      <c r="L199" s="204"/>
      <c r="M199" s="68"/>
      <c r="N199" s="204"/>
      <c r="O199" s="422"/>
      <c r="P199" s="1709"/>
      <c r="Q199" s="1589"/>
      <c r="R199" s="1589"/>
      <c r="S199" s="1710"/>
      <c r="T199" s="242" t="str">
        <f>CA199&amp;CB199&amp;CC199&amp;CD199&amp;CE199&amp;CF199</f>
        <v/>
      </c>
      <c r="U199" s="242"/>
      <c r="CA199" s="60" t="str">
        <f>IF(AND($C199&lt;&gt;0,P199=""),"* No olvide ingresar la variable Rango Etario NANEAS "&amp;P$197&amp;""&amp;". Digite CERO si no tiene. ",IF(P199&gt;$C199,"* La variable NANEAS de 0 - 4 años no debe ser mayor al Total Ambos Sexos. ",""))</f>
        <v/>
      </c>
      <c r="CB199" s="60" t="str">
        <f>IF(AND($C199&lt;&gt;0,Q199=""),"* No olvide ingresar la variable Rango Etario NANEAS "&amp;Q$197&amp;""&amp;". Digite CERO si no tiene. ",IF(Q199&gt;$C199,"* La variable NANEAS de 5 - 9 años no debe ser mayor al Total Ambos Sexos. ",""))</f>
        <v/>
      </c>
      <c r="CC199" s="60" t="str">
        <f>IF(AND($C199&lt;&gt;0,R199=""),"* No olvide ingresar la variable Rango Etario NANEAS "&amp;R$197&amp;""&amp;". Digite CERO si no tiene. ",IF(R199&gt;$C199,"* La variable NANEAS de 10 - 14 años no debe ser mayor al Total Ambos Sexos. ",""))</f>
        <v/>
      </c>
      <c r="CD199" s="60" t="str">
        <f>IF(AND($C199&lt;&gt;0,S199=""),"* No olvide ingresar la variable Rango Etario NANEAS "&amp;S$197&amp;""&amp;". Digite CERO si no tiene. ",IF(S199&gt;$C199,"* La variable NANEAS de 15 - 19 años no debe ser mayor al Total Ambos Sexos. ",""))</f>
        <v/>
      </c>
      <c r="CE199" s="60" t="str">
        <f>IF(AND($C199&lt;&gt;0,P199+Q199+R199+S199=0),"* La suma de variable "&amp;P$196&amp;""&amp;" no puede ser 0. ","")</f>
        <v/>
      </c>
      <c r="CF199" s="60" t="str">
        <f>IF(AND(Q199+R199+S199+P199&gt;$C199),"* La suma de la variable "&amp;P$196&amp;""&amp;" no puede superar el Total Ambos Sexos. ","")</f>
        <v/>
      </c>
      <c r="CG199" s="61"/>
      <c r="CH199" s="61"/>
      <c r="CI199" s="61"/>
      <c r="CK199" s="62">
        <f t="shared" ref="CK199:CN200" si="59">IF(AND($C199&lt;&gt;0,P199=""),1,IF(P199&gt;$C199,1,0))</f>
        <v>0</v>
      </c>
      <c r="CL199" s="62">
        <f t="shared" si="59"/>
        <v>0</v>
      </c>
      <c r="CM199" s="62">
        <f t="shared" si="59"/>
        <v>0</v>
      </c>
      <c r="CN199" s="62">
        <f t="shared" si="59"/>
        <v>0</v>
      </c>
      <c r="CO199" s="327">
        <f>IF(AND($C199&lt;&gt;0,P199+Q199+R199+S199=0),1,0)</f>
        <v>0</v>
      </c>
      <c r="CP199" s="327">
        <f>IF(AND(Q199+R199+S199+P199&gt;$C199),1,0)</f>
        <v>0</v>
      </c>
    </row>
    <row r="200" spans="1:94" x14ac:dyDescent="0.25">
      <c r="A200" s="2613" t="s">
        <v>208</v>
      </c>
      <c r="B200" s="2604"/>
      <c r="C200" s="417">
        <f>SUM(D200+E200)</f>
        <v>0</v>
      </c>
      <c r="D200" s="418">
        <f>SUM(F200+H200+J200+L200+N200)</f>
        <v>0</v>
      </c>
      <c r="E200" s="419">
        <f t="shared" ref="E200" si="60">SUM(G200+I200+K200+M200+O200)</f>
        <v>0</v>
      </c>
      <c r="F200" s="408"/>
      <c r="G200" s="105"/>
      <c r="H200" s="408"/>
      <c r="I200" s="105"/>
      <c r="J200" s="408"/>
      <c r="K200" s="105"/>
      <c r="L200" s="408"/>
      <c r="M200" s="105"/>
      <c r="N200" s="408"/>
      <c r="O200" s="425"/>
      <c r="P200" s="91"/>
      <c r="Q200" s="193"/>
      <c r="R200" s="193"/>
      <c r="S200" s="41"/>
      <c r="T200" s="242" t="str">
        <f>CA200&amp;CB200&amp;CC200&amp;CD200&amp;CE200&amp;CF200</f>
        <v/>
      </c>
      <c r="U200" s="242"/>
      <c r="CA200" s="60" t="str">
        <f>IF(AND($C200&lt;&gt;0,P200=""),"* No olvide ingresar la variable Rango Etario NANEAS "&amp;P$197&amp;""&amp;". Digite CERO si no tiene. ",IF(P200&gt;$C200,"* La variable NANEAS de 0 - 4 años no debe ser mayor al Total Ambos Sexos. ",""))</f>
        <v/>
      </c>
      <c r="CB200" s="60" t="str">
        <f>IF(AND($C200&lt;&gt;0,Q200=""),"* No olvide ingresar la variable Rango Etario NANEAS "&amp;Q$197&amp;""&amp;". Digite CERO si no tiene. ",IF(Q200&gt;$C200,"* La variable NANEAS de 5 - 9 años no debe ser mayor al Total Ambos Sexos. ",""))</f>
        <v/>
      </c>
      <c r="CC200" s="60" t="str">
        <f>IF(AND($C200&lt;&gt;0,R200=""),"* No olvide ingresar la variable Rango Etario NANEAS "&amp;R$197&amp;""&amp;". Digite CERO si no tiene. ",IF(R200&gt;$C200,"* La variable NANEAS de 10 - 14 años no debe ser mayor al Total Ambos Sexos. ",""))</f>
        <v/>
      </c>
      <c r="CD200" s="60" t="str">
        <f>IF(AND($C200&lt;&gt;0,S200=""),"* No olvide ingresar la variable Rango Etario NANEAS "&amp;S$197&amp;""&amp;". Digite CERO si no tiene. ",IF(S200&gt;$C200,"* La variable NANEAS de 15 - 19 años no debe ser mayor al Total Ambos Sexos. ",""))</f>
        <v/>
      </c>
      <c r="CE200" s="60" t="str">
        <f>IF(AND($C200&lt;&gt;0,P200+Q200+R200+S200=0),"* La suma de variable "&amp;P$196&amp;""&amp;" no puede ser 0. ","")</f>
        <v/>
      </c>
      <c r="CF200" s="60" t="str">
        <f>IF(AND(Q200+R200+S200+P200&gt;$C200),"* La suma de la variable "&amp;P$196&amp;""&amp;" no puede superar el Total Ambos Sexos. ","")</f>
        <v/>
      </c>
      <c r="CG200" s="61"/>
      <c r="CH200" s="61"/>
      <c r="CI200" s="61"/>
      <c r="CK200" s="62">
        <f t="shared" si="59"/>
        <v>0</v>
      </c>
      <c r="CL200" s="62">
        <f t="shared" si="59"/>
        <v>0</v>
      </c>
      <c r="CM200" s="62">
        <f t="shared" si="59"/>
        <v>0</v>
      </c>
      <c r="CN200" s="62">
        <f t="shared" si="59"/>
        <v>0</v>
      </c>
      <c r="CO200" s="327">
        <f>IF(AND($C200&lt;&gt;0,P200+Q200+R200+S200=0),1,0)</f>
        <v>0</v>
      </c>
      <c r="CP200" s="327">
        <f>IF(AND(Q200+R200+S200+P200&gt;$C200),1,0)</f>
        <v>0</v>
      </c>
    </row>
    <row r="201" spans="1:94" x14ac:dyDescent="0.25">
      <c r="A201" s="3382" t="s">
        <v>209</v>
      </c>
      <c r="B201" s="3383"/>
      <c r="C201" s="1708">
        <f>SUM(D201+E201)</f>
        <v>0</v>
      </c>
      <c r="D201" s="1647">
        <f>SUM(F201+H201+J201+L201+N201)</f>
        <v>0</v>
      </c>
      <c r="E201" s="1623">
        <f>SUM(G201+I201+K201+M201+O201)</f>
        <v>0</v>
      </c>
      <c r="F201" s="1666">
        <f>SUM(F199:F200)</f>
        <v>0</v>
      </c>
      <c r="G201" s="1653">
        <f t="shared" ref="G201:S201" si="61">SUM(G199:G200)</f>
        <v>0</v>
      </c>
      <c r="H201" s="1666">
        <f t="shared" si="61"/>
        <v>0</v>
      </c>
      <c r="I201" s="1653">
        <f t="shared" si="61"/>
        <v>0</v>
      </c>
      <c r="J201" s="1666">
        <f t="shared" si="61"/>
        <v>0</v>
      </c>
      <c r="K201" s="1653">
        <f t="shared" si="61"/>
        <v>0</v>
      </c>
      <c r="L201" s="1666">
        <f t="shared" si="61"/>
        <v>0</v>
      </c>
      <c r="M201" s="1653">
        <f t="shared" si="61"/>
        <v>0</v>
      </c>
      <c r="N201" s="1666">
        <f t="shared" si="61"/>
        <v>0</v>
      </c>
      <c r="O201" s="1711">
        <f t="shared" si="61"/>
        <v>0</v>
      </c>
      <c r="P201" s="1712">
        <f t="shared" si="61"/>
        <v>0</v>
      </c>
      <c r="Q201" s="1713">
        <f t="shared" si="61"/>
        <v>0</v>
      </c>
      <c r="R201" s="1713">
        <f t="shared" si="61"/>
        <v>0</v>
      </c>
      <c r="S201" s="1649">
        <f t="shared" si="61"/>
        <v>0</v>
      </c>
      <c r="T201" s="242"/>
      <c r="U201" s="242"/>
    </row>
    <row r="202" spans="1:94" x14ac:dyDescent="0.25">
      <c r="A202" s="411" t="s">
        <v>210</v>
      </c>
      <c r="B202" s="429"/>
      <c r="C202" s="429"/>
      <c r="D202" s="429"/>
      <c r="E202" s="429"/>
      <c r="F202" s="429"/>
      <c r="G202" s="429"/>
      <c r="H202" s="429"/>
      <c r="I202" s="3"/>
      <c r="J202" s="3"/>
      <c r="K202" s="3"/>
      <c r="L202" s="3"/>
      <c r="M202" s="3"/>
      <c r="N202" s="3"/>
      <c r="O202" s="3"/>
      <c r="P202" s="3"/>
      <c r="Q202" s="3"/>
      <c r="R202" s="5"/>
      <c r="S202" s="5"/>
      <c r="T202" s="5"/>
      <c r="U202" s="5"/>
      <c r="V202" s="5"/>
      <c r="W202" s="5"/>
      <c r="X202" s="5"/>
      <c r="Y202" s="5"/>
      <c r="Z202" s="4"/>
      <c r="AA202" s="4"/>
      <c r="AB202" s="4"/>
      <c r="AC202" s="4"/>
      <c r="AD202" s="4"/>
      <c r="AE202" s="4"/>
      <c r="AF202" s="4"/>
      <c r="AG202" s="4"/>
      <c r="AH202" s="4"/>
      <c r="AI202" s="4"/>
    </row>
    <row r="203" spans="1:94" ht="15" customHeight="1" x14ac:dyDescent="0.25">
      <c r="A203" s="3390" t="s">
        <v>211</v>
      </c>
      <c r="B203" s="3391"/>
      <c r="C203" s="3400" t="s">
        <v>65</v>
      </c>
      <c r="D203" s="3392"/>
      <c r="E203" s="3393"/>
      <c r="F203" s="3401" t="s">
        <v>6</v>
      </c>
      <c r="G203" s="3401"/>
      <c r="H203" s="3401"/>
      <c r="I203" s="3401"/>
      <c r="J203" s="3401"/>
      <c r="K203" s="3401"/>
      <c r="L203" s="3401"/>
      <c r="M203" s="3401"/>
      <c r="N203" s="3401"/>
      <c r="O203" s="3401"/>
      <c r="P203" s="3401"/>
      <c r="Q203" s="3401"/>
      <c r="R203" s="3401"/>
      <c r="S203" s="3401"/>
      <c r="T203" s="3401"/>
      <c r="U203" s="3401"/>
      <c r="V203" s="3401"/>
      <c r="W203" s="3401"/>
      <c r="X203" s="3401"/>
      <c r="Y203" s="3401"/>
      <c r="Z203" s="3401"/>
      <c r="AA203" s="3401"/>
      <c r="AB203" s="3401"/>
      <c r="AC203" s="3402"/>
      <c r="AD203" s="3403" t="s">
        <v>121</v>
      </c>
      <c r="AE203" s="3399"/>
      <c r="AF203" s="3404" t="s">
        <v>122</v>
      </c>
      <c r="AG203" s="3399"/>
      <c r="AH203" s="3405" t="s">
        <v>28</v>
      </c>
      <c r="AI203" s="3399" t="s">
        <v>29</v>
      </c>
    </row>
    <row r="204" spans="1:94" x14ac:dyDescent="0.25">
      <c r="A204" s="2642"/>
      <c r="B204" s="2643"/>
      <c r="C204" s="2661"/>
      <c r="D204" s="2648"/>
      <c r="E204" s="2649"/>
      <c r="F204" s="3332" t="s">
        <v>212</v>
      </c>
      <c r="G204" s="3379"/>
      <c r="H204" s="2644" t="s">
        <v>213</v>
      </c>
      <c r="I204" s="2645"/>
      <c r="J204" s="2644" t="s">
        <v>214</v>
      </c>
      <c r="K204" s="2645"/>
      <c r="L204" s="2644" t="s">
        <v>215</v>
      </c>
      <c r="M204" s="2645"/>
      <c r="N204" s="2644" t="s">
        <v>216</v>
      </c>
      <c r="O204" s="2645"/>
      <c r="P204" s="2644" t="s">
        <v>217</v>
      </c>
      <c r="Q204" s="2645"/>
      <c r="R204" s="2644" t="s">
        <v>218</v>
      </c>
      <c r="S204" s="2645"/>
      <c r="T204" s="3380" t="s">
        <v>219</v>
      </c>
      <c r="U204" s="3380"/>
      <c r="V204" s="3380" t="s">
        <v>220</v>
      </c>
      <c r="W204" s="3380"/>
      <c r="X204" s="3380" t="s">
        <v>221</v>
      </c>
      <c r="Y204" s="3380"/>
      <c r="Z204" s="3371" t="s">
        <v>123</v>
      </c>
      <c r="AA204" s="3366"/>
      <c r="AB204" s="3371" t="s">
        <v>124</v>
      </c>
      <c r="AC204" s="3381"/>
      <c r="AD204" s="2665"/>
      <c r="AE204" s="2659"/>
      <c r="AF204" s="2667"/>
      <c r="AG204" s="2659"/>
      <c r="AH204" s="2669"/>
      <c r="AI204" s="2658"/>
    </row>
    <row r="205" spans="1:94" x14ac:dyDescent="0.25">
      <c r="A205" s="2644"/>
      <c r="B205" s="2645"/>
      <c r="C205" s="1714" t="s">
        <v>222</v>
      </c>
      <c r="D205" s="1715" t="s">
        <v>18</v>
      </c>
      <c r="E205" s="1716" t="s">
        <v>19</v>
      </c>
      <c r="F205" s="1717" t="s">
        <v>18</v>
      </c>
      <c r="G205" s="1718" t="s">
        <v>19</v>
      </c>
      <c r="H205" s="1717" t="s">
        <v>18</v>
      </c>
      <c r="I205" s="1718" t="s">
        <v>19</v>
      </c>
      <c r="J205" s="1717" t="s">
        <v>18</v>
      </c>
      <c r="K205" s="1718" t="s">
        <v>19</v>
      </c>
      <c r="L205" s="1717" t="s">
        <v>18</v>
      </c>
      <c r="M205" s="1718" t="s">
        <v>19</v>
      </c>
      <c r="N205" s="1717" t="s">
        <v>18</v>
      </c>
      <c r="O205" s="1718" t="s">
        <v>19</v>
      </c>
      <c r="P205" s="1717" t="s">
        <v>18</v>
      </c>
      <c r="Q205" s="1718" t="s">
        <v>19</v>
      </c>
      <c r="R205" s="1717" t="s">
        <v>18</v>
      </c>
      <c r="S205" s="1718" t="s">
        <v>19</v>
      </c>
      <c r="T205" s="1717" t="s">
        <v>18</v>
      </c>
      <c r="U205" s="1718" t="s">
        <v>19</v>
      </c>
      <c r="V205" s="1717" t="s">
        <v>18</v>
      </c>
      <c r="W205" s="1718" t="s">
        <v>19</v>
      </c>
      <c r="X205" s="1717" t="s">
        <v>18</v>
      </c>
      <c r="Y205" s="1718" t="s">
        <v>19</v>
      </c>
      <c r="Z205" s="1717" t="s">
        <v>18</v>
      </c>
      <c r="AA205" s="1718" t="s">
        <v>19</v>
      </c>
      <c r="AB205" s="1717" t="s">
        <v>18</v>
      </c>
      <c r="AC205" s="1719" t="s">
        <v>19</v>
      </c>
      <c r="AD205" s="1720" t="s">
        <v>18</v>
      </c>
      <c r="AE205" s="1718" t="s">
        <v>19</v>
      </c>
      <c r="AF205" s="1720" t="s">
        <v>18</v>
      </c>
      <c r="AG205" s="1718" t="s">
        <v>19</v>
      </c>
      <c r="AH205" s="2670"/>
      <c r="AI205" s="2659" t="s">
        <v>19</v>
      </c>
    </row>
    <row r="206" spans="1:94" x14ac:dyDescent="0.25">
      <c r="A206" s="3389" t="s">
        <v>223</v>
      </c>
      <c r="B206" s="1721" t="s">
        <v>139</v>
      </c>
      <c r="C206" s="1721">
        <f>SUM(D206+E206)</f>
        <v>0</v>
      </c>
      <c r="D206" s="1722">
        <f>SUM(F206+H206+J206+L206+N206+P206+R206+T206+V206+X206+Z206+AB206)</f>
        <v>0</v>
      </c>
      <c r="E206" s="1723">
        <f>SUM(G206+I206+K206+M206+O206+Q206+S206+U206+W206+Y206+AA206+AC206)</f>
        <v>0</v>
      </c>
      <c r="F206" s="1724"/>
      <c r="G206" s="1725"/>
      <c r="H206" s="1724"/>
      <c r="I206" s="1725"/>
      <c r="J206" s="1724"/>
      <c r="K206" s="1725"/>
      <c r="L206" s="1724"/>
      <c r="M206" s="1725"/>
      <c r="N206" s="1724"/>
      <c r="O206" s="1725"/>
      <c r="P206" s="1724"/>
      <c r="Q206" s="1726"/>
      <c r="R206" s="1724"/>
      <c r="S206" s="1726"/>
      <c r="T206" s="1724"/>
      <c r="U206" s="1725"/>
      <c r="V206" s="1724"/>
      <c r="W206" s="1725"/>
      <c r="X206" s="1724"/>
      <c r="Y206" s="1726"/>
      <c r="Z206" s="1724"/>
      <c r="AA206" s="1726"/>
      <c r="AB206" s="1724"/>
      <c r="AC206" s="1727"/>
      <c r="AD206" s="1725"/>
      <c r="AE206" s="1726"/>
      <c r="AF206" s="1725"/>
      <c r="AG206" s="1726"/>
      <c r="AH206" s="1724"/>
      <c r="AI206" s="1726"/>
      <c r="AJ206" s="444" t="str">
        <f>$CA206&amp;CB206&amp;CC206&amp;CD206&amp;CE206&amp;CF206</f>
        <v/>
      </c>
      <c r="CA206" s="60" t="str">
        <f>IF(AND($D206&lt;&gt;0,AD206=""),"* No olvide ingresar la variable "&amp;AD$203&amp;""&amp;"  Hombres (Digite CERO si no tiene).  ",IF(AD206&gt;$D206,"* La variable Niños, Niñas, Adolescentes y Jóvenes SENAME Hombres no puede superar el Total Hombres. ",""))</f>
        <v/>
      </c>
      <c r="CB206" s="60" t="str">
        <f>IF(AND($E206&lt;&gt;0,AE206=""),"* No olvide ingresar la variable Niños, Niñas, Adolescentes y Jóvenes SENAME  Mujeres (Digite CERO si no tiene).  ",IF(AE206&gt;$E206,"* La variable Niños, Niñas, Adolescentes y Jóvenes SENAME Mujeres no puede superar el Total Mujeres ",""))</f>
        <v/>
      </c>
      <c r="CC206" s="60" t="str">
        <f>IF(AND($D206&lt;&gt;0,AF206=""),"* No olvide ingresar la variable "&amp;AF$203&amp;""&amp;" Hombres (Digite CERO si no tiene).  ",IF(AF206&gt;$D206,"* La variable Niños, Niñas, Adolescentes y Jóvenes Mejor Niñez Hombres no puede superar el Total Hombres. ",""))</f>
        <v/>
      </c>
      <c r="CD206" s="60" t="str">
        <f>IF(AND($E206&lt;&gt;0,AG206=""),"* No olvide ingresar la variable Niños, Niñas, Adolescentes y Jóvenes Mejor niñez Mujeres (Digite CERO si no tiene).  ",IF(AG206&gt;$E206,"* La variable de Niños, Niñas, Adolescentes y Jóvenes Mejor Niñez Mujeres no puede superar el Total Mujeres. ",""))</f>
        <v/>
      </c>
      <c r="CE206" s="60" t="str">
        <f>IF(AND($C206&lt;&gt;0,AH206=""),"* No olvide ingresar la variable "&amp;AH$203&amp;""&amp;" (Digite CERO si no tiene).  ",IF(AH206&gt;$C206,"* La variable Pueblos Originarios no puede superar el Total Ambos Sexos. ",""))</f>
        <v/>
      </c>
      <c r="CF206" s="60" t="str">
        <f>IF(AND($C206&lt;&gt;0,AI206=""),"* No olvide ingresar la variable "&amp;AI$203&amp;""&amp;" (Digite CERO si no tiene).  ",IF(AI206&gt;$C206,"* La variable Migrantes no puede superar el Total Ambos Sexos. ",""))</f>
        <v/>
      </c>
      <c r="CK206" s="62">
        <f>IF(AND($D206&lt;&gt;0,AD206=""),1,IF(AD206&gt;$D206,1,0))</f>
        <v>0</v>
      </c>
      <c r="CL206" s="62">
        <f>IF(AND($E206&lt;&gt;0,AE206=""),1,IF(AE206&gt;$E206,1,0))</f>
        <v>0</v>
      </c>
      <c r="CM206" s="62">
        <f>IF(AND($D206&lt;&gt;0,AF206=""),1,IF(AF206&gt;$D206,1,0))</f>
        <v>0</v>
      </c>
      <c r="CN206" s="62">
        <f>IF(AND($E206&lt;&gt;0,AG206=""),1,IF(AG206&gt;$E206,1,0))</f>
        <v>0</v>
      </c>
      <c r="CO206" s="62">
        <f>IF(AND($C206&lt;&gt;0,AH206=""),1,IF(AH206&gt;$C206,1,0))</f>
        <v>0</v>
      </c>
      <c r="CP206" s="62">
        <f>IF(AND($C206&lt;&gt;0,AI206=""),1,IF(AI206&gt;$C206,1,0))</f>
        <v>0</v>
      </c>
    </row>
    <row r="207" spans="1:94" x14ac:dyDescent="0.25">
      <c r="A207" s="2637"/>
      <c r="B207" s="445" t="s">
        <v>224</v>
      </c>
      <c r="C207" s="446">
        <f>SUM(D207+E207)</f>
        <v>0</v>
      </c>
      <c r="D207" s="447">
        <f>SUM(F207+H207+J207+L207+N207+P207+R207+T207+V207+X207+Z207+AB207)</f>
        <v>0</v>
      </c>
      <c r="E207" s="448">
        <f>SUM(G207+I207+K207+M207+O207+Q207+S207+U207+W207+Y207+AA207+AC207)</f>
        <v>0</v>
      </c>
      <c r="F207" s="449"/>
      <c r="G207" s="450"/>
      <c r="H207" s="449"/>
      <c r="I207" s="450"/>
      <c r="J207" s="449"/>
      <c r="K207" s="450"/>
      <c r="L207" s="449"/>
      <c r="M207" s="450"/>
      <c r="N207" s="449"/>
      <c r="O207" s="450"/>
      <c r="P207" s="449"/>
      <c r="Q207" s="451"/>
      <c r="R207" s="449"/>
      <c r="S207" s="451"/>
      <c r="T207" s="449"/>
      <c r="U207" s="450"/>
      <c r="V207" s="449"/>
      <c r="W207" s="450"/>
      <c r="X207" s="449"/>
      <c r="Y207" s="451"/>
      <c r="Z207" s="449"/>
      <c r="AA207" s="451"/>
      <c r="AB207" s="449"/>
      <c r="AC207" s="452"/>
      <c r="AD207" s="453"/>
      <c r="AE207" s="451"/>
      <c r="AF207" s="453"/>
      <c r="AG207" s="451"/>
      <c r="AH207" s="449"/>
      <c r="AI207" s="451"/>
      <c r="AJ207" s="444" t="str">
        <f>$CA207&amp;CB207&amp;CC207&amp;CE207&amp;CF207&amp;CD207</f>
        <v/>
      </c>
      <c r="CA207" s="60" t="str">
        <f>IF(AND($D207&lt;&gt;0,AD207=""),"* No olvide ingresar la variable "&amp;AD$203&amp;""&amp;" Hombres (Digite CERO si no tiene).  ",IF(AD207&gt;$D207,"* La variable Niños, Niñas, Adolescentes y Jóvenes SENAME Hombres no puede superar el Total Hombres. ",""))</f>
        <v/>
      </c>
      <c r="CB207" s="60" t="str">
        <f>IF(AND($E207&lt;&gt;0,AE207=""),"* No olvide ingresar la variable Niños, Niñas, Adolescentes y Jóvenes SENAME  Mujeres (Digite CERO si no tiene).  ",IF(AE207&gt;$E207,"* La variable Niños, Niñas, Adolescentes y Jóvenes SENAME Mujeres no puede superar el Total Mujeres ",""))</f>
        <v/>
      </c>
      <c r="CC207" s="60" t="str">
        <f>IF(AND($D207&lt;&gt;0,AF207=""),"* No olvide ingresar la variable "&amp;AF$203&amp;""&amp;" Hombres (Digite CERO si no tiene).  ",IF(AF207&gt;$D207,"* La variable Niños, Niñas, Adolescentes y Jóvenes Mejor Niñez Hombres no puede superar el Total Hombres. ",""))</f>
        <v/>
      </c>
      <c r="CD207" s="60" t="str">
        <f>IF(AND($E207&lt;&gt;0,AG207=""),"* No olvide ingresar la variable Niños, Niñas, Adolescentes y Jóvenes Mejor niñez Mujeres (Digite CERO si no tiene).  ",IF(AG207&gt;$E207,"* La variable de Niños, Niñas, Adolescentes y Jóvenes Mejor Niñez Mujeres no puede superar el Total Mujeres. ",""))</f>
        <v/>
      </c>
      <c r="CE207" s="60" t="str">
        <f>IF(AND($C207&lt;&gt;0,AH207=""),"* No olvide ingresar la variable "&amp;AH$203&amp;""&amp;" (Digite CERO si no tiene).  ",IF(AH207&gt;$C207,"* La variable Pueblos Originarios no puede superar el Total Ambos Sexos. ",""))</f>
        <v/>
      </c>
      <c r="CF207" s="60" t="str">
        <f>IF(AND($C207&lt;&gt;0,AI207=""),"* No olvide ingresar la variable "&amp;AI$203&amp;""&amp;" (Digite CERO si no tiene).  ",IF(AI207&gt;$C207,"* La variable Migrantes no puede superar el Total Ambos Sexos. ",""))</f>
        <v/>
      </c>
      <c r="CK207" s="62">
        <f>IF(AND($D207&lt;&gt;0,AD207=""),1,IF(AD207&gt;$D207,1,0))</f>
        <v>0</v>
      </c>
      <c r="CL207" s="62">
        <f>IF(AND($E207&lt;&gt;0,AE207=""),1,IF(AE207&gt;$E207,1,0))</f>
        <v>0</v>
      </c>
      <c r="CM207" s="62">
        <f>IF(AND($D207&lt;&gt;0,AF207=""),1,IF(AF207&gt;$D207,1,0))</f>
        <v>0</v>
      </c>
      <c r="CN207" s="62">
        <f>IF(AND($E207&lt;&gt;0,AG207=""),1,IF(AG207&gt;$E207,1,0))</f>
        <v>0</v>
      </c>
      <c r="CO207" s="62">
        <f>IF(AND($C207&lt;&gt;0,AH207=""),1,IF(AH207&gt;$C207,1,0))</f>
        <v>0</v>
      </c>
      <c r="CP207" s="62">
        <f>IF(AND($C207&lt;&gt;0,AI207=""),1,IF(AI207&gt;$C207,1,0))</f>
        <v>0</v>
      </c>
    </row>
    <row r="208" spans="1:94" x14ac:dyDescent="0.25">
      <c r="A208" s="2638" t="s">
        <v>65</v>
      </c>
      <c r="B208" s="2639"/>
      <c r="C208" s="1728">
        <f>SUM(D208+E208)</f>
        <v>0</v>
      </c>
      <c r="D208" s="1729">
        <f t="shared" ref="D208:AI208" si="62">SUM(D206+D207)</f>
        <v>0</v>
      </c>
      <c r="E208" s="1730">
        <f t="shared" si="62"/>
        <v>0</v>
      </c>
      <c r="F208" s="1731">
        <f t="shared" si="62"/>
        <v>0</v>
      </c>
      <c r="G208" s="1732">
        <f t="shared" si="62"/>
        <v>0</v>
      </c>
      <c r="H208" s="1731">
        <f t="shared" si="62"/>
        <v>0</v>
      </c>
      <c r="I208" s="1732">
        <f t="shared" si="62"/>
        <v>0</v>
      </c>
      <c r="J208" s="1731">
        <f t="shared" si="62"/>
        <v>0</v>
      </c>
      <c r="K208" s="1732">
        <f t="shared" si="62"/>
        <v>0</v>
      </c>
      <c r="L208" s="1731">
        <f t="shared" si="62"/>
        <v>0</v>
      </c>
      <c r="M208" s="1732">
        <f t="shared" si="62"/>
        <v>0</v>
      </c>
      <c r="N208" s="1731">
        <f t="shared" si="62"/>
        <v>0</v>
      </c>
      <c r="O208" s="1732">
        <f t="shared" si="62"/>
        <v>0</v>
      </c>
      <c r="P208" s="1731">
        <f t="shared" si="62"/>
        <v>0</v>
      </c>
      <c r="Q208" s="1732">
        <f t="shared" si="62"/>
        <v>0</v>
      </c>
      <c r="R208" s="1731">
        <f t="shared" si="62"/>
        <v>0</v>
      </c>
      <c r="S208" s="1732">
        <f t="shared" si="62"/>
        <v>0</v>
      </c>
      <c r="T208" s="1731">
        <f t="shared" si="62"/>
        <v>0</v>
      </c>
      <c r="U208" s="1732">
        <f t="shared" si="62"/>
        <v>0</v>
      </c>
      <c r="V208" s="1731">
        <f t="shared" si="62"/>
        <v>0</v>
      </c>
      <c r="W208" s="1732">
        <f t="shared" si="62"/>
        <v>0</v>
      </c>
      <c r="X208" s="1731">
        <f t="shared" si="62"/>
        <v>0</v>
      </c>
      <c r="Y208" s="1732">
        <f t="shared" si="62"/>
        <v>0</v>
      </c>
      <c r="Z208" s="1731">
        <f t="shared" si="62"/>
        <v>0</v>
      </c>
      <c r="AA208" s="1732">
        <f t="shared" si="62"/>
        <v>0</v>
      </c>
      <c r="AB208" s="1731">
        <f t="shared" si="62"/>
        <v>0</v>
      </c>
      <c r="AC208" s="1733">
        <f t="shared" si="62"/>
        <v>0</v>
      </c>
      <c r="AD208" s="1729">
        <f t="shared" si="62"/>
        <v>0</v>
      </c>
      <c r="AE208" s="1732">
        <f t="shared" si="62"/>
        <v>0</v>
      </c>
      <c r="AF208" s="1729">
        <f t="shared" si="62"/>
        <v>0</v>
      </c>
      <c r="AG208" s="1732">
        <f t="shared" si="62"/>
        <v>0</v>
      </c>
      <c r="AH208" s="1731">
        <f t="shared" si="62"/>
        <v>0</v>
      </c>
      <c r="AI208" s="1730">
        <f t="shared" si="62"/>
        <v>0</v>
      </c>
    </row>
    <row r="209" spans="1:90" customFormat="1" x14ac:dyDescent="0.25">
      <c r="A209" s="411" t="s">
        <v>225</v>
      </c>
      <c r="B209" s="429"/>
      <c r="C209" s="429"/>
      <c r="D209" s="429"/>
      <c r="E209" s="429"/>
      <c r="F209" s="429"/>
      <c r="G209" s="5"/>
      <c r="H209" s="5"/>
      <c r="I209" s="379"/>
      <c r="J209" s="379"/>
      <c r="K209" s="379"/>
      <c r="L209" s="379"/>
      <c r="M209" s="379"/>
      <c r="N209" s="379"/>
      <c r="O209" s="379"/>
      <c r="P209" s="379"/>
      <c r="Q209" s="379"/>
      <c r="R209" s="5"/>
      <c r="S209" s="5"/>
      <c r="T209" s="5"/>
      <c r="U209" s="5"/>
      <c r="V209" s="5"/>
      <c r="W209" s="5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</row>
    <row r="210" spans="1:90" customFormat="1" ht="15" customHeight="1" x14ac:dyDescent="0.25">
      <c r="A210" s="3390" t="s">
        <v>226</v>
      </c>
      <c r="B210" s="3391"/>
      <c r="C210" s="3392" t="s">
        <v>65</v>
      </c>
      <c r="D210" s="3392"/>
      <c r="E210" s="3393"/>
      <c r="F210" s="3394" t="s">
        <v>6</v>
      </c>
      <c r="G210" s="3395"/>
      <c r="H210" s="3395"/>
      <c r="I210" s="3395"/>
      <c r="J210" s="3395"/>
      <c r="K210" s="3395"/>
      <c r="L210" s="3395"/>
      <c r="M210" s="3395"/>
      <c r="N210" s="3395"/>
      <c r="O210" s="3395"/>
      <c r="P210" s="3394" t="s">
        <v>227</v>
      </c>
      <c r="Q210" s="3395"/>
      <c r="R210" s="3396"/>
      <c r="S210" s="3406" t="s">
        <v>28</v>
      </c>
      <c r="T210" s="3407" t="s">
        <v>29</v>
      </c>
      <c r="U210" s="3404" t="s">
        <v>228</v>
      </c>
      <c r="V210" s="3404"/>
      <c r="W210" s="3404"/>
      <c r="X210" s="3404"/>
      <c r="Y210" s="3404"/>
      <c r="Z210" s="3399"/>
      <c r="AA210" s="3408" t="s">
        <v>229</v>
      </c>
      <c r="AB210" s="3404"/>
      <c r="AC210" s="3404"/>
      <c r="AD210" s="3404"/>
      <c r="AE210" s="3404"/>
      <c r="AF210" s="3399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</row>
    <row r="211" spans="1:90" customFormat="1" ht="15" customHeight="1" x14ac:dyDescent="0.25">
      <c r="A211" s="2642"/>
      <c r="B211" s="2643"/>
      <c r="C211" s="2648"/>
      <c r="D211" s="2648"/>
      <c r="E211" s="2649"/>
      <c r="F211" s="3344" t="s">
        <v>230</v>
      </c>
      <c r="G211" s="3344"/>
      <c r="H211" s="3344" t="s">
        <v>31</v>
      </c>
      <c r="I211" s="3344"/>
      <c r="J211" s="3344" t="s">
        <v>145</v>
      </c>
      <c r="K211" s="3344"/>
      <c r="L211" s="3344" t="s">
        <v>231</v>
      </c>
      <c r="M211" s="3344"/>
      <c r="N211" s="3344" t="s">
        <v>232</v>
      </c>
      <c r="O211" s="3318"/>
      <c r="P211" s="3409" t="s">
        <v>233</v>
      </c>
      <c r="Q211" s="3397" t="s">
        <v>234</v>
      </c>
      <c r="R211" s="3398" t="s">
        <v>235</v>
      </c>
      <c r="S211" s="2672"/>
      <c r="T211" s="2675"/>
      <c r="U211" s="2667"/>
      <c r="V211" s="2667"/>
      <c r="W211" s="2667"/>
      <c r="X211" s="2667"/>
      <c r="Y211" s="2667"/>
      <c r="Z211" s="2659"/>
      <c r="AA211" s="2678"/>
      <c r="AB211" s="2667"/>
      <c r="AC211" s="2667"/>
      <c r="AD211" s="2667"/>
      <c r="AE211" s="2667"/>
      <c r="AF211" s="2659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</row>
    <row r="212" spans="1:90" customFormat="1" x14ac:dyDescent="0.25">
      <c r="A212" s="2644"/>
      <c r="B212" s="2645"/>
      <c r="C212" s="1714" t="s">
        <v>222</v>
      </c>
      <c r="D212" s="1720" t="s">
        <v>18</v>
      </c>
      <c r="E212" s="1716" t="s">
        <v>19</v>
      </c>
      <c r="F212" s="1717" t="s">
        <v>18</v>
      </c>
      <c r="G212" s="1718" t="s">
        <v>19</v>
      </c>
      <c r="H212" s="1717" t="s">
        <v>18</v>
      </c>
      <c r="I212" s="1718" t="s">
        <v>19</v>
      </c>
      <c r="J212" s="1717" t="s">
        <v>18</v>
      </c>
      <c r="K212" s="1718" t="s">
        <v>19</v>
      </c>
      <c r="L212" s="1717" t="s">
        <v>18</v>
      </c>
      <c r="M212" s="1718" t="s">
        <v>19</v>
      </c>
      <c r="N212" s="1717" t="s">
        <v>18</v>
      </c>
      <c r="O212" s="1734" t="s">
        <v>19</v>
      </c>
      <c r="P212" s="2680"/>
      <c r="Q212" s="2654"/>
      <c r="R212" s="2656"/>
      <c r="S212" s="2673"/>
      <c r="T212" s="2676" t="s">
        <v>19</v>
      </c>
      <c r="U212" s="1735" t="s">
        <v>236</v>
      </c>
      <c r="V212" s="1736" t="s">
        <v>11</v>
      </c>
      <c r="W212" s="1737" t="s">
        <v>237</v>
      </c>
      <c r="X212" s="1737" t="s">
        <v>238</v>
      </c>
      <c r="Y212" s="1737" t="s">
        <v>239</v>
      </c>
      <c r="Z212" s="1738" t="s">
        <v>240</v>
      </c>
      <c r="AA212" s="1739" t="s">
        <v>236</v>
      </c>
      <c r="AB212" s="1736" t="s">
        <v>11</v>
      </c>
      <c r="AC212" s="1737" t="s">
        <v>237</v>
      </c>
      <c r="AD212" s="1737" t="s">
        <v>238</v>
      </c>
      <c r="AE212" s="1737" t="s">
        <v>239</v>
      </c>
      <c r="AF212" s="1740" t="s">
        <v>240</v>
      </c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</row>
    <row r="213" spans="1:90" customFormat="1" ht="15" customHeight="1" x14ac:dyDescent="0.25">
      <c r="A213" s="3414" t="s">
        <v>241</v>
      </c>
      <c r="B213" s="3415"/>
      <c r="C213" s="1721">
        <f>SUM(D213+E213)</f>
        <v>0</v>
      </c>
      <c r="D213" s="1722">
        <f t="shared" ref="D213:E215" si="63">SUM(F213+H213+J213+L213+N213)</f>
        <v>0</v>
      </c>
      <c r="E213" s="1741">
        <f t="shared" si="63"/>
        <v>0</v>
      </c>
      <c r="F213" s="1724"/>
      <c r="G213" s="1726"/>
      <c r="H213" s="1724"/>
      <c r="I213" s="1726"/>
      <c r="J213" s="1724"/>
      <c r="K213" s="1726"/>
      <c r="L213" s="1724"/>
      <c r="M213" s="1726"/>
      <c r="N213" s="1724"/>
      <c r="O213" s="1742"/>
      <c r="P213" s="1724"/>
      <c r="Q213" s="1596"/>
      <c r="R213" s="1727"/>
      <c r="S213" s="1743"/>
      <c r="T213" s="1727"/>
      <c r="U213" s="471"/>
      <c r="V213" s="472"/>
      <c r="W213" s="472"/>
      <c r="X213" s="472"/>
      <c r="Y213" s="472"/>
      <c r="Z213" s="473"/>
      <c r="AA213" s="1724"/>
      <c r="AB213" s="1596"/>
      <c r="AC213" s="1596"/>
      <c r="AD213" s="1596"/>
      <c r="AE213" s="1596"/>
      <c r="AF213" s="1726"/>
      <c r="AG213" s="242" t="str">
        <f>CA213&amp;CB213</f>
        <v/>
      </c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60" t="str">
        <f>IF(AND($C213&lt;&gt;0,S213=""),"* No olvide ingresar la variable "&amp;S$210&amp;""&amp;" (Digite CERO si no tiene). ",IF(S213&gt;$C213,"* La variable Pueblos Originarios no puede superar el Total Ambos Sexos. ",""))</f>
        <v/>
      </c>
      <c r="CB213" s="60" t="str">
        <f>IF(AND($C213&lt;&gt;0,T213=""),"* No olvide ingresar la variable "&amp;T$210&amp;""&amp;" (Digite CERO si no tiene). ",IF(T213&gt;$C213,"* La variable Migrantes no puede superar el Total Ambos Sexos. ",""))</f>
        <v/>
      </c>
      <c r="CC213" s="2"/>
      <c r="CD213" s="59"/>
      <c r="CE213" s="59"/>
      <c r="CF213" s="61"/>
      <c r="CG213" s="61"/>
      <c r="CH213" s="61"/>
      <c r="CI213" s="61"/>
      <c r="CJ213" s="61"/>
      <c r="CK213" s="62">
        <f>IF(AND($C213&lt;&gt;0,S213=""),1,IF(S213&gt;$C213,1,0))</f>
        <v>0</v>
      </c>
      <c r="CL213" s="62">
        <f>IF(AND($C213&lt;&gt;0,T213=""),1,IF(T213&gt;$C213,1,0))</f>
        <v>0</v>
      </c>
    </row>
    <row r="214" spans="1:90" customFormat="1" x14ac:dyDescent="0.25">
      <c r="A214" s="2694" t="s">
        <v>242</v>
      </c>
      <c r="B214" s="2695"/>
      <c r="C214" s="474">
        <f>SUM(D214+E214)</f>
        <v>0</v>
      </c>
      <c r="D214" s="475">
        <f t="shared" si="63"/>
        <v>0</v>
      </c>
      <c r="E214" s="476">
        <f t="shared" si="63"/>
        <v>0</v>
      </c>
      <c r="F214" s="477"/>
      <c r="G214" s="478"/>
      <c r="H214" s="477"/>
      <c r="I214" s="478"/>
      <c r="J214" s="477"/>
      <c r="K214" s="478"/>
      <c r="L214" s="477"/>
      <c r="M214" s="478"/>
      <c r="N214" s="477"/>
      <c r="O214" s="479"/>
      <c r="P214" s="477"/>
      <c r="Q214" s="480"/>
      <c r="R214" s="481"/>
      <c r="S214" s="482"/>
      <c r="T214" s="483"/>
      <c r="U214" s="482"/>
      <c r="V214" s="480"/>
      <c r="W214" s="480"/>
      <c r="X214" s="480"/>
      <c r="Y214" s="480"/>
      <c r="Z214" s="484"/>
      <c r="AA214" s="477"/>
      <c r="AB214" s="480"/>
      <c r="AC214" s="480"/>
      <c r="AD214" s="480"/>
      <c r="AE214" s="480"/>
      <c r="AF214" s="478"/>
      <c r="AG214" s="242" t="str">
        <f t="shared" ref="AG214:AG215" si="64">CA214&amp;CB214</f>
        <v/>
      </c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60" t="str">
        <f t="shared" ref="CA214:CA215" si="65">IF(AND($C214&lt;&gt;0,S214=""),"* No olvide ingresar la variable "&amp;S$210&amp;""&amp;" (Digite CERO si no tiene). ",IF(S214&gt;$C214,"* La variable Pueblos Originarios no puede superar el Total Ambos Sexos. ",""))</f>
        <v/>
      </c>
      <c r="CB214" s="60" t="str">
        <f t="shared" ref="CB214:CB215" si="66">IF(AND($C214&lt;&gt;0,T214=""),"* No olvide ingresar la variable "&amp;T$210&amp;""&amp;" (Digite CERO si no tiene). ",IF(T214&gt;$C214,"* La variable Migrantes no puede superar el Total Ambos Sexos. ",""))</f>
        <v/>
      </c>
      <c r="CC214" s="2"/>
      <c r="CD214" s="59"/>
      <c r="CE214" s="59"/>
      <c r="CF214" s="61"/>
      <c r="CG214" s="61"/>
      <c r="CH214" s="61"/>
      <c r="CI214" s="61"/>
      <c r="CJ214" s="61"/>
      <c r="CK214" s="62">
        <f t="shared" ref="CK214:CL215" si="67">IF(AND($C214&lt;&gt;0,S214=""),1,IF(S214&gt;$C214,1,0))</f>
        <v>0</v>
      </c>
      <c r="CL214" s="62">
        <f t="shared" si="67"/>
        <v>0</v>
      </c>
    </row>
    <row r="215" spans="1:90" customFormat="1" x14ac:dyDescent="0.25">
      <c r="A215" s="2696" t="s">
        <v>243</v>
      </c>
      <c r="B215" s="2697"/>
      <c r="C215" s="445">
        <f>SUM(D215+E215)</f>
        <v>0</v>
      </c>
      <c r="D215" s="485">
        <f t="shared" si="63"/>
        <v>0</v>
      </c>
      <c r="E215" s="486">
        <f t="shared" si="63"/>
        <v>0</v>
      </c>
      <c r="F215" s="449"/>
      <c r="G215" s="451"/>
      <c r="H215" s="449"/>
      <c r="I215" s="451"/>
      <c r="J215" s="449"/>
      <c r="K215" s="451"/>
      <c r="L215" s="449"/>
      <c r="M215" s="451"/>
      <c r="N215" s="449"/>
      <c r="O215" s="487"/>
      <c r="P215" s="449"/>
      <c r="Q215" s="488"/>
      <c r="R215" s="452"/>
      <c r="S215" s="489"/>
      <c r="T215" s="452"/>
      <c r="U215" s="489"/>
      <c r="V215" s="488"/>
      <c r="W215" s="488"/>
      <c r="X215" s="488"/>
      <c r="Y215" s="488"/>
      <c r="Z215" s="490"/>
      <c r="AA215" s="449"/>
      <c r="AB215" s="488"/>
      <c r="AC215" s="488"/>
      <c r="AD215" s="488"/>
      <c r="AE215" s="488"/>
      <c r="AF215" s="451"/>
      <c r="AG215" s="242" t="str">
        <f t="shared" si="64"/>
        <v/>
      </c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60" t="str">
        <f t="shared" si="65"/>
        <v/>
      </c>
      <c r="CB215" s="60" t="str">
        <f t="shared" si="66"/>
        <v/>
      </c>
      <c r="CC215" s="2"/>
      <c r="CD215" s="59"/>
      <c r="CE215" s="59"/>
      <c r="CF215" s="61"/>
      <c r="CG215" s="61"/>
      <c r="CH215" s="61"/>
      <c r="CI215" s="61"/>
      <c r="CJ215" s="61"/>
      <c r="CK215" s="62">
        <f t="shared" si="67"/>
        <v>0</v>
      </c>
      <c r="CL215" s="62">
        <f>IF(AND($C215&lt;&gt;0,T215=""),1,IF(T215&gt;$C215,1,0))</f>
        <v>0</v>
      </c>
    </row>
    <row r="216" spans="1:90" customFormat="1" x14ac:dyDescent="0.25">
      <c r="A216" s="491" t="s">
        <v>244</v>
      </c>
      <c r="B216" s="491"/>
      <c r="C216" s="491"/>
      <c r="D216" s="492"/>
      <c r="E216" s="492"/>
      <c r="F216" s="492"/>
      <c r="G216" s="492"/>
      <c r="H216" s="493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</row>
    <row r="217" spans="1:90" customFormat="1" ht="15" customHeight="1" x14ac:dyDescent="0.25">
      <c r="A217" s="3416" t="s">
        <v>245</v>
      </c>
      <c r="B217" s="3417"/>
      <c r="C217" s="3417"/>
      <c r="D217" s="3410"/>
      <c r="E217" s="3416" t="s">
        <v>18</v>
      </c>
      <c r="F217" s="3418" t="s">
        <v>19</v>
      </c>
      <c r="G217" s="3423" t="s">
        <v>246</v>
      </c>
      <c r="H217" s="3424"/>
      <c r="I217" s="3425" t="s">
        <v>28</v>
      </c>
      <c r="J217" s="3410" t="s">
        <v>29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</row>
    <row r="218" spans="1:90" customFormat="1" ht="22.5" x14ac:dyDescent="0.25">
      <c r="A218" s="2700"/>
      <c r="B218" s="2701"/>
      <c r="C218" s="2701"/>
      <c r="D218" s="2682"/>
      <c r="E218" s="2700"/>
      <c r="F218" s="2703"/>
      <c r="G218" s="1744" t="s">
        <v>247</v>
      </c>
      <c r="H218" s="1745" t="s">
        <v>248</v>
      </c>
      <c r="I218" s="2716"/>
      <c r="J218" s="268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</row>
    <row r="219" spans="1:90" customFormat="1" ht="15" customHeight="1" x14ac:dyDescent="0.25">
      <c r="A219" s="3411" t="s">
        <v>249</v>
      </c>
      <c r="B219" s="3412"/>
      <c r="C219" s="3412"/>
      <c r="D219" s="3413"/>
      <c r="E219" s="1746"/>
      <c r="F219" s="1747"/>
      <c r="G219" s="1705"/>
      <c r="H219" s="1748"/>
      <c r="I219" s="1749"/>
      <c r="J219" s="1747"/>
      <c r="K219" s="444" t="str">
        <f>$CA219&amp;CB219</f>
        <v/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CA219" s="60" t="str">
        <f>IF(AND($E219+F219&lt;&gt;0,I219=""),"* No olvide ingresar la variable "&amp;I$217&amp;""&amp;" (Digite CERO si no tiene). ",IF(I219&gt;$E219+$F219,"* La variable Pueblos Originarios la suma de Hombres + Mujeres.",""))</f>
        <v/>
      </c>
      <c r="CB219" s="60" t="str">
        <f>IF(AND($E219+F219&lt;&gt;0,J219=""),"* No olvide ingresar la variable "&amp;J$217&amp;""&amp;" (Digite CERO si no tiene). ",IF(J219&gt;$E219+$F219,"* La variable Migrantes no puede superar la suma de Hombres + Mujeres. ",""))</f>
        <v/>
      </c>
      <c r="CC219" s="2"/>
      <c r="CD219" s="59"/>
      <c r="CE219" s="59"/>
      <c r="CF219" s="61"/>
      <c r="CG219" s="61"/>
      <c r="CH219" s="61"/>
      <c r="CI219" s="61"/>
      <c r="CJ219" s="61"/>
      <c r="CK219" s="62">
        <f>IF(AND($E219+$F219&lt;&gt;0,I219=""),1,IF(I219&gt;$E219+$F219,1,0))</f>
        <v>0</v>
      </c>
      <c r="CL219" s="62">
        <f>IF(AND($E219+$F219&lt;&gt;0,J219=""),1,IF(J219&gt;$E219+$F219,1,0))</f>
        <v>0</v>
      </c>
    </row>
    <row r="220" spans="1:90" customFormat="1" ht="15" customHeight="1" x14ac:dyDescent="0.25">
      <c r="A220" s="2686" t="s">
        <v>250</v>
      </c>
      <c r="B220" s="2687"/>
      <c r="C220" s="2687"/>
      <c r="D220" s="2688"/>
      <c r="E220" s="391"/>
      <c r="F220" s="500"/>
      <c r="G220" s="391"/>
      <c r="H220" s="330"/>
      <c r="I220" s="501"/>
      <c r="J220" s="502"/>
      <c r="K220" s="444" t="str">
        <f t="shared" ref="K220:K226" si="68">$CA220&amp;CB220</f>
        <v/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60" t="str">
        <f>IF(AND($E220+F220&lt;&gt;0,I220=""),"* No olvide ingresar la variable "&amp;I$217&amp;""&amp;" (Digite CERO si no tiene). ",IF(I220&gt;$E220+$F220,"* La variable Pueblos Originarios la suma de Hombres + Mujeres.",""))</f>
        <v/>
      </c>
      <c r="CB220" s="60" t="str">
        <f>IF(AND($E220+F220&lt;&gt;0,J220=""),"* No olvide ingresar la variable "&amp;J$217&amp;""&amp;" (Digite CERO si no tiene). ",IF(J220&gt;$E220+$F220,"* La variable Migrantes no puede superar la suma de Hombres + Mujeres. ",""))</f>
        <v/>
      </c>
      <c r="CC220" s="2"/>
      <c r="CD220" s="59"/>
      <c r="CE220" s="59"/>
      <c r="CF220" s="61"/>
      <c r="CG220" s="61"/>
      <c r="CH220" s="61"/>
      <c r="CI220" s="61"/>
      <c r="CJ220" s="61"/>
      <c r="CK220" s="62">
        <f>IF(AND($E220+$F220&lt;&gt;0,I220=""),1,IF(I220&gt;$E220+$F220,1,0))</f>
        <v>0</v>
      </c>
      <c r="CL220" s="62">
        <f>IF(AND($E220+$F220&lt;&gt;0,J220=""),1,IF(J220&gt;$E220+$F220,1,0))</f>
        <v>0</v>
      </c>
    </row>
    <row r="221" spans="1:90" customFormat="1" ht="15" customHeight="1" x14ac:dyDescent="0.25">
      <c r="A221" s="2689" t="s">
        <v>251</v>
      </c>
      <c r="B221" s="2690"/>
      <c r="C221" s="2690"/>
      <c r="D221" s="2691"/>
      <c r="E221" s="396"/>
      <c r="F221" s="503"/>
      <c r="G221" s="504"/>
      <c r="H221" s="505"/>
      <c r="I221" s="506"/>
      <c r="J221" s="507"/>
      <c r="K221" s="444" t="str">
        <f t="shared" si="68"/>
        <v/>
      </c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60" t="str">
        <f t="shared" ref="CA221" si="69">IF(AND($E221+F221&lt;&gt;0,I221=""),"* No olvide ingresar la variable "&amp;I$217&amp;""&amp;" (Digite CERO si no tiene). ",IF(I221&gt;$E221+$F221,"* La variable Pueblos Originarios la suma de Hombres + Mujeres.",""))</f>
        <v/>
      </c>
      <c r="CB221" s="60" t="str">
        <f t="shared" ref="CB221" si="70">IF(AND($E221+F221&lt;&gt;0,J221=""),"* No olvide ingresar la variable "&amp;J$217&amp;""&amp;" (Digite CERO si no tiene). ",IF(J221&gt;$E221+$F221,"* La variable Migrantes no puede superar la suma de Hombres + Mujeres. ",""))</f>
        <v/>
      </c>
      <c r="CC221" s="2"/>
      <c r="CD221" s="59"/>
      <c r="CE221" s="59"/>
      <c r="CF221" s="61"/>
      <c r="CG221" s="61"/>
      <c r="CH221" s="61"/>
      <c r="CI221" s="61"/>
      <c r="CJ221" s="61"/>
      <c r="CK221" s="62">
        <f t="shared" ref="CK221:CL226" si="71">IF(AND($E221+$F221&lt;&gt;0,I221=""),1,IF(I221&gt;$E221+$F221,1,0))</f>
        <v>0</v>
      </c>
      <c r="CL221" s="62">
        <f t="shared" si="71"/>
        <v>0</v>
      </c>
    </row>
    <row r="222" spans="1:90" customFormat="1" x14ac:dyDescent="0.25">
      <c r="A222" s="3419" t="s">
        <v>65</v>
      </c>
      <c r="B222" s="3420"/>
      <c r="C222" s="3420"/>
      <c r="D222" s="3421"/>
      <c r="E222" s="1750">
        <f>SUM(E219:E221)</f>
        <v>0</v>
      </c>
      <c r="F222" s="1751">
        <f>SUM(F219:F221)</f>
        <v>0</v>
      </c>
      <c r="G222" s="1752">
        <f t="shared" ref="G222:J222" si="72">SUM(G219:G221)</f>
        <v>0</v>
      </c>
      <c r="H222" s="1753">
        <f t="shared" si="72"/>
        <v>0</v>
      </c>
      <c r="I222" s="1754">
        <f t="shared" si="72"/>
        <v>0</v>
      </c>
      <c r="J222" s="1755">
        <f t="shared" si="72"/>
        <v>0</v>
      </c>
      <c r="K222" s="444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C222" s="2"/>
      <c r="CD222" s="59"/>
      <c r="CE222" s="59"/>
      <c r="CF222" s="61"/>
      <c r="CG222" s="61"/>
      <c r="CH222" s="61"/>
      <c r="CI222" s="61"/>
      <c r="CJ222" s="61"/>
      <c r="CK222" s="2"/>
      <c r="CL222" s="2"/>
    </row>
    <row r="223" spans="1:90" customFormat="1" x14ac:dyDescent="0.25">
      <c r="A223" s="3422" t="s">
        <v>252</v>
      </c>
      <c r="B223" s="3411" t="s">
        <v>253</v>
      </c>
      <c r="C223" s="3412"/>
      <c r="D223" s="3413"/>
      <c r="E223" s="1756"/>
      <c r="F223" s="1757"/>
      <c r="G223" s="268"/>
      <c r="H223" s="516"/>
      <c r="I223" s="1758"/>
      <c r="J223" s="1757"/>
      <c r="K223" s="444" t="str">
        <f>$CA223&amp;CB223</f>
        <v/>
      </c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60" t="str">
        <f>IF(AND($E223+F223&lt;&gt;0,I223=""),"* No olvide ingresar la variable "&amp;I$217&amp;""&amp;" (Digite CERO si no tiene). ",IF(I223&gt;$E223+$F223,"* La variable Pueblos Originarios no debe ser mayor a la suma de Hombres + Mujeres.",""))</f>
        <v/>
      </c>
      <c r="CB223" s="60" t="str">
        <f>IF(AND($E223+F223&lt;&gt;0,J223=""),"* No olvide ingresar la variable "&amp;J$217&amp;""&amp;" (Digite CERO si no tiene). ",IF(J223&gt;$E223+$F223,"* La variable Migrantes no debe ser mayor a la suma de Hombres + Mujeres. ",""))</f>
        <v/>
      </c>
      <c r="CC223" s="2"/>
      <c r="CD223" s="59"/>
      <c r="CE223" s="59"/>
      <c r="CF223" s="61"/>
      <c r="CG223" s="61"/>
      <c r="CH223" s="61"/>
      <c r="CI223" s="61"/>
      <c r="CJ223" s="61"/>
      <c r="CK223" s="62">
        <f t="shared" si="71"/>
        <v>0</v>
      </c>
      <c r="CL223" s="62">
        <f t="shared" si="71"/>
        <v>0</v>
      </c>
    </row>
    <row r="224" spans="1:90" customFormat="1" ht="15" customHeight="1" x14ac:dyDescent="0.25">
      <c r="A224" s="3422"/>
      <c r="B224" s="2708" t="s">
        <v>254</v>
      </c>
      <c r="C224" s="2686" t="s">
        <v>255</v>
      </c>
      <c r="D224" s="2688"/>
      <c r="E224" s="518"/>
      <c r="F224" s="519"/>
      <c r="G224" s="268"/>
      <c r="H224" s="516"/>
      <c r="I224" s="520"/>
      <c r="J224" s="521"/>
      <c r="K224" s="444" t="str">
        <f t="shared" si="68"/>
        <v/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60" t="str">
        <f t="shared" ref="CA224:CA226" si="73">IF(AND($E224+F224&lt;&gt;0,I224=""),"* No olvide ingresar la variable "&amp;I$217&amp;""&amp;" (Digite CERO si no tiene). ",IF(I224&gt;$E224+$F224,"* La variable Pueblos Originarios no debe ser mayor a la suma de Hombres + Mujeres.",""))</f>
        <v/>
      </c>
      <c r="CB224" s="60" t="str">
        <f t="shared" ref="CB224:CB226" si="74">IF(AND($E224+F224&lt;&gt;0,J224=""),"* No olvide ingresar la variable "&amp;J$217&amp;""&amp;" (Digite CERO si no tiene). ",IF(J224&gt;$E224+$F224,"* La variable Migrantes no debe ser mayor a la suma de Hombres + Mujeres. ",""))</f>
        <v/>
      </c>
      <c r="CC224" s="2"/>
      <c r="CD224" s="59"/>
      <c r="CE224" s="59"/>
      <c r="CF224" s="61"/>
      <c r="CG224" s="61"/>
      <c r="CH224" s="61"/>
      <c r="CI224" s="61"/>
      <c r="CJ224" s="61"/>
      <c r="CK224" s="62">
        <f t="shared" si="71"/>
        <v>0</v>
      </c>
      <c r="CL224" s="62">
        <f t="shared" si="71"/>
        <v>0</v>
      </c>
    </row>
    <row r="225" spans="1:90" customFormat="1" ht="15" customHeight="1" x14ac:dyDescent="0.25">
      <c r="A225" s="3422"/>
      <c r="B225" s="2708"/>
      <c r="C225" s="2709" t="s">
        <v>256</v>
      </c>
      <c r="D225" s="2710"/>
      <c r="E225" s="522"/>
      <c r="F225" s="519"/>
      <c r="G225" s="268"/>
      <c r="H225" s="516"/>
      <c r="I225" s="523"/>
      <c r="J225" s="524"/>
      <c r="K225" s="444" t="str">
        <f t="shared" si="68"/>
        <v/>
      </c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60" t="str">
        <f t="shared" si="73"/>
        <v/>
      </c>
      <c r="CB225" s="60" t="str">
        <f t="shared" si="74"/>
        <v/>
      </c>
      <c r="CC225" s="2"/>
      <c r="CD225" s="59"/>
      <c r="CE225" s="59"/>
      <c r="CF225" s="61"/>
      <c r="CG225" s="61"/>
      <c r="CH225" s="61"/>
      <c r="CI225" s="61"/>
      <c r="CJ225" s="61"/>
      <c r="CK225" s="62">
        <f t="shared" si="71"/>
        <v>0</v>
      </c>
      <c r="CL225" s="62">
        <f t="shared" si="71"/>
        <v>0</v>
      </c>
    </row>
    <row r="226" spans="1:90" customFormat="1" ht="15" customHeight="1" x14ac:dyDescent="0.25">
      <c r="A226" s="3422"/>
      <c r="B226" s="525" t="s">
        <v>257</v>
      </c>
      <c r="C226" s="2711" t="s">
        <v>256</v>
      </c>
      <c r="D226" s="2712"/>
      <c r="E226" s="526"/>
      <c r="F226" s="527"/>
      <c r="G226" s="528"/>
      <c r="H226" s="529"/>
      <c r="I226" s="530"/>
      <c r="J226" s="527"/>
      <c r="K226" s="444" t="str">
        <f t="shared" si="68"/>
        <v/>
      </c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60" t="str">
        <f t="shared" si="73"/>
        <v/>
      </c>
      <c r="CB226" s="60" t="str">
        <f t="shared" si="74"/>
        <v/>
      </c>
      <c r="CC226" s="2"/>
      <c r="CD226" s="59"/>
      <c r="CE226" s="59"/>
      <c r="CF226" s="61"/>
      <c r="CG226" s="61"/>
      <c r="CH226" s="61"/>
      <c r="CI226" s="61"/>
      <c r="CJ226" s="61"/>
      <c r="CK226" s="62">
        <f t="shared" si="71"/>
        <v>0</v>
      </c>
      <c r="CL226" s="62">
        <f t="shared" si="71"/>
        <v>0</v>
      </c>
    </row>
    <row r="227" spans="1:90" customFormat="1" x14ac:dyDescent="0.25">
      <c r="A227" s="3419" t="s">
        <v>65</v>
      </c>
      <c r="B227" s="3420"/>
      <c r="C227" s="3420"/>
      <c r="D227" s="3421"/>
      <c r="E227" s="1750">
        <f>SUM(E223:E226)</f>
        <v>0</v>
      </c>
      <c r="F227" s="1751">
        <f>SUM(F223:F226)</f>
        <v>0</v>
      </c>
      <c r="G227" s="531"/>
      <c r="H227" s="532"/>
      <c r="I227" s="1754">
        <f t="shared" ref="I227:J227" si="75">SUM(I223:I226)</f>
        <v>0</v>
      </c>
      <c r="J227" s="1755">
        <f t="shared" si="75"/>
        <v>0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2"/>
      <c r="CF227" s="2"/>
      <c r="CG227" s="2"/>
      <c r="CH227" s="2"/>
      <c r="CI227" s="2"/>
      <c r="CJ227" s="2"/>
      <c r="CK227" s="2"/>
      <c r="CL227" s="2"/>
    </row>
    <row r="228" spans="1:90" customFormat="1" x14ac:dyDescent="0.25">
      <c r="A228" s="533" t="s">
        <v>258</v>
      </c>
      <c r="B228" s="533"/>
      <c r="C228" s="533"/>
      <c r="D228" s="534"/>
      <c r="E228" s="534"/>
      <c r="F228" s="534"/>
      <c r="G228" s="535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2"/>
      <c r="CF228" s="2"/>
      <c r="CG228" s="2"/>
      <c r="CH228" s="2"/>
      <c r="CI228" s="2"/>
      <c r="CJ228" s="2"/>
      <c r="CK228" s="2"/>
      <c r="CL228" s="2"/>
    </row>
    <row r="229" spans="1:90" customFormat="1" ht="21" x14ac:dyDescent="0.25">
      <c r="A229" s="3419" t="s">
        <v>226</v>
      </c>
      <c r="B229" s="3421"/>
      <c r="C229" s="1759" t="s">
        <v>18</v>
      </c>
      <c r="D229" s="1760" t="s">
        <v>19</v>
      </c>
      <c r="E229" s="1761" t="s">
        <v>28</v>
      </c>
      <c r="F229" s="1762" t="s">
        <v>29</v>
      </c>
      <c r="G229" s="535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2"/>
      <c r="CF229" s="2"/>
      <c r="CG229" s="2"/>
      <c r="CH229" s="2"/>
      <c r="CI229" s="2"/>
      <c r="CJ229" s="2"/>
      <c r="CK229" s="2"/>
      <c r="CL229" s="2"/>
    </row>
    <row r="230" spans="1:90" customFormat="1" ht="21" x14ac:dyDescent="0.25">
      <c r="A230" s="3428" t="s">
        <v>259</v>
      </c>
      <c r="B230" s="1763" t="s">
        <v>255</v>
      </c>
      <c r="C230" s="1764"/>
      <c r="D230" s="1597"/>
      <c r="E230" s="1765"/>
      <c r="F230" s="1766"/>
      <c r="G230" s="444" t="str">
        <f>$CB230&amp;CA230</f>
        <v/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60" t="str">
        <f>IF(AND($C230+D230&lt;&gt;0,E230=""),"* No olvide ingresar la variable "&amp;E$229&amp;""&amp;" (Digite CERO si no tiene). ",IF(E230&gt;$C230+$D230,"* La variable Pueblos Originarios no debe ser mayor a la suma de Hombres + Mujeres.",""))</f>
        <v/>
      </c>
      <c r="CB230" s="60" t="str">
        <f>IF(AND($C230+D230&lt;&gt;0,F230=""),"* No olvide ingresar la variable "&amp;F$229&amp;""&amp;" (Digite CERO si no tiene). ",IF(F230&gt;$C230+$D230,"* La variable Migrantes no debe ser mayor a la suma de Hombres + Mujeres.",""))</f>
        <v/>
      </c>
      <c r="CC230" s="2"/>
      <c r="CD230" s="59"/>
      <c r="CE230" s="59"/>
      <c r="CF230" s="61"/>
      <c r="CG230" s="61"/>
      <c r="CH230" s="61"/>
      <c r="CI230" s="61"/>
      <c r="CJ230" s="61"/>
      <c r="CK230" s="62">
        <f>IF(AND($C230+$D230&lt;&gt;0,E230=""),1,IF(E230&gt;$C230+$D230,1,0))</f>
        <v>0</v>
      </c>
      <c r="CL230" s="62">
        <f>IF(AND($C230+$D230&lt;&gt;0,F230=""),1,IF(F230&gt;$C230+$D230,1,0))</f>
        <v>0</v>
      </c>
    </row>
    <row r="231" spans="1:90" customFormat="1" ht="21" x14ac:dyDescent="0.25">
      <c r="A231" s="2725"/>
      <c r="B231" s="545" t="s">
        <v>256</v>
      </c>
      <c r="C231" s="546"/>
      <c r="D231" s="547"/>
      <c r="E231" s="548"/>
      <c r="F231" s="549"/>
      <c r="G231" s="444" t="str">
        <f>$CB231&amp;CA231</f>
        <v/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60" t="str">
        <f>IF(AND($C231+D231&lt;&gt;0,E231=""),"* No olvide ingresar la variable "&amp;E$229&amp;""&amp;" (Digite CERO si no tiene). ",IF(E231&gt;$C231+$D231,"* La variable Pueblos Originarios no debe ser mayor a la suma de Hombres + Mujeres.",""))</f>
        <v/>
      </c>
      <c r="CB231" s="60" t="str">
        <f>IF(AND($C231+D231&lt;&gt;0,F231=""),"* No olvide ingresar la variable "&amp;F$229&amp;""&amp;" (Digite CERO si no tiene). ",IF(F231&gt;$C231+$D231,"* La variable Migrantes no debe ser mayor a la suma de Hombres + Mujeres.",""))</f>
        <v/>
      </c>
      <c r="CC231" s="2"/>
      <c r="CD231" s="59"/>
      <c r="CE231" s="59"/>
      <c r="CF231" s="61"/>
      <c r="CG231" s="61"/>
      <c r="CH231" s="61"/>
      <c r="CI231" s="61"/>
      <c r="CJ231" s="61"/>
      <c r="CK231" s="62">
        <f>IF(AND($C231+$D231&lt;&gt;0,E231=""),1,IF(E231&gt;$C231+$D231,1,0))</f>
        <v>0</v>
      </c>
      <c r="CL231" s="62">
        <f>IF(AND($C231+$D231&lt;&gt;0,F231=""),1,IF(F231&gt;$C231+$D231,1,0))</f>
        <v>0</v>
      </c>
    </row>
    <row r="232" spans="1:90" customFormat="1" x14ac:dyDescent="0.25">
      <c r="A232" s="3419" t="s">
        <v>65</v>
      </c>
      <c r="B232" s="3421"/>
      <c r="C232" s="1767">
        <f>SUM(C230:C231)</f>
        <v>0</v>
      </c>
      <c r="D232" s="1768">
        <f t="shared" ref="D232:F232" si="76">SUM(D230:D231)</f>
        <v>0</v>
      </c>
      <c r="E232" s="1769">
        <f t="shared" si="76"/>
        <v>0</v>
      </c>
      <c r="F232" s="1770">
        <f t="shared" si="76"/>
        <v>0</v>
      </c>
      <c r="G232" s="535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2"/>
      <c r="CF232" s="2"/>
      <c r="CG232" s="2"/>
      <c r="CH232" s="2"/>
      <c r="CI232" s="2"/>
      <c r="CJ232" s="2"/>
      <c r="CK232" s="2"/>
      <c r="CL232" s="2"/>
    </row>
    <row r="233" spans="1:90" customFormat="1" x14ac:dyDescent="0.25">
      <c r="A233" s="411" t="s">
        <v>260</v>
      </c>
      <c r="B233" s="429"/>
      <c r="C233" s="429"/>
      <c r="D233" s="5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2"/>
      <c r="CF233" s="2"/>
      <c r="CG233" s="2"/>
      <c r="CH233" s="2"/>
      <c r="CI233" s="2"/>
      <c r="CJ233" s="2"/>
      <c r="CK233" s="2"/>
      <c r="CL233" s="2"/>
    </row>
    <row r="234" spans="1:90" customFormat="1" ht="15" customHeight="1" x14ac:dyDescent="0.25">
      <c r="A234" s="3390" t="s">
        <v>261</v>
      </c>
      <c r="B234" s="3391"/>
      <c r="C234" s="3318" t="s">
        <v>262</v>
      </c>
      <c r="D234" s="3320"/>
      <c r="E234" s="3319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2"/>
      <c r="CF234" s="2"/>
      <c r="CG234" s="2"/>
      <c r="CH234" s="2"/>
      <c r="CI234" s="2"/>
      <c r="CJ234" s="2"/>
      <c r="CK234" s="2"/>
      <c r="CL234" s="2"/>
    </row>
    <row r="235" spans="1:90" customFormat="1" x14ac:dyDescent="0.25">
      <c r="A235" s="2642"/>
      <c r="B235" s="2643"/>
      <c r="C235" s="3429" t="s">
        <v>263</v>
      </c>
      <c r="D235" s="3318" t="s">
        <v>264</v>
      </c>
      <c r="E235" s="3319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2"/>
      <c r="CF235" s="2"/>
      <c r="CG235" s="2"/>
      <c r="CH235" s="2"/>
      <c r="CI235" s="2"/>
      <c r="CJ235" s="2"/>
      <c r="CK235" s="2"/>
      <c r="CL235" s="2"/>
    </row>
    <row r="236" spans="1:90" customFormat="1" x14ac:dyDescent="0.25">
      <c r="A236" s="2644"/>
      <c r="B236" s="2645"/>
      <c r="C236" s="2727"/>
      <c r="D236" s="1771" t="s">
        <v>265</v>
      </c>
      <c r="E236" s="1718" t="s">
        <v>266</v>
      </c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59"/>
      <c r="AM236" s="59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</row>
    <row r="237" spans="1:90" customFormat="1" x14ac:dyDescent="0.25">
      <c r="A237" s="3426" t="s">
        <v>267</v>
      </c>
      <c r="B237" s="3427"/>
      <c r="C237" s="1772"/>
      <c r="D237" s="1724"/>
      <c r="E237" s="1726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59"/>
      <c r="AM237" s="59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</row>
    <row r="238" spans="1:90" customFormat="1" x14ac:dyDescent="0.25">
      <c r="A238" s="2719" t="s">
        <v>268</v>
      </c>
      <c r="B238" s="2720"/>
      <c r="C238" s="556"/>
      <c r="D238" s="557"/>
      <c r="E238" s="484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59"/>
      <c r="AM238" s="59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</row>
    <row r="239" spans="1:90" customFormat="1" x14ac:dyDescent="0.25">
      <c r="A239" s="2719" t="s">
        <v>269</v>
      </c>
      <c r="B239" s="2720"/>
      <c r="C239" s="557"/>
      <c r="D239" s="557"/>
      <c r="E239" s="484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</row>
    <row r="240" spans="1:90" customFormat="1" x14ac:dyDescent="0.25">
      <c r="A240" s="2719" t="s">
        <v>270</v>
      </c>
      <c r="B240" s="2720"/>
      <c r="C240" s="557"/>
      <c r="D240" s="557"/>
      <c r="E240" s="484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</row>
    <row r="241" spans="1:27" customFormat="1" x14ac:dyDescent="0.25">
      <c r="A241" s="2721" t="s">
        <v>271</v>
      </c>
      <c r="B241" s="2722"/>
      <c r="C241" s="558"/>
      <c r="D241" s="559"/>
      <c r="E241" s="490"/>
    </row>
    <row r="242" spans="1:27" customFormat="1" ht="15" customHeight="1" x14ac:dyDescent="0.25">
      <c r="A242" s="2723" t="s">
        <v>272</v>
      </c>
      <c r="B242" s="2723"/>
      <c r="C242" s="2723"/>
      <c r="D242" s="2723"/>
      <c r="E242" s="2723"/>
      <c r="F242" s="2723"/>
      <c r="G242" s="2723"/>
      <c r="H242" s="2723"/>
      <c r="I242" s="2723"/>
      <c r="J242" s="2723"/>
      <c r="K242" s="2723"/>
      <c r="L242" s="2723"/>
      <c r="M242" s="2723"/>
      <c r="N242" s="560"/>
      <c r="O242" s="560"/>
      <c r="P242" s="560"/>
      <c r="Q242" s="560"/>
      <c r="R242" s="560"/>
      <c r="S242" s="560"/>
      <c r="T242" s="560"/>
      <c r="U242" s="560"/>
      <c r="V242" s="560"/>
      <c r="W242" s="560"/>
      <c r="X242" s="560"/>
      <c r="Y242" s="560"/>
    </row>
    <row r="243" spans="1:27" customFormat="1" x14ac:dyDescent="0.25">
      <c r="A243" s="2734" t="s">
        <v>119</v>
      </c>
      <c r="B243" s="2735"/>
      <c r="C243" s="2740" t="s">
        <v>120</v>
      </c>
      <c r="D243" s="2741"/>
      <c r="E243" s="2741"/>
      <c r="F243" s="2744" t="s">
        <v>6</v>
      </c>
      <c r="G243" s="2745"/>
      <c r="H243" s="2745"/>
      <c r="I243" s="2745"/>
      <c r="J243" s="2745"/>
      <c r="K243" s="2745"/>
      <c r="L243" s="2745"/>
      <c r="M243" s="2745"/>
      <c r="N243" s="2745"/>
      <c r="O243" s="2745"/>
      <c r="P243" s="2745"/>
      <c r="Q243" s="2745"/>
      <c r="R243" s="2745"/>
      <c r="S243" s="2745"/>
      <c r="T243" s="2745"/>
      <c r="U243" s="2745"/>
      <c r="V243" s="2745"/>
      <c r="W243" s="2745"/>
      <c r="X243" s="2745"/>
      <c r="Y243" s="2745"/>
      <c r="Z243" s="2745"/>
      <c r="AA243" s="2746"/>
    </row>
    <row r="244" spans="1:27" customFormat="1" ht="15" customHeight="1" x14ac:dyDescent="0.25">
      <c r="A244" s="2736"/>
      <c r="B244" s="2737"/>
      <c r="C244" s="2742"/>
      <c r="D244" s="2743"/>
      <c r="E244" s="2729"/>
      <c r="F244" s="2728" t="s">
        <v>147</v>
      </c>
      <c r="G244" s="2729"/>
      <c r="H244" s="2728" t="s">
        <v>113</v>
      </c>
      <c r="I244" s="2729"/>
      <c r="J244" s="2728" t="s">
        <v>114</v>
      </c>
      <c r="K244" s="2729"/>
      <c r="L244" s="2728" t="s">
        <v>148</v>
      </c>
      <c r="M244" s="2729"/>
      <c r="N244" s="2728" t="s">
        <v>167</v>
      </c>
      <c r="O244" s="2729"/>
      <c r="P244" s="2728" t="s">
        <v>273</v>
      </c>
      <c r="Q244" s="2729"/>
      <c r="R244" s="2728" t="s">
        <v>274</v>
      </c>
      <c r="S244" s="2729"/>
      <c r="T244" s="2728" t="s">
        <v>174</v>
      </c>
      <c r="U244" s="2729"/>
      <c r="V244" s="2728" t="s">
        <v>150</v>
      </c>
      <c r="W244" s="2729"/>
      <c r="X244" s="2728" t="s">
        <v>151</v>
      </c>
      <c r="Y244" s="2729"/>
      <c r="Z244" s="2728" t="s">
        <v>130</v>
      </c>
      <c r="AA244" s="2729"/>
    </row>
    <row r="245" spans="1:27" customFormat="1" x14ac:dyDescent="0.25">
      <c r="A245" s="2738"/>
      <c r="B245" s="2739"/>
      <c r="C245" s="561" t="s">
        <v>17</v>
      </c>
      <c r="D245" s="562" t="s">
        <v>18</v>
      </c>
      <c r="E245" s="563" t="s">
        <v>19</v>
      </c>
      <c r="F245" s="564" t="s">
        <v>18</v>
      </c>
      <c r="G245" s="565" t="s">
        <v>19</v>
      </c>
      <c r="H245" s="564" t="s">
        <v>18</v>
      </c>
      <c r="I245" s="566" t="s">
        <v>19</v>
      </c>
      <c r="J245" s="564" t="s">
        <v>18</v>
      </c>
      <c r="K245" s="566" t="s">
        <v>19</v>
      </c>
      <c r="L245" s="564" t="s">
        <v>18</v>
      </c>
      <c r="M245" s="566" t="s">
        <v>19</v>
      </c>
      <c r="N245" s="564" t="s">
        <v>18</v>
      </c>
      <c r="O245" s="566" t="s">
        <v>19</v>
      </c>
      <c r="P245" s="564" t="s">
        <v>18</v>
      </c>
      <c r="Q245" s="566" t="s">
        <v>19</v>
      </c>
      <c r="R245" s="564" t="s">
        <v>18</v>
      </c>
      <c r="S245" s="566" t="s">
        <v>19</v>
      </c>
      <c r="T245" s="564" t="s">
        <v>18</v>
      </c>
      <c r="U245" s="566" t="s">
        <v>19</v>
      </c>
      <c r="V245" s="564" t="s">
        <v>18</v>
      </c>
      <c r="W245" s="566" t="s">
        <v>19</v>
      </c>
      <c r="X245" s="564" t="s">
        <v>18</v>
      </c>
      <c r="Y245" s="566" t="s">
        <v>19</v>
      </c>
      <c r="Z245" s="564" t="s">
        <v>18</v>
      </c>
      <c r="AA245" s="566" t="s">
        <v>19</v>
      </c>
    </row>
    <row r="246" spans="1:27" customFormat="1" x14ac:dyDescent="0.25">
      <c r="A246" s="2730" t="s">
        <v>275</v>
      </c>
      <c r="B246" s="2731"/>
      <c r="C246" s="567">
        <f t="shared" ref="C246:C255" si="77">SUM(D246+E246)</f>
        <v>0</v>
      </c>
      <c r="D246" s="568">
        <f>+F246</f>
        <v>0</v>
      </c>
      <c r="E246" s="569">
        <f>+G246</f>
        <v>0</v>
      </c>
      <c r="F246" s="570"/>
      <c r="G246" s="571"/>
      <c r="H246" s="572"/>
      <c r="I246" s="573"/>
      <c r="J246" s="572"/>
      <c r="K246" s="573"/>
      <c r="L246" s="572"/>
      <c r="M246" s="573"/>
      <c r="N246" s="572"/>
      <c r="O246" s="573"/>
      <c r="P246" s="572"/>
      <c r="Q246" s="573"/>
      <c r="R246" s="572"/>
      <c r="S246" s="573"/>
      <c r="T246" s="572"/>
      <c r="U246" s="573"/>
      <c r="V246" s="572"/>
      <c r="W246" s="573"/>
      <c r="X246" s="572"/>
      <c r="Y246" s="573"/>
      <c r="Z246" s="572"/>
      <c r="AA246" s="573"/>
    </row>
    <row r="247" spans="1:27" customFormat="1" x14ac:dyDescent="0.25">
      <c r="A247" s="2732" t="s">
        <v>276</v>
      </c>
      <c r="B247" s="2733"/>
      <c r="C247" s="574">
        <f t="shared" si="77"/>
        <v>0</v>
      </c>
      <c r="D247" s="575">
        <f>+H247</f>
        <v>0</v>
      </c>
      <c r="E247" s="576">
        <f>+I247</f>
        <v>0</v>
      </c>
      <c r="F247" s="577"/>
      <c r="G247" s="578"/>
      <c r="H247" s="579"/>
      <c r="I247" s="580"/>
      <c r="J247" s="581"/>
      <c r="K247" s="578"/>
      <c r="L247" s="581"/>
      <c r="M247" s="578"/>
      <c r="N247" s="581"/>
      <c r="O247" s="578"/>
      <c r="P247" s="581"/>
      <c r="Q247" s="578"/>
      <c r="R247" s="581"/>
      <c r="S247" s="578"/>
      <c r="T247" s="581"/>
      <c r="U247" s="578"/>
      <c r="V247" s="581"/>
      <c r="W247" s="578"/>
      <c r="X247" s="581"/>
      <c r="Y247" s="578"/>
      <c r="Z247" s="581"/>
      <c r="AA247" s="578"/>
    </row>
    <row r="248" spans="1:27" customFormat="1" x14ac:dyDescent="0.25">
      <c r="A248" s="2732" t="s">
        <v>277</v>
      </c>
      <c r="B248" s="2733"/>
      <c r="C248" s="574">
        <f t="shared" si="77"/>
        <v>0</v>
      </c>
      <c r="D248" s="575">
        <f>+J248</f>
        <v>0</v>
      </c>
      <c r="E248" s="576">
        <f>+K248</f>
        <v>0</v>
      </c>
      <c r="F248" s="577"/>
      <c r="G248" s="578"/>
      <c r="H248" s="581"/>
      <c r="I248" s="578"/>
      <c r="J248" s="579"/>
      <c r="K248" s="580"/>
      <c r="L248" s="581"/>
      <c r="M248" s="578"/>
      <c r="N248" s="581"/>
      <c r="O248" s="578"/>
      <c r="P248" s="581"/>
      <c r="Q248" s="578"/>
      <c r="R248" s="581"/>
      <c r="S248" s="578"/>
      <c r="T248" s="581"/>
      <c r="U248" s="578"/>
      <c r="V248" s="581"/>
      <c r="W248" s="578"/>
      <c r="X248" s="581"/>
      <c r="Y248" s="578"/>
      <c r="Z248" s="581"/>
      <c r="AA248" s="578"/>
    </row>
    <row r="249" spans="1:27" customFormat="1" x14ac:dyDescent="0.25">
      <c r="A249" s="2732" t="s">
        <v>278</v>
      </c>
      <c r="B249" s="2733"/>
      <c r="C249" s="574">
        <f t="shared" si="77"/>
        <v>0</v>
      </c>
      <c r="D249" s="575">
        <f>(L249+N249+P249+R249+T249)</f>
        <v>0</v>
      </c>
      <c r="E249" s="576">
        <f>(M249+O249+Q249+S249+U249)</f>
        <v>0</v>
      </c>
      <c r="F249" s="577"/>
      <c r="G249" s="578"/>
      <c r="H249" s="581"/>
      <c r="I249" s="578"/>
      <c r="J249" s="581"/>
      <c r="K249" s="578"/>
      <c r="L249" s="579"/>
      <c r="M249" s="580"/>
      <c r="N249" s="579"/>
      <c r="O249" s="580"/>
      <c r="P249" s="579"/>
      <c r="Q249" s="580"/>
      <c r="R249" s="579"/>
      <c r="S249" s="580"/>
      <c r="T249" s="579"/>
      <c r="U249" s="580"/>
      <c r="V249" s="581"/>
      <c r="W249" s="578"/>
      <c r="X249" s="581"/>
      <c r="Y249" s="578"/>
      <c r="Z249" s="581"/>
      <c r="AA249" s="578"/>
    </row>
    <row r="250" spans="1:27" customFormat="1" x14ac:dyDescent="0.25">
      <c r="A250" s="2732" t="s">
        <v>279</v>
      </c>
      <c r="B250" s="2733"/>
      <c r="C250" s="574">
        <f>SUM(D250+E250)</f>
        <v>0</v>
      </c>
      <c r="D250" s="575">
        <f>+H250+J250+L250+N250</f>
        <v>0</v>
      </c>
      <c r="E250" s="576">
        <f>+I250+K250+M250+O250</f>
        <v>0</v>
      </c>
      <c r="F250" s="577"/>
      <c r="G250" s="578"/>
      <c r="H250" s="579"/>
      <c r="I250" s="580"/>
      <c r="J250" s="579"/>
      <c r="K250" s="580"/>
      <c r="L250" s="579"/>
      <c r="M250" s="580"/>
      <c r="N250" s="579"/>
      <c r="O250" s="580"/>
      <c r="P250" s="581"/>
      <c r="Q250" s="578"/>
      <c r="R250" s="581"/>
      <c r="S250" s="578"/>
      <c r="T250" s="581"/>
      <c r="U250" s="578"/>
      <c r="V250" s="581"/>
      <c r="W250" s="578"/>
      <c r="X250" s="581"/>
      <c r="Y250" s="578"/>
      <c r="Z250" s="581"/>
      <c r="AA250" s="578"/>
    </row>
    <row r="251" spans="1:27" customFormat="1" x14ac:dyDescent="0.25">
      <c r="A251" s="2732" t="s">
        <v>280</v>
      </c>
      <c r="B251" s="2733"/>
      <c r="C251" s="574">
        <f>SUM(D251+E251)</f>
        <v>0</v>
      </c>
      <c r="D251" s="575">
        <f>+H251+J251+L251+N251+P251+R251+T251+V251+X251+Z251</f>
        <v>0</v>
      </c>
      <c r="E251" s="576">
        <f>+I251+K251+M251+O251+Q251+S251+U251+W251+Y251+AA251</f>
        <v>0</v>
      </c>
      <c r="F251" s="577"/>
      <c r="G251" s="578"/>
      <c r="H251" s="579"/>
      <c r="I251" s="570"/>
      <c r="J251" s="579"/>
      <c r="K251" s="580"/>
      <c r="L251" s="579"/>
      <c r="M251" s="580"/>
      <c r="N251" s="579"/>
      <c r="O251" s="580"/>
      <c r="P251" s="579"/>
      <c r="Q251" s="580"/>
      <c r="R251" s="579"/>
      <c r="S251" s="580"/>
      <c r="T251" s="579"/>
      <c r="U251" s="580"/>
      <c r="V251" s="579"/>
      <c r="W251" s="580"/>
      <c r="X251" s="579"/>
      <c r="Y251" s="580"/>
      <c r="Z251" s="579"/>
      <c r="AA251" s="580"/>
    </row>
    <row r="252" spans="1:27" customFormat="1" x14ac:dyDescent="0.25">
      <c r="A252" s="2747" t="s">
        <v>281</v>
      </c>
      <c r="B252" s="2748"/>
      <c r="C252" s="582">
        <f>SUM(D252+E252)</f>
        <v>0</v>
      </c>
      <c r="D252" s="583">
        <f>+V252+X252+Z252+T252</f>
        <v>0</v>
      </c>
      <c r="E252" s="584">
        <f>+W252+Y252+AA252+U252</f>
        <v>0</v>
      </c>
      <c r="F252" s="585"/>
      <c r="G252" s="586"/>
      <c r="H252" s="587"/>
      <c r="I252" s="585"/>
      <c r="J252" s="587"/>
      <c r="K252" s="586"/>
      <c r="L252" s="587"/>
      <c r="M252" s="586"/>
      <c r="N252" s="587"/>
      <c r="O252" s="586"/>
      <c r="P252" s="587"/>
      <c r="Q252" s="586"/>
      <c r="R252" s="587"/>
      <c r="S252" s="586"/>
      <c r="T252" s="588"/>
      <c r="U252" s="589"/>
      <c r="V252" s="590"/>
      <c r="W252" s="591"/>
      <c r="X252" s="590"/>
      <c r="Y252" s="591"/>
      <c r="Z252" s="590"/>
      <c r="AA252" s="591"/>
    </row>
    <row r="253" spans="1:27" customFormat="1" x14ac:dyDescent="0.25">
      <c r="A253" s="2749" t="s">
        <v>138</v>
      </c>
      <c r="B253" s="592" t="s">
        <v>139</v>
      </c>
      <c r="C253" s="593">
        <f t="shared" si="77"/>
        <v>0</v>
      </c>
      <c r="D253" s="594">
        <f>F253+H253+J253+L253+N253+P253+R253+T253+V253+X253+Z253</f>
        <v>0</v>
      </c>
      <c r="E253" s="595">
        <f>G253+I253+K253+M253+O253+Q253+S253+U253+W253+Y253+AA253</f>
        <v>0</v>
      </c>
      <c r="F253" s="596"/>
      <c r="G253" s="571"/>
      <c r="H253" s="597"/>
      <c r="I253" s="571"/>
      <c r="J253" s="597"/>
      <c r="K253" s="571"/>
      <c r="L253" s="597"/>
      <c r="M253" s="571"/>
      <c r="N253" s="597"/>
      <c r="O253" s="598"/>
      <c r="P253" s="597"/>
      <c r="Q253" s="598"/>
      <c r="R253" s="599"/>
      <c r="S253" s="600"/>
      <c r="T253" s="599"/>
      <c r="U253" s="600"/>
      <c r="V253" s="596"/>
      <c r="W253" s="571"/>
      <c r="X253" s="597"/>
      <c r="Y253" s="571"/>
      <c r="Z253" s="597"/>
      <c r="AA253" s="571"/>
    </row>
    <row r="254" spans="1:27" customFormat="1" x14ac:dyDescent="0.25">
      <c r="A254" s="2750"/>
      <c r="B254" s="601" t="s">
        <v>254</v>
      </c>
      <c r="C254" s="602">
        <f t="shared" si="77"/>
        <v>0</v>
      </c>
      <c r="D254" s="594">
        <f t="shared" ref="D254:E255" si="78">F254+H254+J254+L254+N254+P254+R254+T254+V254+X254+Z254</f>
        <v>0</v>
      </c>
      <c r="E254" s="595">
        <f t="shared" si="78"/>
        <v>0</v>
      </c>
      <c r="F254" s="570"/>
      <c r="G254" s="580"/>
      <c r="H254" s="579"/>
      <c r="I254" s="580"/>
      <c r="J254" s="579"/>
      <c r="K254" s="580"/>
      <c r="L254" s="579"/>
      <c r="M254" s="580"/>
      <c r="N254" s="579"/>
      <c r="O254" s="603"/>
      <c r="P254" s="579"/>
      <c r="Q254" s="603"/>
      <c r="R254" s="604"/>
      <c r="S254" s="605"/>
      <c r="T254" s="604"/>
      <c r="U254" s="605"/>
      <c r="V254" s="570"/>
      <c r="W254" s="580"/>
      <c r="X254" s="579"/>
      <c r="Y254" s="580"/>
      <c r="Z254" s="579"/>
      <c r="AA254" s="580"/>
    </row>
    <row r="255" spans="1:27" customFormat="1" x14ac:dyDescent="0.25">
      <c r="A255" s="2751"/>
      <c r="B255" s="606" t="s">
        <v>224</v>
      </c>
      <c r="C255" s="607">
        <f t="shared" si="77"/>
        <v>0</v>
      </c>
      <c r="D255" s="608">
        <f t="shared" si="78"/>
        <v>0</v>
      </c>
      <c r="E255" s="609">
        <f t="shared" si="78"/>
        <v>0</v>
      </c>
      <c r="F255" s="610"/>
      <c r="G255" s="591"/>
      <c r="H255" s="590"/>
      <c r="I255" s="591"/>
      <c r="J255" s="590"/>
      <c r="K255" s="591"/>
      <c r="L255" s="590"/>
      <c r="M255" s="591"/>
      <c r="N255" s="590"/>
      <c r="O255" s="611"/>
      <c r="P255" s="590"/>
      <c r="Q255" s="611"/>
      <c r="R255" s="612"/>
      <c r="S255" s="613"/>
      <c r="T255" s="612"/>
      <c r="U255" s="613"/>
      <c r="V255" s="610"/>
      <c r="W255" s="591"/>
      <c r="X255" s="590"/>
      <c r="Y255" s="591"/>
      <c r="Z255" s="590"/>
      <c r="AA255" s="591"/>
    </row>
    <row r="256" spans="1:27" customFormat="1" x14ac:dyDescent="0.25">
      <c r="A256" s="491" t="s">
        <v>282</v>
      </c>
      <c r="K256" s="614"/>
      <c r="L256" s="614"/>
      <c r="M256" s="614"/>
      <c r="N256" s="614"/>
      <c r="O256" s="614"/>
    </row>
    <row r="257" spans="1:96" ht="15" customHeight="1" x14ac:dyDescent="0.25">
      <c r="A257" s="3430" t="s">
        <v>59</v>
      </c>
      <c r="B257" s="3431"/>
      <c r="C257" s="3329" t="s">
        <v>65</v>
      </c>
      <c r="D257" s="3330"/>
      <c r="E257" s="3331"/>
      <c r="F257" s="3344" t="s">
        <v>6</v>
      </c>
      <c r="G257" s="3344"/>
      <c r="H257" s="3344"/>
      <c r="I257" s="3344"/>
      <c r="J257" s="3344"/>
      <c r="K257" s="3344"/>
      <c r="L257" s="3344"/>
      <c r="M257" s="3344"/>
      <c r="N257" s="3344"/>
      <c r="O257" s="3344"/>
      <c r="P257" s="3432" t="s">
        <v>283</v>
      </c>
      <c r="Q257" s="615"/>
      <c r="R257" s="615"/>
    </row>
    <row r="258" spans="1:96" ht="15" customHeight="1" x14ac:dyDescent="0.25">
      <c r="A258" s="2755"/>
      <c r="B258" s="2756"/>
      <c r="C258" s="2580"/>
      <c r="D258" s="2505"/>
      <c r="E258" s="2506"/>
      <c r="F258" s="3318" t="s">
        <v>166</v>
      </c>
      <c r="G258" s="3319"/>
      <c r="H258" s="3318" t="s">
        <v>147</v>
      </c>
      <c r="I258" s="3319"/>
      <c r="J258" s="3318" t="s">
        <v>113</v>
      </c>
      <c r="K258" s="3319"/>
      <c r="L258" s="3362" t="s">
        <v>114</v>
      </c>
      <c r="M258" s="3366"/>
      <c r="N258" s="3371" t="s">
        <v>148</v>
      </c>
      <c r="O258" s="3366"/>
      <c r="P258" s="2760"/>
      <c r="Q258" s="616"/>
      <c r="R258" s="2752"/>
    </row>
    <row r="259" spans="1:96" ht="15" customHeight="1" x14ac:dyDescent="0.25">
      <c r="A259" s="2757"/>
      <c r="B259" s="2758"/>
      <c r="C259" s="1700" t="s">
        <v>17</v>
      </c>
      <c r="D259" s="1701" t="s">
        <v>18</v>
      </c>
      <c r="E259" s="382" t="s">
        <v>19</v>
      </c>
      <c r="F259" s="1702" t="s">
        <v>18</v>
      </c>
      <c r="G259" s="382" t="s">
        <v>19</v>
      </c>
      <c r="H259" s="1702" t="s">
        <v>18</v>
      </c>
      <c r="I259" s="382" t="s">
        <v>19</v>
      </c>
      <c r="J259" s="1702" t="s">
        <v>18</v>
      </c>
      <c r="K259" s="382" t="s">
        <v>19</v>
      </c>
      <c r="L259" s="1619" t="s">
        <v>18</v>
      </c>
      <c r="M259" s="617" t="s">
        <v>19</v>
      </c>
      <c r="N259" s="1638" t="s">
        <v>18</v>
      </c>
      <c r="O259" s="1678" t="s">
        <v>19</v>
      </c>
      <c r="P259" s="2761"/>
      <c r="Q259" s="616"/>
      <c r="R259" s="2752"/>
    </row>
    <row r="260" spans="1:96" ht="15" customHeight="1" x14ac:dyDescent="0.25">
      <c r="A260" s="3428" t="s">
        <v>177</v>
      </c>
      <c r="B260" s="1763" t="s">
        <v>284</v>
      </c>
      <c r="C260" s="1681">
        <f t="shared" ref="C260:C265" si="79">SUM(D260:E260)</f>
        <v>0</v>
      </c>
      <c r="D260" s="1668">
        <f>+F260+H260+J260+L260+N260</f>
        <v>0</v>
      </c>
      <c r="E260" s="1644">
        <f>+G260+I260+K260+M260+O260</f>
        <v>0</v>
      </c>
      <c r="F260" s="1656"/>
      <c r="G260" s="1630"/>
      <c r="H260" s="1611"/>
      <c r="I260" s="1630"/>
      <c r="J260" s="1611"/>
      <c r="K260" s="1630"/>
      <c r="L260" s="1611"/>
      <c r="M260" s="1630"/>
      <c r="N260" s="1656"/>
      <c r="O260" s="1630"/>
      <c r="P260" s="1773"/>
      <c r="Q260" s="444" t="str">
        <f>$CA260</f>
        <v/>
      </c>
      <c r="R260" s="619"/>
      <c r="CA260" s="60" t="str">
        <f>IF(AND($C260&lt;&gt;0,P260=""),"* No olvide ingresar la variable "&amp;P$257&amp;""&amp;" (Digite CERO si no tiene). ",IF(P260&gt;$C260,"* La variable Derivación efectiva no debe ser mayor al Total Ambos Sexos.",""))</f>
        <v/>
      </c>
      <c r="CB260" s="59"/>
      <c r="CD260" s="59"/>
      <c r="CE260" s="59"/>
      <c r="CF260" s="61"/>
      <c r="CG260" s="61"/>
      <c r="CH260" s="61"/>
      <c r="CI260" s="61"/>
      <c r="CJ260" s="61"/>
      <c r="CK260" s="327">
        <f>IF(AND($C260&lt;&gt;0,P260=""),0,IF(P260&gt;$C260,1,0))</f>
        <v>0</v>
      </c>
    </row>
    <row r="261" spans="1:96" ht="15" customHeight="1" x14ac:dyDescent="0.25">
      <c r="A261" s="2708"/>
      <c r="B261" s="620" t="s">
        <v>179</v>
      </c>
      <c r="C261" s="216">
        <f t="shared" si="79"/>
        <v>0</v>
      </c>
      <c r="D261" s="248">
        <f t="shared" ref="D261:E265" si="80">+F261+H261+J261+L261+N261</f>
        <v>0</v>
      </c>
      <c r="E261" s="133">
        <f t="shared" si="80"/>
        <v>0</v>
      </c>
      <c r="F261" s="174"/>
      <c r="G261" s="78"/>
      <c r="H261" s="77"/>
      <c r="I261" s="78"/>
      <c r="J261" s="77"/>
      <c r="K261" s="78"/>
      <c r="L261" s="77"/>
      <c r="M261" s="78"/>
      <c r="N261" s="174"/>
      <c r="O261" s="78"/>
      <c r="P261" s="621"/>
      <c r="Q261" s="444" t="str">
        <f t="shared" ref="Q261:Q262" si="81">$CA261</f>
        <v/>
      </c>
      <c r="R261" s="619"/>
      <c r="CA261" s="60" t="str">
        <f>IF(AND($C261&lt;&gt;0,P261=""),"* No olvide ingresar la variable "&amp;P$257&amp;""&amp;" (Digite CERO si no tiene). ",IF(P261&gt;$C261,"* La variable Derivación efectiva no debe ser mayor al Total Ambos Sexos.",""))</f>
        <v/>
      </c>
      <c r="CB261" s="59"/>
      <c r="CD261" s="59"/>
      <c r="CE261" s="59"/>
      <c r="CF261" s="61"/>
      <c r="CG261" s="61"/>
      <c r="CH261" s="61"/>
      <c r="CI261" s="61"/>
      <c r="CJ261" s="61"/>
      <c r="CK261" s="327">
        <f t="shared" ref="CK261:CK262" si="82">IF(AND($C261&lt;&gt;0,P261=""),0,IF(P261&gt;$C261,1,0))</f>
        <v>0</v>
      </c>
    </row>
    <row r="262" spans="1:96" ht="18" customHeight="1" x14ac:dyDescent="0.25">
      <c r="A262" s="2725"/>
      <c r="B262" s="545" t="s">
        <v>180</v>
      </c>
      <c r="C262" s="394">
        <f t="shared" si="79"/>
        <v>0</v>
      </c>
      <c r="D262" s="395">
        <f t="shared" si="80"/>
        <v>0</v>
      </c>
      <c r="E262" s="140">
        <f t="shared" si="80"/>
        <v>0</v>
      </c>
      <c r="F262" s="188"/>
      <c r="G262" s="88"/>
      <c r="H262" s="40"/>
      <c r="I262" s="88"/>
      <c r="J262" s="40"/>
      <c r="K262" s="88"/>
      <c r="L262" s="40"/>
      <c r="M262" s="88"/>
      <c r="N262" s="188"/>
      <c r="O262" s="88"/>
      <c r="P262" s="622"/>
      <c r="Q262" s="444" t="str">
        <f t="shared" si="81"/>
        <v/>
      </c>
      <c r="R262" s="619"/>
      <c r="CA262" s="60" t="str">
        <f>IF(AND($C262&lt;&gt;0,P262=""),"* No olvide ingresar la variable "&amp;P$257&amp;""&amp;" (Digite CERO si no tiene). ",IF(P262&gt;$C262,"* La variable Derivación efectiva no debe ser mayor al Total Ambos Sexos.",""))</f>
        <v/>
      </c>
      <c r="CB262" s="59"/>
      <c r="CD262" s="59"/>
      <c r="CE262" s="59"/>
      <c r="CF262" s="61"/>
      <c r="CG262" s="61"/>
      <c r="CH262" s="61"/>
      <c r="CI262" s="61"/>
      <c r="CJ262" s="61"/>
      <c r="CK262" s="327">
        <f t="shared" si="82"/>
        <v>0</v>
      </c>
    </row>
    <row r="263" spans="1:96" ht="15" customHeight="1" x14ac:dyDescent="0.25">
      <c r="A263" s="3428" t="s">
        <v>181</v>
      </c>
      <c r="B263" s="1763" t="s">
        <v>284</v>
      </c>
      <c r="C263" s="1681">
        <f t="shared" si="79"/>
        <v>0</v>
      </c>
      <c r="D263" s="1668">
        <f t="shared" si="80"/>
        <v>0</v>
      </c>
      <c r="E263" s="1644">
        <f t="shared" si="80"/>
        <v>0</v>
      </c>
      <c r="F263" s="1656"/>
      <c r="G263" s="1630"/>
      <c r="H263" s="1611"/>
      <c r="I263" s="1630"/>
      <c r="J263" s="1611"/>
      <c r="K263" s="1630"/>
      <c r="L263" s="1611"/>
      <c r="M263" s="1630"/>
      <c r="N263" s="1656"/>
      <c r="O263" s="1592"/>
      <c r="P263" s="1774"/>
    </row>
    <row r="264" spans="1:96" ht="15" customHeight="1" x14ac:dyDescent="0.25">
      <c r="A264" s="2708"/>
      <c r="B264" s="620" t="s">
        <v>179</v>
      </c>
      <c r="C264" s="216">
        <f t="shared" si="79"/>
        <v>0</v>
      </c>
      <c r="D264" s="248">
        <f t="shared" si="80"/>
        <v>0</v>
      </c>
      <c r="E264" s="133">
        <f t="shared" si="80"/>
        <v>0</v>
      </c>
      <c r="F264" s="174"/>
      <c r="G264" s="78"/>
      <c r="H264" s="77"/>
      <c r="I264" s="78"/>
      <c r="J264" s="77"/>
      <c r="K264" s="78"/>
      <c r="L264" s="77"/>
      <c r="M264" s="78"/>
      <c r="N264" s="174"/>
      <c r="O264" s="181"/>
      <c r="P264" s="281"/>
    </row>
    <row r="265" spans="1:96" ht="15" customHeight="1" x14ac:dyDescent="0.25">
      <c r="A265" s="2725"/>
      <c r="B265" s="545" t="s">
        <v>180</v>
      </c>
      <c r="C265" s="394">
        <f t="shared" si="79"/>
        <v>0</v>
      </c>
      <c r="D265" s="395">
        <f t="shared" si="80"/>
        <v>0</v>
      </c>
      <c r="E265" s="140">
        <f t="shared" si="80"/>
        <v>0</v>
      </c>
      <c r="F265" s="188"/>
      <c r="G265" s="88"/>
      <c r="H265" s="40"/>
      <c r="I265" s="88"/>
      <c r="J265" s="40"/>
      <c r="K265" s="88"/>
      <c r="L265" s="40"/>
      <c r="M265" s="88"/>
      <c r="N265" s="188"/>
      <c r="O265" s="187"/>
      <c r="P265" s="624"/>
    </row>
    <row r="266" spans="1:96" ht="18" customHeight="1" x14ac:dyDescent="0.25">
      <c r="A266" s="411" t="s">
        <v>285</v>
      </c>
      <c r="B266" s="625"/>
      <c r="C266" s="625"/>
      <c r="D266" s="625"/>
      <c r="E266" s="625"/>
      <c r="F266" s="625"/>
      <c r="G266" s="625"/>
      <c r="H266" s="625"/>
      <c r="I266" s="625"/>
      <c r="J266" s="625"/>
      <c r="K266" s="625"/>
      <c r="L266" s="625"/>
      <c r="M266" s="625"/>
      <c r="N266" s="625"/>
      <c r="O266" s="625"/>
      <c r="P266" s="625"/>
      <c r="Q266" s="625"/>
      <c r="R266" s="625"/>
      <c r="S266" s="625"/>
      <c r="T266" s="625"/>
      <c r="U266" s="625"/>
    </row>
    <row r="267" spans="1:96" x14ac:dyDescent="0.25">
      <c r="A267" s="3328" t="s">
        <v>25</v>
      </c>
      <c r="B267" s="3328" t="s">
        <v>286</v>
      </c>
      <c r="C267" s="3344" t="s">
        <v>287</v>
      </c>
      <c r="D267" s="3344"/>
      <c r="E267" s="3344"/>
      <c r="F267" s="3318" t="s">
        <v>6</v>
      </c>
      <c r="G267" s="3320"/>
      <c r="H267" s="3320"/>
      <c r="I267" s="3320"/>
      <c r="J267" s="3320"/>
      <c r="K267" s="3320"/>
      <c r="L267" s="3320"/>
      <c r="M267" s="3320"/>
      <c r="N267" s="3320"/>
      <c r="O267" s="3320"/>
      <c r="P267" s="3320"/>
      <c r="Q267" s="3320"/>
      <c r="R267" s="3320"/>
      <c r="S267" s="3320"/>
      <c r="T267" s="3320"/>
      <c r="U267" s="3339"/>
      <c r="V267" s="3335" t="s">
        <v>288</v>
      </c>
      <c r="W267" s="3331" t="s">
        <v>289</v>
      </c>
      <c r="X267" s="3340" t="s">
        <v>290</v>
      </c>
      <c r="Y267" s="3331" t="s">
        <v>291</v>
      </c>
      <c r="Z267" s="3353" t="s">
        <v>292</v>
      </c>
      <c r="AA267" s="3433"/>
      <c r="AB267" s="3434" t="s">
        <v>28</v>
      </c>
      <c r="AC267" s="3336" t="s">
        <v>29</v>
      </c>
    </row>
    <row r="268" spans="1:96" x14ac:dyDescent="0.25">
      <c r="A268" s="2509"/>
      <c r="B268" s="2509"/>
      <c r="C268" s="3344"/>
      <c r="D268" s="3344"/>
      <c r="E268" s="3344"/>
      <c r="F268" s="3318" t="s">
        <v>293</v>
      </c>
      <c r="G268" s="3319"/>
      <c r="H268" s="3318" t="s">
        <v>294</v>
      </c>
      <c r="I268" s="3319"/>
      <c r="J268" s="3318" t="s">
        <v>148</v>
      </c>
      <c r="K268" s="3319"/>
      <c r="L268" s="3318" t="s">
        <v>199</v>
      </c>
      <c r="M268" s="3319"/>
      <c r="N268" s="3318" t="s">
        <v>274</v>
      </c>
      <c r="O268" s="3319"/>
      <c r="P268" s="3318" t="s">
        <v>174</v>
      </c>
      <c r="Q268" s="3319"/>
      <c r="R268" s="3318" t="s">
        <v>295</v>
      </c>
      <c r="S268" s="3319"/>
      <c r="T268" s="3318" t="s">
        <v>130</v>
      </c>
      <c r="U268" s="3339"/>
      <c r="V268" s="2520"/>
      <c r="W268" s="2522"/>
      <c r="X268" s="2531"/>
      <c r="Y268" s="2522"/>
      <c r="Z268" s="2763"/>
      <c r="AA268" s="2555"/>
      <c r="AB268" s="2765"/>
      <c r="AC268" s="2524"/>
    </row>
    <row r="269" spans="1:96" x14ac:dyDescent="0.25">
      <c r="A269" s="2510"/>
      <c r="B269" s="2510"/>
      <c r="C269" s="1775" t="s">
        <v>17</v>
      </c>
      <c r="D269" s="1776" t="s">
        <v>18</v>
      </c>
      <c r="E269" s="1618" t="s">
        <v>19</v>
      </c>
      <c r="F269" s="1619" t="s">
        <v>18</v>
      </c>
      <c r="G269" s="1618" t="s">
        <v>19</v>
      </c>
      <c r="H269" s="1619" t="s">
        <v>18</v>
      </c>
      <c r="I269" s="1618" t="s">
        <v>19</v>
      </c>
      <c r="J269" s="1619" t="s">
        <v>18</v>
      </c>
      <c r="K269" s="1618" t="s">
        <v>19</v>
      </c>
      <c r="L269" s="1619" t="s">
        <v>296</v>
      </c>
      <c r="M269" s="1618" t="s">
        <v>19</v>
      </c>
      <c r="N269" s="1619" t="s">
        <v>296</v>
      </c>
      <c r="O269" s="1618" t="s">
        <v>19</v>
      </c>
      <c r="P269" s="1619" t="s">
        <v>296</v>
      </c>
      <c r="Q269" s="1618" t="s">
        <v>19</v>
      </c>
      <c r="R269" s="1619" t="s">
        <v>296</v>
      </c>
      <c r="S269" s="1618" t="s">
        <v>19</v>
      </c>
      <c r="T269" s="1619" t="s">
        <v>296</v>
      </c>
      <c r="U269" s="1658" t="s">
        <v>19</v>
      </c>
      <c r="V269" s="2521"/>
      <c r="W269" s="2506"/>
      <c r="X269" s="2633"/>
      <c r="Y269" s="2506"/>
      <c r="Z269" s="1619" t="s">
        <v>297</v>
      </c>
      <c r="AA269" s="123" t="s">
        <v>298</v>
      </c>
      <c r="AB269" s="2766"/>
      <c r="AC269" s="2525"/>
    </row>
    <row r="270" spans="1:96" ht="21" x14ac:dyDescent="0.25">
      <c r="A270" s="3334" t="s">
        <v>299</v>
      </c>
      <c r="B270" s="1777" t="s">
        <v>300</v>
      </c>
      <c r="C270" s="1655">
        <f>SUM(D270+E270)</f>
        <v>0</v>
      </c>
      <c r="D270" s="1778">
        <f t="shared" ref="D270:E274" si="83">SUM(F270+H270+J270+L270+N270+P270+R270+T270)</f>
        <v>0</v>
      </c>
      <c r="E270" s="1779">
        <f t="shared" si="83"/>
        <v>0</v>
      </c>
      <c r="F270" s="1611"/>
      <c r="G270" s="1612"/>
      <c r="H270" s="1611"/>
      <c r="I270" s="1612"/>
      <c r="J270" s="1611"/>
      <c r="K270" s="1612"/>
      <c r="L270" s="1611"/>
      <c r="M270" s="1612"/>
      <c r="N270" s="1611"/>
      <c r="O270" s="1612"/>
      <c r="P270" s="1611"/>
      <c r="Q270" s="1612"/>
      <c r="R270" s="1611"/>
      <c r="S270" s="1612"/>
      <c r="T270" s="1611"/>
      <c r="U270" s="1780"/>
      <c r="V270" s="1781"/>
      <c r="W270" s="1782"/>
      <c r="X270" s="1783"/>
      <c r="Y270" s="1782"/>
      <c r="Z270" s="1784"/>
      <c r="AA270" s="1782"/>
      <c r="AB270" s="1784"/>
      <c r="AC270" s="1785"/>
    </row>
    <row r="271" spans="1:96" x14ac:dyDescent="0.25">
      <c r="A271" s="2517"/>
      <c r="B271" s="216" t="s">
        <v>301</v>
      </c>
      <c r="C271" s="413">
        <f>SUM(D271+E271)</f>
        <v>0</v>
      </c>
      <c r="D271" s="414">
        <f t="shared" si="83"/>
        <v>0</v>
      </c>
      <c r="E271" s="415">
        <f t="shared" si="83"/>
        <v>0</v>
      </c>
      <c r="F271" s="67"/>
      <c r="G271" s="72"/>
      <c r="H271" s="67"/>
      <c r="I271" s="72"/>
      <c r="J271" s="67"/>
      <c r="K271" s="72"/>
      <c r="L271" s="67"/>
      <c r="M271" s="72"/>
      <c r="N271" s="67"/>
      <c r="O271" s="72"/>
      <c r="P271" s="67"/>
      <c r="Q271" s="72"/>
      <c r="R271" s="67"/>
      <c r="S271" s="72"/>
      <c r="T271" s="67"/>
      <c r="U271" s="203"/>
      <c r="V271" s="71"/>
      <c r="W271" s="72"/>
      <c r="X271" s="204"/>
      <c r="Y271" s="72"/>
      <c r="Z271" s="67"/>
      <c r="AA271" s="72"/>
      <c r="AB271" s="67"/>
      <c r="AC271" s="68"/>
      <c r="AD271" s="242" t="str">
        <f>CA271&amp;CB271&amp;CC271&amp;CD271&amp;CE271&amp;CF271&amp;CG271&amp;CH271</f>
        <v/>
      </c>
      <c r="CA271" s="60" t="str">
        <f>IF(AND($C271&lt;&gt;0,V271=""),"* No olvide ingresar la variable "&amp;V$267&amp;""&amp;". Digite CERO si no tiene. ",IF(V271&gt;$C271,"* La variable Gestantes no debe ser mayor al Total Ambos Sexos. ",""))</f>
        <v/>
      </c>
      <c r="CB271" s="60" t="str">
        <f>IF(AND($C271&lt;&gt;0,W271=""),"* No olvide ingresar la variable "&amp;W$267&amp;""&amp;". Digite CERO si no tiene. ",IF(W271&gt;$C271,"* La variable Madre de hijo menor de 5 años no debe ser mayor al Total Ambos Sexos. ",""))</f>
        <v/>
      </c>
      <c r="CC271" s="60" t="str">
        <f>IF(AND($C271&lt;&gt;0,X271=""),"* No olvide ingresar la variable "&amp;X$267&amp;""&amp;". Digite CERO si no tiene. ",IF(X271&gt;$C271,"* La variable Niños, Niñas, Adolescentes y Jóvenes  SENAME no debe ser mayor al Total Ambos Sexos. ",""))</f>
        <v/>
      </c>
      <c r="CD271" s="60" t="str">
        <f>IF(AND($C271&lt;&gt;0,Y271=""),"* No olvide ingresar la variable "&amp;Y$267&amp;""&amp;". Digite CERO si no tiene. ",IF(Y271&gt;$C271,"* La variable Niños, Niñas, Adolescentes y Jóvenes  Mejor Niñez no debe ser mayor al Total Ambos Sexos. ",""))</f>
        <v/>
      </c>
      <c r="CE271" s="60" t="str">
        <f>IF(AND($E271&lt;&gt;0,Z271=""),"* No olvide ingresar la variable "&amp;Z$267&amp;""&amp;" Masculino. Digite CERO si no tiene. ",IF(Z271&gt;$E271,"* La variable TRANS Masculino no debe ser mayor al Total Mujeres. ",""))</f>
        <v/>
      </c>
      <c r="CF271" s="60" t="str">
        <f>IF(AND($D271&lt;&gt;0,AA271=""),"* No olvide ingresar la variable "&amp;Z$267&amp;""&amp;" Femenino. Digite CERO si no tiene. ",IF(AA271&gt;$D271,"* La variable TRANS Femenino no debe ser mayor al Total Hombres. ",""))</f>
        <v/>
      </c>
      <c r="CG271" s="60" t="str">
        <f>IF(AND($C271&lt;&gt;0,AB271=""),"* No olvide ingresar la variable "&amp;AB$267&amp;""&amp;". Digite CERO si no tiene. ",IF(AB271&gt;$C271,"* La variable Pueblos Originarios no debe ser mayor al Total Ambos Sexos. ",""))</f>
        <v/>
      </c>
      <c r="CH271" s="60" t="str">
        <f>IF(AND($C271&lt;&gt;0,AC271=""),"* No olvide ingresar la variable "&amp;AC$267&amp;""&amp;". Digite CERO si no tiene. ",IF(AC271&gt;$C271,"* La variable Migrantes no debe ser mayor al Total Ambos Sexos. ",""))</f>
        <v/>
      </c>
      <c r="CI271" s="61"/>
      <c r="CK271" s="62">
        <f>IF(AND($C271&lt;&gt;0,V271=""),1,IF(V271&gt;$C271,1,0))</f>
        <v>0</v>
      </c>
      <c r="CL271" s="62">
        <f>IF(AND($C271&lt;&gt;0,W271=""),1,IF(W271&gt;$C271,1,0))</f>
        <v>0</v>
      </c>
      <c r="CM271" s="62">
        <f>IF(AND($C271&lt;&gt;0,X271=""),1,IF(X271&gt;$C271,1,0))</f>
        <v>0</v>
      </c>
      <c r="CN271" s="62">
        <f>IF(AND($C271&lt;&gt;0,Y271=""),1,IF(Y271&gt;$C271,1,0))</f>
        <v>0</v>
      </c>
      <c r="CO271" s="62">
        <f>IF(AND($E271&lt;&gt;0,Z271=""),1,IF(Z271&gt;$E271,1,0))</f>
        <v>0</v>
      </c>
      <c r="CP271" s="62">
        <f>IF(AND($D271&lt;&gt;0,AA271=""),1,IF(AA271&gt;$D271,1,0))</f>
        <v>0</v>
      </c>
      <c r="CQ271" s="62">
        <f>IF(AND($C271&lt;&gt;0,AB271=""),1,IF(AB271&gt;$C271,1,0))</f>
        <v>0</v>
      </c>
      <c r="CR271" s="62">
        <f>IF(AND($C271&lt;&gt;0,AC271=""),1,IF(AC271&gt;$C271,1,0))</f>
        <v>0</v>
      </c>
    </row>
    <row r="272" spans="1:96" x14ac:dyDescent="0.25">
      <c r="A272" s="2517"/>
      <c r="B272" s="218" t="s">
        <v>302</v>
      </c>
      <c r="C272" s="170">
        <f>SUM(D272+E272)</f>
        <v>0</v>
      </c>
      <c r="D272" s="160">
        <f t="shared" si="83"/>
        <v>0</v>
      </c>
      <c r="E272" s="637">
        <f t="shared" si="83"/>
        <v>0</v>
      </c>
      <c r="F272" s="67"/>
      <c r="G272" s="72"/>
      <c r="H272" s="67"/>
      <c r="I272" s="72"/>
      <c r="J272" s="67"/>
      <c r="K272" s="72"/>
      <c r="L272" s="67"/>
      <c r="M272" s="72"/>
      <c r="N272" s="67"/>
      <c r="O272" s="72"/>
      <c r="P272" s="67"/>
      <c r="Q272" s="72"/>
      <c r="R272" s="67"/>
      <c r="S272" s="72"/>
      <c r="T272" s="67"/>
      <c r="U272" s="203"/>
      <c r="V272" s="71"/>
      <c r="W272" s="72"/>
      <c r="X272" s="204"/>
      <c r="Y272" s="72"/>
      <c r="Z272" s="67"/>
      <c r="AA272" s="72"/>
      <c r="AB272" s="67"/>
      <c r="AC272" s="68"/>
      <c r="AD272" s="242" t="str">
        <f t="shared" ref="AD272:AD274" si="84">CA272&amp;CB272&amp;CC272&amp;CD272&amp;CE272&amp;CF272&amp;CG272&amp;CH272</f>
        <v/>
      </c>
      <c r="CA272" s="60" t="str">
        <f t="shared" ref="CA272:CA274" si="85">IF(AND($C272&lt;&gt;0,V272=""),"* No olvide ingresar la variable "&amp;V$267&amp;""&amp;". Digite CERO si no tiene. ",IF(V272&gt;$C272,"* La variable Gestantes no debe ser mayor al Total Ambos Sexos. ",""))</f>
        <v/>
      </c>
      <c r="CB272" s="60" t="str">
        <f t="shared" ref="CB272:CB274" si="86">IF(AND($C272&lt;&gt;0,W272=""),"* No olvide ingresar la variable "&amp;W$267&amp;""&amp;". Digite CERO si no tiene. ",IF(W272&gt;$C272,"* La variable Madre de hijo menor de 5 años no debe ser mayor al Total Ambos Sexos. ",""))</f>
        <v/>
      </c>
      <c r="CC272" s="60" t="str">
        <f t="shared" ref="CC272:CC274" si="87">IF(AND($C272&lt;&gt;0,X272=""),"* No olvide ingresar la variable "&amp;X$267&amp;""&amp;". Digite CERO si no tiene. ",IF(X272&gt;$C272,"* La variable Niños, Niñas, Adolescentes y Jóvenes  SENAME no debe ser mayor al Total Ambos Sexos. ",""))</f>
        <v/>
      </c>
      <c r="CD272" s="60" t="str">
        <f t="shared" ref="CD272:CD274" si="88">IF(AND($C272&lt;&gt;0,Y272=""),"* No olvide ingresar la variable "&amp;Y$267&amp;""&amp;". Digite CERO si no tiene. ",IF(Y272&gt;$C272,"* La variable Niños, Niñas, Adolescentes y Jóvenes  Mejor Niñez no debe ser mayor al Total Ambos Sexos. ",""))</f>
        <v/>
      </c>
      <c r="CE272" s="60" t="str">
        <f t="shared" ref="CE272:CE274" si="89">IF(AND($E272&lt;&gt;0,Z272=""),"* No olvide ingresar la variable "&amp;Z$267&amp;""&amp;" Masculino. Digite CERO si no tiene. ",IF(Z272&gt;$E272,"* La variable TRANS Masculino no debe ser mayor al Total Mujeres. ",""))</f>
        <v/>
      </c>
      <c r="CF272" s="60" t="str">
        <f t="shared" ref="CF272:CF274" si="90">IF(AND($D272&lt;&gt;0,AA272=""),"* No olvide ingresar la variable "&amp;Z$267&amp;""&amp;" Femenino. Digite CERO si no tiene. ",IF(AA272&gt;$D272,"* La variable TRANS Femenino no debe ser mayor al Total Hombres. ",""))</f>
        <v/>
      </c>
      <c r="CG272" s="60" t="str">
        <f t="shared" ref="CG272:CG274" si="91">IF(AND($C272&lt;&gt;0,AB272=""),"* No olvide ingresar la variable "&amp;AB$267&amp;""&amp;". Digite CERO si no tiene. ",IF(AB272&gt;$C272,"* La variable Pueblos Originarios no debe ser mayor al Total Ambos Sexos. ",""))</f>
        <v/>
      </c>
      <c r="CH272" s="60" t="str">
        <f t="shared" ref="CH272:CH274" si="92">IF(AND($C272&lt;&gt;0,AC272=""),"* No olvide ingresar la variable "&amp;AC$267&amp;""&amp;". Digite CERO si no tiene. ",IF(AC272&gt;$C272,"* La variable Migrantes no debe ser mayor al Total Ambos Sexos. ",""))</f>
        <v/>
      </c>
      <c r="CI272" s="61"/>
      <c r="CK272" s="62">
        <f t="shared" ref="CK272:CN274" si="93">IF(AND($C272&lt;&gt;0,V272=""),1,IF(V272&gt;$C272,1,0))</f>
        <v>0</v>
      </c>
      <c r="CL272" s="62">
        <f t="shared" si="93"/>
        <v>0</v>
      </c>
      <c r="CM272" s="62">
        <f t="shared" si="93"/>
        <v>0</v>
      </c>
      <c r="CN272" s="62">
        <f t="shared" si="93"/>
        <v>0</v>
      </c>
      <c r="CO272" s="62">
        <f t="shared" ref="CO272:CO274" si="94">IF(AND($E272&lt;&gt;0,Z272=""),1,IF(Z272&gt;$E272,1,0))</f>
        <v>0</v>
      </c>
      <c r="CP272" s="62">
        <f t="shared" ref="CP272:CP274" si="95">IF(AND($D272&lt;&gt;0,AA272=""),1,IF(AA272&gt;$D272,1,0))</f>
        <v>0</v>
      </c>
      <c r="CQ272" s="62">
        <f t="shared" ref="CQ272:CR274" si="96">IF(AND($C272&lt;&gt;0,AB272=""),1,IF(AB272&gt;$C272,1,0))</f>
        <v>0</v>
      </c>
      <c r="CR272" s="62">
        <f t="shared" si="96"/>
        <v>0</v>
      </c>
    </row>
    <row r="273" spans="1:96" x14ac:dyDescent="0.25">
      <c r="A273" s="2517"/>
      <c r="B273" s="410" t="s">
        <v>303</v>
      </c>
      <c r="C273" s="170">
        <f>SUM(D273+E273)</f>
        <v>0</v>
      </c>
      <c r="D273" s="160">
        <f t="shared" si="83"/>
        <v>0</v>
      </c>
      <c r="E273" s="637">
        <f t="shared" si="83"/>
        <v>0</v>
      </c>
      <c r="F273" s="77"/>
      <c r="G273" s="82"/>
      <c r="H273" s="77"/>
      <c r="I273" s="82"/>
      <c r="J273" s="77"/>
      <c r="K273" s="82"/>
      <c r="L273" s="77"/>
      <c r="M273" s="82"/>
      <c r="N273" s="77"/>
      <c r="O273" s="82"/>
      <c r="P273" s="77"/>
      <c r="Q273" s="82"/>
      <c r="R273" s="77"/>
      <c r="S273" s="82"/>
      <c r="T273" s="77"/>
      <c r="U273" s="208"/>
      <c r="V273" s="81"/>
      <c r="W273" s="82"/>
      <c r="X273" s="174"/>
      <c r="Y273" s="82"/>
      <c r="Z273" s="77"/>
      <c r="AA273" s="82"/>
      <c r="AB273" s="77"/>
      <c r="AC273" s="78"/>
      <c r="AD273" s="242" t="str">
        <f t="shared" si="84"/>
        <v/>
      </c>
      <c r="CA273" s="60" t="str">
        <f t="shared" si="85"/>
        <v/>
      </c>
      <c r="CB273" s="60" t="str">
        <f t="shared" si="86"/>
        <v/>
      </c>
      <c r="CC273" s="60" t="str">
        <f t="shared" si="87"/>
        <v/>
      </c>
      <c r="CD273" s="60" t="str">
        <f t="shared" si="88"/>
        <v/>
      </c>
      <c r="CE273" s="60" t="str">
        <f t="shared" si="89"/>
        <v/>
      </c>
      <c r="CF273" s="60" t="str">
        <f t="shared" si="90"/>
        <v/>
      </c>
      <c r="CG273" s="60" t="str">
        <f t="shared" si="91"/>
        <v/>
      </c>
      <c r="CH273" s="60" t="str">
        <f t="shared" si="92"/>
        <v/>
      </c>
      <c r="CI273" s="61"/>
      <c r="CK273" s="62">
        <f t="shared" si="93"/>
        <v>0</v>
      </c>
      <c r="CL273" s="62">
        <f t="shared" si="93"/>
        <v>0</v>
      </c>
      <c r="CM273" s="62">
        <f t="shared" si="93"/>
        <v>0</v>
      </c>
      <c r="CN273" s="62">
        <f t="shared" si="93"/>
        <v>0</v>
      </c>
      <c r="CO273" s="62">
        <f t="shared" si="94"/>
        <v>0</v>
      </c>
      <c r="CP273" s="62">
        <f t="shared" si="95"/>
        <v>0</v>
      </c>
      <c r="CQ273" s="62">
        <f t="shared" si="96"/>
        <v>0</v>
      </c>
      <c r="CR273" s="62">
        <f t="shared" si="96"/>
        <v>0</v>
      </c>
    </row>
    <row r="274" spans="1:96" x14ac:dyDescent="0.25">
      <c r="A274" s="2518"/>
      <c r="B274" s="220" t="s">
        <v>304</v>
      </c>
      <c r="C274" s="182">
        <f>SUM(D274+E274)</f>
        <v>0</v>
      </c>
      <c r="D274" s="163">
        <f t="shared" si="83"/>
        <v>0</v>
      </c>
      <c r="E274" s="638">
        <f t="shared" si="83"/>
        <v>0</v>
      </c>
      <c r="F274" s="141"/>
      <c r="G274" s="142"/>
      <c r="H274" s="141"/>
      <c r="I274" s="142"/>
      <c r="J274" s="141"/>
      <c r="K274" s="142"/>
      <c r="L274" s="141"/>
      <c r="M274" s="142"/>
      <c r="N274" s="141"/>
      <c r="O274" s="142"/>
      <c r="P274" s="141"/>
      <c r="Q274" s="142"/>
      <c r="R274" s="141"/>
      <c r="S274" s="142"/>
      <c r="T274" s="141"/>
      <c r="U274" s="639"/>
      <c r="V274" s="146"/>
      <c r="W274" s="142"/>
      <c r="X274" s="195"/>
      <c r="Y274" s="142"/>
      <c r="Z274" s="141"/>
      <c r="AA274" s="142"/>
      <c r="AB274" s="141"/>
      <c r="AC274" s="143"/>
      <c r="AD274" s="242" t="str">
        <f t="shared" si="84"/>
        <v/>
      </c>
      <c r="CA274" s="60" t="str">
        <f t="shared" si="85"/>
        <v/>
      </c>
      <c r="CB274" s="60" t="str">
        <f t="shared" si="86"/>
        <v/>
      </c>
      <c r="CC274" s="60" t="str">
        <f t="shared" si="87"/>
        <v/>
      </c>
      <c r="CD274" s="60" t="str">
        <f t="shared" si="88"/>
        <v/>
      </c>
      <c r="CE274" s="60" t="str">
        <f t="shared" si="89"/>
        <v/>
      </c>
      <c r="CF274" s="60" t="str">
        <f t="shared" si="90"/>
        <v/>
      </c>
      <c r="CG274" s="60" t="str">
        <f t="shared" si="91"/>
        <v/>
      </c>
      <c r="CH274" s="60" t="str">
        <f t="shared" si="92"/>
        <v/>
      </c>
      <c r="CI274" s="61"/>
      <c r="CK274" s="62">
        <f t="shared" si="93"/>
        <v>0</v>
      </c>
      <c r="CL274" s="62">
        <f t="shared" si="93"/>
        <v>0</v>
      </c>
      <c r="CM274" s="62">
        <f t="shared" si="93"/>
        <v>0</v>
      </c>
      <c r="CN274" s="62">
        <f t="shared" si="93"/>
        <v>0</v>
      </c>
      <c r="CO274" s="62">
        <f t="shared" si="94"/>
        <v>0</v>
      </c>
      <c r="CP274" s="62">
        <f t="shared" si="95"/>
        <v>0</v>
      </c>
      <c r="CQ274" s="62">
        <f t="shared" si="96"/>
        <v>0</v>
      </c>
      <c r="CR274" s="62">
        <f>IF(AND($C274&lt;&gt;0,AC274=""),1,IF(AC274&gt;$C274,1,0))</f>
        <v>0</v>
      </c>
    </row>
    <row r="277" spans="1:96" ht="12" customHeight="1" x14ac:dyDescent="0.25"/>
    <row r="278" spans="1:96" ht="18" hidden="1" customHeight="1" x14ac:dyDescent="0.25">
      <c r="A278" s="640">
        <f>SUM(C13:C15,C20:C41,B46:B49,B54:B57,C61:C67,B72:B74,B80:B83,B86:F87,C90:G93,C97:C102,C108:C117,C122:C158,C163:C168,C173:C178,C183:C186,C192:C194,C199:C201,C206:C208,C213:C215,E219:H221,E223:F226,C230:D231,C237:E241,C246:C255,C260:C265,C270:C274)</f>
        <v>444</v>
      </c>
      <c r="B278" s="640">
        <f>SUM(CK20:CR274)</f>
        <v>0</v>
      </c>
    </row>
  </sheetData>
  <mergeCells count="335">
    <mergeCell ref="A270:A274"/>
    <mergeCell ref="AC267:AC269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V267:V269"/>
    <mergeCell ref="W267:W269"/>
    <mergeCell ref="X267:X269"/>
    <mergeCell ref="Y267:Y269"/>
    <mergeCell ref="Z267:AA268"/>
    <mergeCell ref="AB267:AB269"/>
    <mergeCell ref="R258:R259"/>
    <mergeCell ref="A260:A262"/>
    <mergeCell ref="A263:A265"/>
    <mergeCell ref="A267:A269"/>
    <mergeCell ref="B267:B269"/>
    <mergeCell ref="C267:E268"/>
    <mergeCell ref="F267:U267"/>
    <mergeCell ref="A257:B259"/>
    <mergeCell ref="C257:E258"/>
    <mergeCell ref="F257:O257"/>
    <mergeCell ref="P257:P259"/>
    <mergeCell ref="F258:G258"/>
    <mergeCell ref="H258:I258"/>
    <mergeCell ref="J258:K258"/>
    <mergeCell ref="L258:M258"/>
    <mergeCell ref="N258:O258"/>
    <mergeCell ref="A248:B248"/>
    <mergeCell ref="A249:B249"/>
    <mergeCell ref="A250:B250"/>
    <mergeCell ref="A251:B251"/>
    <mergeCell ref="A252:B252"/>
    <mergeCell ref="A253:A255"/>
    <mergeCell ref="T244:U244"/>
    <mergeCell ref="V244:W244"/>
    <mergeCell ref="X244:Y244"/>
    <mergeCell ref="Z244:AA244"/>
    <mergeCell ref="A246:B246"/>
    <mergeCell ref="A247:B247"/>
    <mergeCell ref="A243:B245"/>
    <mergeCell ref="C243:E244"/>
    <mergeCell ref="F243:AA243"/>
    <mergeCell ref="F244:G244"/>
    <mergeCell ref="H244:I244"/>
    <mergeCell ref="J244:K244"/>
    <mergeCell ref="L244:M244"/>
    <mergeCell ref="N244:O244"/>
    <mergeCell ref="P244:Q244"/>
    <mergeCell ref="R244:S244"/>
    <mergeCell ref="A237:B237"/>
    <mergeCell ref="A238:B238"/>
    <mergeCell ref="A239:B239"/>
    <mergeCell ref="A240:B240"/>
    <mergeCell ref="A241:B241"/>
    <mergeCell ref="A242:M242"/>
    <mergeCell ref="A227:D227"/>
    <mergeCell ref="A229:B229"/>
    <mergeCell ref="A230:A231"/>
    <mergeCell ref="A232:B232"/>
    <mergeCell ref="A234:B236"/>
    <mergeCell ref="C234:E234"/>
    <mergeCell ref="C235:C236"/>
    <mergeCell ref="D235:E235"/>
    <mergeCell ref="A222:D222"/>
    <mergeCell ref="A223:A226"/>
    <mergeCell ref="B223:D223"/>
    <mergeCell ref="B224:B225"/>
    <mergeCell ref="C224:D224"/>
    <mergeCell ref="C225:D225"/>
    <mergeCell ref="C226:D226"/>
    <mergeCell ref="G217:H217"/>
    <mergeCell ref="I217:I218"/>
    <mergeCell ref="J217:J218"/>
    <mergeCell ref="A219:D219"/>
    <mergeCell ref="A220:D220"/>
    <mergeCell ref="A221:D221"/>
    <mergeCell ref="A213:B213"/>
    <mergeCell ref="A214:B214"/>
    <mergeCell ref="A215:B215"/>
    <mergeCell ref="A217:D218"/>
    <mergeCell ref="E217:E218"/>
    <mergeCell ref="F217:F218"/>
    <mergeCell ref="S210:S212"/>
    <mergeCell ref="T210:T212"/>
    <mergeCell ref="U210:Z211"/>
    <mergeCell ref="AA210:AF211"/>
    <mergeCell ref="F211:G211"/>
    <mergeCell ref="H211:I211"/>
    <mergeCell ref="J211:K211"/>
    <mergeCell ref="L211:M211"/>
    <mergeCell ref="N211:O211"/>
    <mergeCell ref="P211:P212"/>
    <mergeCell ref="A206:A207"/>
    <mergeCell ref="A208:B208"/>
    <mergeCell ref="A210:B212"/>
    <mergeCell ref="C210:E211"/>
    <mergeCell ref="F210:O210"/>
    <mergeCell ref="P210:R210"/>
    <mergeCell ref="Q211:Q212"/>
    <mergeCell ref="R211:R212"/>
    <mergeCell ref="AI203:AI205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V204:W204"/>
    <mergeCell ref="A203:B205"/>
    <mergeCell ref="C203:E204"/>
    <mergeCell ref="F203:AC203"/>
    <mergeCell ref="AD203:AE204"/>
    <mergeCell ref="AF203:AG204"/>
    <mergeCell ref="AH203:AH205"/>
    <mergeCell ref="X204:Y204"/>
    <mergeCell ref="Z204:AA204"/>
    <mergeCell ref="AB204:AC204"/>
    <mergeCell ref="Q197:Q198"/>
    <mergeCell ref="R197:R198"/>
    <mergeCell ref="S197:S198"/>
    <mergeCell ref="A199:B199"/>
    <mergeCell ref="A200:B200"/>
    <mergeCell ref="A201:B201"/>
    <mergeCell ref="A196:B198"/>
    <mergeCell ref="C196:E197"/>
    <mergeCell ref="F196:O196"/>
    <mergeCell ref="P196:S196"/>
    <mergeCell ref="F197:G197"/>
    <mergeCell ref="H197:I197"/>
    <mergeCell ref="J197:K197"/>
    <mergeCell ref="L197:M197"/>
    <mergeCell ref="N197:O197"/>
    <mergeCell ref="P197:P198"/>
    <mergeCell ref="P190:Q190"/>
    <mergeCell ref="R190:S190"/>
    <mergeCell ref="T190:U190"/>
    <mergeCell ref="A192:B192"/>
    <mergeCell ref="A193:B193"/>
    <mergeCell ref="A194:B194"/>
    <mergeCell ref="A185:B185"/>
    <mergeCell ref="A186:B186"/>
    <mergeCell ref="A189:B191"/>
    <mergeCell ref="C189:E190"/>
    <mergeCell ref="F189:U189"/>
    <mergeCell ref="F190:G190"/>
    <mergeCell ref="H190:I190"/>
    <mergeCell ref="J190:K190"/>
    <mergeCell ref="L190:M190"/>
    <mergeCell ref="N190:O190"/>
    <mergeCell ref="J181:K181"/>
    <mergeCell ref="L181:M181"/>
    <mergeCell ref="N181:O181"/>
    <mergeCell ref="P181:Q181"/>
    <mergeCell ref="A183:B183"/>
    <mergeCell ref="A184:B184"/>
    <mergeCell ref="L171:M171"/>
    <mergeCell ref="N171:O171"/>
    <mergeCell ref="A173:A175"/>
    <mergeCell ref="A176:A178"/>
    <mergeCell ref="A179:O179"/>
    <mergeCell ref="A180:B182"/>
    <mergeCell ref="C180:E181"/>
    <mergeCell ref="F180:Q180"/>
    <mergeCell ref="F181:G181"/>
    <mergeCell ref="H181:I181"/>
    <mergeCell ref="A163:A165"/>
    <mergeCell ref="A166:A168"/>
    <mergeCell ref="A170:A172"/>
    <mergeCell ref="B170:B172"/>
    <mergeCell ref="C170:E171"/>
    <mergeCell ref="F170:O170"/>
    <mergeCell ref="F171:G171"/>
    <mergeCell ref="H171:I171"/>
    <mergeCell ref="J171:K171"/>
    <mergeCell ref="A152:B152"/>
    <mergeCell ref="A153:A157"/>
    <mergeCell ref="A158:B158"/>
    <mergeCell ref="A160:B162"/>
    <mergeCell ref="C160:E161"/>
    <mergeCell ref="F160:AM160"/>
    <mergeCell ref="F161:G161"/>
    <mergeCell ref="H161:I161"/>
    <mergeCell ref="J161:K161"/>
    <mergeCell ref="L161:M161"/>
    <mergeCell ref="AL161:AM161"/>
    <mergeCell ref="Z161:AA161"/>
    <mergeCell ref="AB161:AC161"/>
    <mergeCell ref="AD161:AE161"/>
    <mergeCell ref="AF161:AG161"/>
    <mergeCell ref="AH161:AI161"/>
    <mergeCell ref="AJ161:AK161"/>
    <mergeCell ref="N161:O161"/>
    <mergeCell ref="P161:Q161"/>
    <mergeCell ref="R161:S161"/>
    <mergeCell ref="T161:U161"/>
    <mergeCell ref="V161:W161"/>
    <mergeCell ref="X161:Y161"/>
    <mergeCell ref="A122:A126"/>
    <mergeCell ref="A127:A131"/>
    <mergeCell ref="A132:A136"/>
    <mergeCell ref="A137:A141"/>
    <mergeCell ref="A142:A146"/>
    <mergeCell ref="A147:A151"/>
    <mergeCell ref="AB119:AB121"/>
    <mergeCell ref="AC119:AC121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A114:B114"/>
    <mergeCell ref="A115:A117"/>
    <mergeCell ref="A119:A121"/>
    <mergeCell ref="B119:B121"/>
    <mergeCell ref="C119:E120"/>
    <mergeCell ref="F119:AA119"/>
    <mergeCell ref="V120:W120"/>
    <mergeCell ref="X120:Y120"/>
    <mergeCell ref="Z120:AA120"/>
    <mergeCell ref="A108:B108"/>
    <mergeCell ref="A109:B109"/>
    <mergeCell ref="A110:B110"/>
    <mergeCell ref="A111:B111"/>
    <mergeCell ref="A112:B112"/>
    <mergeCell ref="A113:B113"/>
    <mergeCell ref="V105:V107"/>
    <mergeCell ref="W105:W107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A100:B100"/>
    <mergeCell ref="A101:B101"/>
    <mergeCell ref="A102:B102"/>
    <mergeCell ref="A103:P103"/>
    <mergeCell ref="A104:Q104"/>
    <mergeCell ref="A105:B107"/>
    <mergeCell ref="C105:E106"/>
    <mergeCell ref="F105:U105"/>
    <mergeCell ref="C95:E95"/>
    <mergeCell ref="F95:G95"/>
    <mergeCell ref="H95:I95"/>
    <mergeCell ref="A97:B97"/>
    <mergeCell ref="A98:B98"/>
    <mergeCell ref="A99:B99"/>
    <mergeCell ref="A77:A79"/>
    <mergeCell ref="B77:B78"/>
    <mergeCell ref="A89:B89"/>
    <mergeCell ref="A90:A91"/>
    <mergeCell ref="A92:A93"/>
    <mergeCell ref="A95:B96"/>
    <mergeCell ref="A69:A71"/>
    <mergeCell ref="B69:D70"/>
    <mergeCell ref="E69:H69"/>
    <mergeCell ref="I69:I71"/>
    <mergeCell ref="J69:J71"/>
    <mergeCell ref="E70:F70"/>
    <mergeCell ref="G70:H70"/>
    <mergeCell ref="A62:B62"/>
    <mergeCell ref="A63:B63"/>
    <mergeCell ref="A64:B64"/>
    <mergeCell ref="A65:B65"/>
    <mergeCell ref="A66:B66"/>
    <mergeCell ref="A67:B67"/>
    <mergeCell ref="A59:B60"/>
    <mergeCell ref="C59:C60"/>
    <mergeCell ref="D59:J59"/>
    <mergeCell ref="K59:K60"/>
    <mergeCell ref="L59:L60"/>
    <mergeCell ref="A61:B61"/>
    <mergeCell ref="M44:N44"/>
    <mergeCell ref="O44:P44"/>
    <mergeCell ref="A51:A53"/>
    <mergeCell ref="B51:D52"/>
    <mergeCell ref="E51:H51"/>
    <mergeCell ref="I51:I53"/>
    <mergeCell ref="J51:J53"/>
    <mergeCell ref="E52:F52"/>
    <mergeCell ref="G52:H52"/>
    <mergeCell ref="A43:A45"/>
    <mergeCell ref="B43:D44"/>
    <mergeCell ref="E43:P43"/>
    <mergeCell ref="A39:A41"/>
    <mergeCell ref="R17:R19"/>
    <mergeCell ref="S17:S19"/>
    <mergeCell ref="F18:G18"/>
    <mergeCell ref="H18:I18"/>
    <mergeCell ref="J18:K18"/>
    <mergeCell ref="L18:M18"/>
    <mergeCell ref="Q43:Q45"/>
    <mergeCell ref="R43:R45"/>
    <mergeCell ref="E44:F44"/>
    <mergeCell ref="G44:H44"/>
    <mergeCell ref="I44:J44"/>
    <mergeCell ref="K44:L44"/>
    <mergeCell ref="A20:B20"/>
    <mergeCell ref="A21:A24"/>
    <mergeCell ref="A25:A36"/>
    <mergeCell ref="A37:A38"/>
    <mergeCell ref="R11:S11"/>
    <mergeCell ref="T11:U11"/>
    <mergeCell ref="V11:W11"/>
    <mergeCell ref="N18:O18"/>
    <mergeCell ref="P18:Q18"/>
    <mergeCell ref="X11:Y11"/>
    <mergeCell ref="A13:B13"/>
    <mergeCell ref="A14:A15"/>
    <mergeCell ref="A6:Y6"/>
    <mergeCell ref="A10:B12"/>
    <mergeCell ref="C10:E11"/>
    <mergeCell ref="F10:Y10"/>
    <mergeCell ref="F11:G11"/>
    <mergeCell ref="H11:I11"/>
    <mergeCell ref="J11:K11"/>
    <mergeCell ref="L11:M11"/>
    <mergeCell ref="N11:O11"/>
    <mergeCell ref="P11:Q11"/>
    <mergeCell ref="A17:A19"/>
    <mergeCell ref="B17:B19"/>
    <mergeCell ref="C17:E18"/>
    <mergeCell ref="F17:Q17"/>
  </mergeCells>
  <dataValidations count="9">
    <dataValidation type="whole" allowBlank="1" showInputMessage="1" showErrorMessage="1" sqref="F270:AC274" xr:uid="{00000000-0002-0000-0700-000000000000}">
      <formula1>0</formula1>
      <formula2>9.99999999999999E+34</formula2>
    </dataValidation>
    <dataValidation type="whole" allowBlank="1" showInputMessage="1" showErrorMessage="1" sqref="E219:J226 G227:H227" xr:uid="{00000000-0002-0000-0700-000001000000}">
      <formula1>0</formula1>
      <formula2>9.99999999999999E+39</formula2>
    </dataValidation>
    <dataValidation type="whole" allowBlank="1" showInputMessage="1" showErrorMessage="1" sqref="F108:W117" xr:uid="{00000000-0002-0000-0700-000002000000}">
      <formula1>0</formula1>
      <formula2>9.99999999999999E+30</formula2>
    </dataValidation>
    <dataValidation type="whole" allowBlank="1" showInputMessage="1" showErrorMessage="1" sqref="C90:H93 F260:P265" xr:uid="{00000000-0002-0000-0700-000003000000}">
      <formula1>0</formula1>
      <formula2>9.99999999999999E+32</formula2>
    </dataValidation>
    <dataValidation type="whole" allowBlank="1" showInputMessage="1" showErrorMessage="1" sqref="D61:L67 F246:AA255" xr:uid="{00000000-0002-0000-0700-000004000000}">
      <formula1>0</formula1>
      <formula2>9.99999999999999E+31</formula2>
    </dataValidation>
    <dataValidation operator="greaterThanOrEqual" allowBlank="1" showInputMessage="1" showErrorMessage="1" errorTitle="Error" error="Favor ingresar Números." sqref="G218:H218 C224:C226" xr:uid="{00000000-0002-0000-0700-000005000000}"/>
    <dataValidation type="whole" allowBlank="1" showInputMessage="1" showErrorMessage="1" errorTitle="Error" error="Favor ingresar Números." sqref="C72:D74 C256:E265 F152:AC152" xr:uid="{00000000-0002-0000-0700-000006000000}">
      <formula1>0</formula1>
      <formula2>1E+29</formula2>
    </dataValidation>
    <dataValidation type="whole" allowBlank="1" showInputMessage="1" showErrorMessage="1" sqref="F204:AC205 AD205:AG205 AI205 F208:AI208 C203:E208 T212" xr:uid="{00000000-0002-0000-0700-000007000000}">
      <formula1>0</formula1>
      <formula2>1E+29</formula2>
    </dataValidation>
    <dataValidation type="whole" operator="greaterThanOrEqual" allowBlank="1" showInputMessage="1" showErrorMessage="1" errorTitle="Error" error="Favor ingresar Números." sqref="F192:U193 C216:F216 F213:AF215 F206:AI207 E46:R49 E227:F227 I227:J227 F183:Q185 R260:R262 B86:F87 E217:F217 C237:E241 E72:J74 E55:J57 B80:B83 F122:AC151 F153:AC157 F163:AM168 F199:S200 C228:F232 F173:O178 F20:S41 F13:Y15 F98:I102" xr:uid="{00000000-0002-0000-0700-000008000000}">
      <formula1>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R278"/>
  <sheetViews>
    <sheetView workbookViewId="0">
      <selection activeCell="A6" sqref="A6:Y6"/>
    </sheetView>
  </sheetViews>
  <sheetFormatPr baseColWidth="10" defaultColWidth="11.42578125" defaultRowHeight="15" x14ac:dyDescent="0.25"/>
  <cols>
    <col min="1" max="1" width="31" customWidth="1"/>
    <col min="2" max="2" width="28.7109375" customWidth="1"/>
    <col min="3" max="3" width="16.42578125" customWidth="1"/>
    <col min="4" max="7" width="15.7109375" customWidth="1"/>
    <col min="8" max="8" width="16.5703125" customWidth="1"/>
    <col min="9" max="12" width="15.7109375" customWidth="1"/>
    <col min="23" max="23" width="13.140625" customWidth="1"/>
    <col min="53" max="61" width="11.42578125" customWidth="1"/>
    <col min="72" max="78" width="16" customWidth="1"/>
    <col min="79" max="94" width="11.42578125" style="2" hidden="1" customWidth="1"/>
    <col min="95" max="96" width="11.42578125" hidden="1" customWidth="1"/>
    <col min="97" max="130" width="11.42578125" customWidth="1"/>
  </cols>
  <sheetData>
    <row r="1" spans="1:94" x14ac:dyDescent="0.25">
      <c r="A1" s="1" t="s">
        <v>0</v>
      </c>
    </row>
    <row r="2" spans="1:94" x14ac:dyDescent="0.25">
      <c r="A2" s="1" t="str">
        <f>CONCATENATE("COMUNA: ",[9]NOMBRE!B2, " (",[9]NOMBRE!C2,[9]NOMBRE!D2,[9]NOMBRE!E2,[9]NOMBRE!F2,[9]NOMBRE!G2,")")</f>
        <v>COMUNA: LINARES (07401)</v>
      </c>
    </row>
    <row r="3" spans="1:94" x14ac:dyDescent="0.25">
      <c r="A3" s="1" t="str">
        <f>CONCATENATE("ESTABLECIMIENTO/ESTRATEGIA: ", [9]NOMBRE!B3, " (",[9]NOMBRE!C3,[9]NOMBRE!D3,[9]NOMBRE!E3,[9]NOMBRE!F3,[9]NOMBRE!G3,[9]NOMBRE!H3,")")</f>
        <v>ESTABLECIMIENTO/ESTRATEGIA: HOSPITAL PRESIDENTE CARLOS IBAÑEZ DEL CAMPO (116108)</v>
      </c>
    </row>
    <row r="4" spans="1:94" x14ac:dyDescent="0.25">
      <c r="A4" s="1" t="str">
        <f>CONCATENATE("MES: ",[9]NOMBRE!B6, " (",[9]NOMBRE!C6,[9]NOMBRE!D6,")")</f>
        <v>MES: AGOSTO (08)</v>
      </c>
    </row>
    <row r="5" spans="1:94" x14ac:dyDescent="0.25">
      <c r="A5" s="1" t="str">
        <f>CONCATENATE("AÑO: ",[9]NOMBRE!B7)</f>
        <v>AÑO: 2025</v>
      </c>
    </row>
    <row r="6" spans="1:94" s="5" customFormat="1" ht="15" customHeight="1" x14ac:dyDescent="0.25">
      <c r="A6" s="2498" t="s">
        <v>1</v>
      </c>
      <c r="B6" s="2498"/>
      <c r="C6" s="2498"/>
      <c r="D6" s="2498"/>
      <c r="E6" s="2498"/>
      <c r="F6" s="2498"/>
      <c r="G6" s="2498"/>
      <c r="H6" s="2498"/>
      <c r="I6" s="2498"/>
      <c r="J6" s="2498"/>
      <c r="K6" s="2498"/>
      <c r="L6" s="2498"/>
      <c r="M6" s="2498"/>
      <c r="N6" s="2498"/>
      <c r="O6" s="2498"/>
      <c r="P6" s="2498"/>
      <c r="Q6" s="2498"/>
      <c r="R6" s="2498"/>
      <c r="S6" s="2498"/>
      <c r="T6" s="2498"/>
      <c r="U6" s="2498"/>
      <c r="V6" s="2498"/>
      <c r="W6" s="2498"/>
      <c r="X6" s="2498"/>
      <c r="Y6" s="2499"/>
      <c r="Z6" s="3"/>
      <c r="AA6" s="3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</row>
    <row r="8" spans="1:94" ht="15.75" x14ac:dyDescent="0.25">
      <c r="A8" s="7" t="s">
        <v>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9"/>
      <c r="Q8" s="10"/>
      <c r="R8" s="3"/>
      <c r="S8" s="3"/>
      <c r="T8" s="3"/>
      <c r="U8" s="3"/>
      <c r="V8" s="3"/>
      <c r="W8" s="3"/>
      <c r="X8" s="3"/>
      <c r="Y8" s="3"/>
    </row>
    <row r="9" spans="1:94" x14ac:dyDescent="0.25">
      <c r="A9" s="11" t="s">
        <v>3</v>
      </c>
      <c r="B9" s="12"/>
      <c r="C9" s="12"/>
      <c r="D9" s="12"/>
      <c r="E9" s="12"/>
      <c r="F9" s="13"/>
      <c r="G9" s="14"/>
      <c r="H9" s="15"/>
      <c r="I9" s="16"/>
      <c r="J9" s="14"/>
      <c r="K9" s="1797"/>
      <c r="L9" s="14"/>
      <c r="M9" s="15"/>
      <c r="N9" s="16"/>
      <c r="O9" s="16"/>
      <c r="P9" s="18"/>
      <c r="Q9" s="14"/>
      <c r="R9" s="15"/>
      <c r="S9" s="15"/>
      <c r="T9" s="15"/>
      <c r="U9" s="15"/>
      <c r="V9" s="15"/>
      <c r="W9" s="15"/>
      <c r="X9" s="15"/>
      <c r="Y9" s="16"/>
    </row>
    <row r="10" spans="1:94" ht="15" customHeight="1" x14ac:dyDescent="0.25">
      <c r="A10" s="3442" t="s">
        <v>4</v>
      </c>
      <c r="B10" s="3442"/>
      <c r="C10" s="3443" t="s">
        <v>5</v>
      </c>
      <c r="D10" s="3444"/>
      <c r="E10" s="3445"/>
      <c r="F10" s="3435" t="s">
        <v>6</v>
      </c>
      <c r="G10" s="3446"/>
      <c r="H10" s="3446"/>
      <c r="I10" s="3446"/>
      <c r="J10" s="3446"/>
      <c r="K10" s="3446"/>
      <c r="L10" s="3446"/>
      <c r="M10" s="3446"/>
      <c r="N10" s="3446"/>
      <c r="O10" s="3446"/>
      <c r="P10" s="3446"/>
      <c r="Q10" s="3446"/>
      <c r="R10" s="3446"/>
      <c r="S10" s="3446"/>
      <c r="T10" s="3446"/>
      <c r="U10" s="3446"/>
      <c r="V10" s="3446"/>
      <c r="W10" s="3446"/>
      <c r="X10" s="3446"/>
      <c r="Y10" s="3436"/>
    </row>
    <row r="11" spans="1:94" ht="15" customHeight="1" x14ac:dyDescent="0.25">
      <c r="A11" s="3442"/>
      <c r="B11" s="3442"/>
      <c r="C11" s="2580"/>
      <c r="D11" s="2505"/>
      <c r="E11" s="2506"/>
      <c r="F11" s="3435" t="s">
        <v>7</v>
      </c>
      <c r="G11" s="3436"/>
      <c r="H11" s="3435" t="s">
        <v>8</v>
      </c>
      <c r="I11" s="3436"/>
      <c r="J11" s="3435" t="s">
        <v>9</v>
      </c>
      <c r="K11" s="3436"/>
      <c r="L11" s="3435" t="s">
        <v>10</v>
      </c>
      <c r="M11" s="3436"/>
      <c r="N11" s="3435" t="s">
        <v>11</v>
      </c>
      <c r="O11" s="3436"/>
      <c r="P11" s="3435" t="s">
        <v>12</v>
      </c>
      <c r="Q11" s="3436"/>
      <c r="R11" s="3435" t="s">
        <v>13</v>
      </c>
      <c r="S11" s="3436"/>
      <c r="T11" s="3435" t="s">
        <v>14</v>
      </c>
      <c r="U11" s="3436"/>
      <c r="V11" s="3435" t="s">
        <v>15</v>
      </c>
      <c r="W11" s="3436"/>
      <c r="X11" s="3435" t="s">
        <v>16</v>
      </c>
      <c r="Y11" s="3436"/>
    </row>
    <row r="12" spans="1:94" x14ac:dyDescent="0.25">
      <c r="A12" s="3442"/>
      <c r="B12" s="3442"/>
      <c r="C12" s="1799" t="s">
        <v>17</v>
      </c>
      <c r="D12" s="1800" t="s">
        <v>18</v>
      </c>
      <c r="E12" s="1798" t="s">
        <v>19</v>
      </c>
      <c r="F12" s="1801" t="s">
        <v>18</v>
      </c>
      <c r="G12" s="1798" t="s">
        <v>19</v>
      </c>
      <c r="H12" s="1801" t="s">
        <v>18</v>
      </c>
      <c r="I12" s="1798" t="s">
        <v>19</v>
      </c>
      <c r="J12" s="1801" t="s">
        <v>18</v>
      </c>
      <c r="K12" s="1798" t="s">
        <v>19</v>
      </c>
      <c r="L12" s="1801" t="s">
        <v>18</v>
      </c>
      <c r="M12" s="1798" t="s">
        <v>19</v>
      </c>
      <c r="N12" s="1801" t="s">
        <v>18</v>
      </c>
      <c r="O12" s="1798" t="s">
        <v>19</v>
      </c>
      <c r="P12" s="1801" t="s">
        <v>18</v>
      </c>
      <c r="Q12" s="1798" t="s">
        <v>19</v>
      </c>
      <c r="R12" s="1801" t="s">
        <v>18</v>
      </c>
      <c r="S12" s="1798" t="s">
        <v>19</v>
      </c>
      <c r="T12" s="1801" t="s">
        <v>18</v>
      </c>
      <c r="U12" s="1798" t="s">
        <v>19</v>
      </c>
      <c r="V12" s="1801" t="s">
        <v>18</v>
      </c>
      <c r="W12" s="1798" t="s">
        <v>19</v>
      </c>
      <c r="X12" s="1801" t="s">
        <v>18</v>
      </c>
      <c r="Y12" s="1798" t="s">
        <v>19</v>
      </c>
    </row>
    <row r="13" spans="1:94" x14ac:dyDescent="0.25">
      <c r="A13" s="3440" t="s">
        <v>20</v>
      </c>
      <c r="B13" s="3440"/>
      <c r="C13" s="1802">
        <f>SUM(D13+E13)</f>
        <v>0</v>
      </c>
      <c r="D13" s="1803">
        <f t="shared" ref="D13:E15" si="0">SUM(F13+H13+J13+L13+N13+P13+R13+T13+V13+X13)</f>
        <v>0</v>
      </c>
      <c r="E13" s="1804">
        <f t="shared" si="0"/>
        <v>0</v>
      </c>
      <c r="F13" s="1805"/>
      <c r="G13" s="1806"/>
      <c r="H13" s="1805"/>
      <c r="I13" s="1806"/>
      <c r="J13" s="1805"/>
      <c r="K13" s="1806"/>
      <c r="L13" s="1805"/>
      <c r="M13" s="1806"/>
      <c r="N13" s="1805"/>
      <c r="O13" s="1806"/>
      <c r="P13" s="1805"/>
      <c r="Q13" s="1806"/>
      <c r="R13" s="1805"/>
      <c r="S13" s="1806"/>
      <c r="T13" s="1805"/>
      <c r="U13" s="1806"/>
      <c r="V13" s="1805"/>
      <c r="W13" s="1806"/>
      <c r="X13" s="1805"/>
      <c r="Y13" s="1806"/>
    </row>
    <row r="14" spans="1:94" x14ac:dyDescent="0.25">
      <c r="A14" s="3441" t="s">
        <v>21</v>
      </c>
      <c r="B14" s="1807" t="s">
        <v>22</v>
      </c>
      <c r="C14" s="1808">
        <f>SUM(D14+E14)</f>
        <v>0</v>
      </c>
      <c r="D14" s="1786">
        <f t="shared" si="0"/>
        <v>0</v>
      </c>
      <c r="E14" s="1809">
        <f t="shared" si="0"/>
        <v>0</v>
      </c>
      <c r="F14" s="1810"/>
      <c r="G14" s="1811"/>
      <c r="H14" s="1810"/>
      <c r="I14" s="1811"/>
      <c r="J14" s="1810"/>
      <c r="K14" s="1811"/>
      <c r="L14" s="1810"/>
      <c r="M14" s="1811"/>
      <c r="N14" s="1810"/>
      <c r="O14" s="1811"/>
      <c r="P14" s="1810"/>
      <c r="Q14" s="1811"/>
      <c r="R14" s="1810"/>
      <c r="S14" s="1811"/>
      <c r="T14" s="1810"/>
      <c r="U14" s="1811"/>
      <c r="V14" s="1810"/>
      <c r="W14" s="1811"/>
      <c r="X14" s="1810"/>
      <c r="Y14" s="1811"/>
    </row>
    <row r="15" spans="1:94" x14ac:dyDescent="0.25">
      <c r="A15" s="2497"/>
      <c r="B15" s="34" t="s">
        <v>23</v>
      </c>
      <c r="C15" s="35">
        <f>SUM(D15+E15)</f>
        <v>0</v>
      </c>
      <c r="D15" s="36">
        <f t="shared" si="0"/>
        <v>0</v>
      </c>
      <c r="E15" s="37">
        <f t="shared" si="0"/>
        <v>0</v>
      </c>
      <c r="F15" s="1812"/>
      <c r="G15" s="1813"/>
      <c r="H15" s="40"/>
      <c r="I15" s="41"/>
      <c r="J15" s="40"/>
      <c r="K15" s="41"/>
      <c r="L15" s="1812"/>
      <c r="M15" s="1813"/>
      <c r="N15" s="1812"/>
      <c r="O15" s="1813"/>
      <c r="P15" s="1812"/>
      <c r="Q15" s="1813"/>
      <c r="R15" s="1812"/>
      <c r="S15" s="1813"/>
      <c r="T15" s="1812"/>
      <c r="U15" s="1814"/>
      <c r="V15" s="1812"/>
      <c r="W15" s="1814"/>
      <c r="X15" s="1812"/>
      <c r="Y15" s="1813"/>
    </row>
    <row r="16" spans="1:94" ht="15.75" x14ac:dyDescent="0.25">
      <c r="A16" s="11" t="s">
        <v>24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3"/>
      <c r="Q16" s="43"/>
      <c r="R16" s="44"/>
      <c r="S16" s="44"/>
    </row>
    <row r="17" spans="1:90" customFormat="1" ht="15" customHeight="1" x14ac:dyDescent="0.25">
      <c r="A17" s="3447" t="s">
        <v>25</v>
      </c>
      <c r="B17" s="3447" t="s">
        <v>26</v>
      </c>
      <c r="C17" s="3448" t="s">
        <v>27</v>
      </c>
      <c r="D17" s="3449"/>
      <c r="E17" s="3450"/>
      <c r="F17" s="3451" t="s">
        <v>6</v>
      </c>
      <c r="G17" s="3452"/>
      <c r="H17" s="3452"/>
      <c r="I17" s="3452"/>
      <c r="J17" s="3452"/>
      <c r="K17" s="3452"/>
      <c r="L17" s="3452"/>
      <c r="M17" s="3452"/>
      <c r="N17" s="3452"/>
      <c r="O17" s="3452"/>
      <c r="P17" s="3452"/>
      <c r="Q17" s="3452"/>
      <c r="R17" s="3454" t="s">
        <v>28</v>
      </c>
      <c r="S17" s="3450" t="s">
        <v>29</v>
      </c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</row>
    <row r="18" spans="1:90" customFormat="1" ht="15" customHeight="1" x14ac:dyDescent="0.25">
      <c r="A18" s="2509"/>
      <c r="B18" s="2509"/>
      <c r="C18" s="2580"/>
      <c r="D18" s="2505"/>
      <c r="E18" s="2506"/>
      <c r="F18" s="3437" t="s">
        <v>30</v>
      </c>
      <c r="G18" s="3438"/>
      <c r="H18" s="3437" t="s">
        <v>31</v>
      </c>
      <c r="I18" s="3438"/>
      <c r="J18" s="3437" t="s">
        <v>15</v>
      </c>
      <c r="K18" s="3438"/>
      <c r="L18" s="3437" t="s">
        <v>32</v>
      </c>
      <c r="M18" s="3438"/>
      <c r="N18" s="3437" t="s">
        <v>33</v>
      </c>
      <c r="O18" s="3438"/>
      <c r="P18" s="3437" t="s">
        <v>34</v>
      </c>
      <c r="Q18" s="3439"/>
      <c r="R18" s="2520"/>
      <c r="S18" s="252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</row>
    <row r="19" spans="1:90" customFormat="1" x14ac:dyDescent="0.25">
      <c r="A19" s="2510"/>
      <c r="B19" s="2510"/>
      <c r="C19" s="1819" t="s">
        <v>17</v>
      </c>
      <c r="D19" s="1820" t="s">
        <v>18</v>
      </c>
      <c r="E19" s="1817" t="s">
        <v>19</v>
      </c>
      <c r="F19" s="1821" t="s">
        <v>18</v>
      </c>
      <c r="G19" s="1817" t="s">
        <v>19</v>
      </c>
      <c r="H19" s="1821" t="s">
        <v>18</v>
      </c>
      <c r="I19" s="1817" t="s">
        <v>19</v>
      </c>
      <c r="J19" s="1821" t="s">
        <v>18</v>
      </c>
      <c r="K19" s="1817" t="s">
        <v>19</v>
      </c>
      <c r="L19" s="1821" t="s">
        <v>18</v>
      </c>
      <c r="M19" s="1817" t="s">
        <v>19</v>
      </c>
      <c r="N19" s="1821" t="s">
        <v>18</v>
      </c>
      <c r="O19" s="1817" t="s">
        <v>19</v>
      </c>
      <c r="P19" s="1821" t="s">
        <v>18</v>
      </c>
      <c r="Q19" s="1818" t="s">
        <v>19</v>
      </c>
      <c r="R19" s="2521"/>
      <c r="S19" s="2506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90" customFormat="1" ht="15" customHeight="1" x14ac:dyDescent="0.25">
      <c r="A20" s="3456" t="s">
        <v>35</v>
      </c>
      <c r="B20" s="3457"/>
      <c r="C20" s="1822">
        <f t="shared" ref="C20:C29" si="1">SUM(D20+E20)</f>
        <v>0</v>
      </c>
      <c r="D20" s="1823">
        <f t="shared" ref="D20:E41" si="2">SUM(F20+H20+J20+L20+N20+P20)</f>
        <v>0</v>
      </c>
      <c r="E20" s="1824">
        <f t="shared" si="2"/>
        <v>0</v>
      </c>
      <c r="F20" s="1825"/>
      <c r="G20" s="1826"/>
      <c r="H20" s="1825"/>
      <c r="I20" s="1826"/>
      <c r="J20" s="1825"/>
      <c r="K20" s="1826"/>
      <c r="L20" s="1825"/>
      <c r="M20" s="1826"/>
      <c r="N20" s="1825"/>
      <c r="O20" s="1826"/>
      <c r="P20" s="1825"/>
      <c r="Q20" s="1827"/>
      <c r="R20" s="1828"/>
      <c r="S20" s="1829"/>
      <c r="T20" s="58" t="str">
        <f>$CA20&amp;CB20</f>
        <v/>
      </c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60" t="str">
        <f>IF(AND($C20&lt;&gt;0,R20=""),"* No olvide ingresar la variable "&amp;R$17&amp;""&amp;". Digite CERO si no tiene. ",IF(R20&gt;$C20,"* La variable Pueblos Originarios no debe ser mayor al Total Ambos Sexos. ",""))</f>
        <v/>
      </c>
      <c r="CB20" s="60" t="str">
        <f>IF(AND($C20&lt;&gt;0,S20=""),"* No olvide ingresar la variable "&amp;S$17&amp;""&amp;". Digite CERO si no tiene. ",IF(S20&gt;$C20,"* La variable Migrantes no debe ser mayor al Total Ambos Sexos. ",""))</f>
        <v/>
      </c>
      <c r="CC20" s="59"/>
      <c r="CD20" s="59"/>
      <c r="CE20" s="61"/>
      <c r="CF20" s="61"/>
      <c r="CG20" s="61"/>
      <c r="CH20" s="61"/>
      <c r="CI20" s="61"/>
      <c r="CJ20" s="2"/>
      <c r="CK20" s="62">
        <f>IF(AND($C20&lt;&gt;0,R20=""),1,IF(R20&gt;$C20,1,0))</f>
        <v>0</v>
      </c>
      <c r="CL20" s="62">
        <f>IF(AND($C20&lt;&gt;0,S20=""),1,IF(S20&gt;$C20,1,0))</f>
        <v>0</v>
      </c>
    </row>
    <row r="21" spans="1:90" customFormat="1" x14ac:dyDescent="0.25">
      <c r="A21" s="3453" t="s">
        <v>36</v>
      </c>
      <c r="B21" s="1831" t="s">
        <v>22</v>
      </c>
      <c r="C21" s="1808">
        <f t="shared" si="1"/>
        <v>0</v>
      </c>
      <c r="D21" s="1787">
        <f t="shared" si="2"/>
        <v>0</v>
      </c>
      <c r="E21" s="1809">
        <f t="shared" si="2"/>
        <v>0</v>
      </c>
      <c r="F21" s="67"/>
      <c r="G21" s="68"/>
      <c r="H21" s="67"/>
      <c r="I21" s="68"/>
      <c r="J21" s="67"/>
      <c r="K21" s="68"/>
      <c r="L21" s="67"/>
      <c r="M21" s="68"/>
      <c r="N21" s="69"/>
      <c r="O21" s="68"/>
      <c r="P21" s="69"/>
      <c r="Q21" s="70"/>
      <c r="R21" s="71"/>
      <c r="S21" s="72"/>
      <c r="T21" s="58" t="str">
        <f t="shared" ref="T21:T41" si="3">$CA21&amp;CB21</f>
        <v/>
      </c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60" t="str">
        <f t="shared" ref="CA21:CA41" si="4">IF(AND($C21&lt;&gt;0,R21=""),"* No olvide ingresar la variable "&amp;R$17&amp;""&amp;". Digite CERO si no tiene. ",IF(R21&gt;$C21,"* La variable Pueblos Originarios no debe ser mayor al Total Ambos Sexos. ",""))</f>
        <v/>
      </c>
      <c r="CB21" s="60" t="str">
        <f t="shared" ref="CB21:CB41" si="5">IF(AND($C21&lt;&gt;0,S21=""),"* No olvide ingresar la variable "&amp;S$17&amp;""&amp;". Digite CERO si no tiene. ",IF(S21&gt;$C21,"* La variable Migrantes no debe ser mayor al Total Ambos Sexos. ",""))</f>
        <v/>
      </c>
      <c r="CC21" s="59"/>
      <c r="CD21" s="59"/>
      <c r="CE21" s="61"/>
      <c r="CF21" s="61"/>
      <c r="CG21" s="61"/>
      <c r="CH21" s="61"/>
      <c r="CI21" s="61"/>
      <c r="CJ21" s="2"/>
      <c r="CK21" s="62">
        <f t="shared" ref="CK21:CL41" si="6">IF(AND($C21&lt;&gt;0,R21=""),1,IF(R21&gt;$C21,1,0))</f>
        <v>0</v>
      </c>
      <c r="CL21" s="62">
        <f t="shared" si="6"/>
        <v>0</v>
      </c>
    </row>
    <row r="22" spans="1:90" customFormat="1" x14ac:dyDescent="0.25">
      <c r="A22" s="2517"/>
      <c r="B22" s="73" t="s">
        <v>37</v>
      </c>
      <c r="C22" s="74">
        <f t="shared" si="1"/>
        <v>0</v>
      </c>
      <c r="D22" s="75">
        <f t="shared" si="2"/>
        <v>0</v>
      </c>
      <c r="E22" s="76">
        <f t="shared" si="2"/>
        <v>0</v>
      </c>
      <c r="F22" s="77"/>
      <c r="G22" s="78"/>
      <c r="H22" s="67"/>
      <c r="I22" s="68"/>
      <c r="J22" s="77"/>
      <c r="K22" s="78"/>
      <c r="L22" s="77"/>
      <c r="M22" s="78"/>
      <c r="N22" s="79"/>
      <c r="O22" s="78"/>
      <c r="P22" s="79"/>
      <c r="Q22" s="80"/>
      <c r="R22" s="81"/>
      <c r="S22" s="82"/>
      <c r="T22" s="58" t="str">
        <f t="shared" si="3"/>
        <v/>
      </c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60" t="str">
        <f t="shared" si="4"/>
        <v/>
      </c>
      <c r="CB22" s="60" t="str">
        <f t="shared" si="5"/>
        <v/>
      </c>
      <c r="CC22" s="59"/>
      <c r="CD22" s="59"/>
      <c r="CE22" s="61"/>
      <c r="CF22" s="61"/>
      <c r="CG22" s="61"/>
      <c r="CH22" s="61"/>
      <c r="CI22" s="61"/>
      <c r="CJ22" s="2"/>
      <c r="CK22" s="62">
        <f t="shared" si="6"/>
        <v>0</v>
      </c>
      <c r="CL22" s="62">
        <f t="shared" si="6"/>
        <v>0</v>
      </c>
    </row>
    <row r="23" spans="1:90" customFormat="1" x14ac:dyDescent="0.25">
      <c r="A23" s="2517"/>
      <c r="B23" s="83" t="s">
        <v>38</v>
      </c>
      <c r="C23" s="84">
        <f t="shared" si="1"/>
        <v>0</v>
      </c>
      <c r="D23" s="85">
        <f t="shared" si="2"/>
        <v>0</v>
      </c>
      <c r="E23" s="86">
        <f t="shared" si="2"/>
        <v>0</v>
      </c>
      <c r="F23" s="77"/>
      <c r="G23" s="78"/>
      <c r="H23" s="67"/>
      <c r="I23" s="68"/>
      <c r="J23" s="77"/>
      <c r="K23" s="78"/>
      <c r="L23" s="77"/>
      <c r="M23" s="78"/>
      <c r="N23" s="79"/>
      <c r="O23" s="78"/>
      <c r="P23" s="79"/>
      <c r="Q23" s="80"/>
      <c r="R23" s="81"/>
      <c r="S23" s="82"/>
      <c r="T23" s="58" t="str">
        <f t="shared" si="3"/>
        <v/>
      </c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60" t="str">
        <f t="shared" si="4"/>
        <v/>
      </c>
      <c r="CB23" s="60" t="str">
        <f t="shared" si="5"/>
        <v/>
      </c>
      <c r="CC23" s="59"/>
      <c r="CD23" s="59"/>
      <c r="CE23" s="61"/>
      <c r="CF23" s="61"/>
      <c r="CG23" s="61"/>
      <c r="CH23" s="61"/>
      <c r="CI23" s="61"/>
      <c r="CJ23" s="2"/>
      <c r="CK23" s="62">
        <f t="shared" si="6"/>
        <v>0</v>
      </c>
      <c r="CL23" s="62">
        <f t="shared" si="6"/>
        <v>0</v>
      </c>
    </row>
    <row r="24" spans="1:90" customFormat="1" x14ac:dyDescent="0.25">
      <c r="A24" s="2518"/>
      <c r="B24" s="34" t="s">
        <v>39</v>
      </c>
      <c r="C24" s="35">
        <f t="shared" si="1"/>
        <v>0</v>
      </c>
      <c r="D24" s="87">
        <f t="shared" si="2"/>
        <v>0</v>
      </c>
      <c r="E24" s="37">
        <f t="shared" si="2"/>
        <v>0</v>
      </c>
      <c r="F24" s="40"/>
      <c r="G24" s="88"/>
      <c r="H24" s="40"/>
      <c r="I24" s="88"/>
      <c r="J24" s="40"/>
      <c r="K24" s="88"/>
      <c r="L24" s="40"/>
      <c r="M24" s="88"/>
      <c r="N24" s="89"/>
      <c r="O24" s="88"/>
      <c r="P24" s="89"/>
      <c r="Q24" s="90"/>
      <c r="R24" s="91"/>
      <c r="S24" s="41"/>
      <c r="T24" s="58" t="str">
        <f t="shared" si="3"/>
        <v/>
      </c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60" t="str">
        <f t="shared" si="4"/>
        <v/>
      </c>
      <c r="CB24" s="60" t="str">
        <f t="shared" si="5"/>
        <v/>
      </c>
      <c r="CC24" s="59"/>
      <c r="CD24" s="59"/>
      <c r="CE24" s="61"/>
      <c r="CF24" s="61"/>
      <c r="CG24" s="61"/>
      <c r="CH24" s="61"/>
      <c r="CI24" s="61"/>
      <c r="CJ24" s="2"/>
      <c r="CK24" s="62">
        <f t="shared" si="6"/>
        <v>0</v>
      </c>
      <c r="CL24" s="62">
        <f t="shared" si="6"/>
        <v>0</v>
      </c>
    </row>
    <row r="25" spans="1:90" customFormat="1" ht="21" x14ac:dyDescent="0.25">
      <c r="A25" s="3453" t="s">
        <v>40</v>
      </c>
      <c r="B25" s="1831" t="s">
        <v>41</v>
      </c>
      <c r="C25" s="1808">
        <f t="shared" si="1"/>
        <v>0</v>
      </c>
      <c r="D25" s="1787">
        <f t="shared" si="2"/>
        <v>0</v>
      </c>
      <c r="E25" s="1809">
        <f t="shared" si="2"/>
        <v>0</v>
      </c>
      <c r="F25" s="1810"/>
      <c r="G25" s="1832"/>
      <c r="H25" s="1810"/>
      <c r="I25" s="1832"/>
      <c r="J25" s="1810"/>
      <c r="K25" s="1832"/>
      <c r="L25" s="1810"/>
      <c r="M25" s="1832"/>
      <c r="N25" s="1833"/>
      <c r="O25" s="1832"/>
      <c r="P25" s="1833"/>
      <c r="Q25" s="1834"/>
      <c r="R25" s="1835"/>
      <c r="S25" s="1811"/>
      <c r="T25" s="58" t="str">
        <f t="shared" si="3"/>
        <v/>
      </c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60" t="str">
        <f t="shared" si="4"/>
        <v/>
      </c>
      <c r="CB25" s="60" t="str">
        <f t="shared" si="5"/>
        <v/>
      </c>
      <c r="CC25" s="59"/>
      <c r="CD25" s="59"/>
      <c r="CE25" s="61"/>
      <c r="CF25" s="61"/>
      <c r="CG25" s="61"/>
      <c r="CH25" s="61"/>
      <c r="CI25" s="61"/>
      <c r="CJ25" s="2"/>
      <c r="CK25" s="62">
        <f t="shared" si="6"/>
        <v>0</v>
      </c>
      <c r="CL25" s="62">
        <f t="shared" si="6"/>
        <v>0</v>
      </c>
    </row>
    <row r="26" spans="1:90" customFormat="1" x14ac:dyDescent="0.25">
      <c r="A26" s="2517"/>
      <c r="B26" s="98" t="s">
        <v>42</v>
      </c>
      <c r="C26" s="74">
        <f t="shared" si="1"/>
        <v>0</v>
      </c>
      <c r="D26" s="75">
        <f t="shared" si="2"/>
        <v>0</v>
      </c>
      <c r="E26" s="76">
        <f t="shared" si="2"/>
        <v>0</v>
      </c>
      <c r="F26" s="67"/>
      <c r="G26" s="68"/>
      <c r="H26" s="67"/>
      <c r="I26" s="68"/>
      <c r="J26" s="67"/>
      <c r="K26" s="68"/>
      <c r="L26" s="67"/>
      <c r="M26" s="68"/>
      <c r="N26" s="69"/>
      <c r="O26" s="68"/>
      <c r="P26" s="69"/>
      <c r="Q26" s="70"/>
      <c r="R26" s="71"/>
      <c r="S26" s="72"/>
      <c r="T26" s="58" t="str">
        <f t="shared" si="3"/>
        <v/>
      </c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60" t="str">
        <f t="shared" si="4"/>
        <v/>
      </c>
      <c r="CB26" s="60" t="str">
        <f t="shared" si="5"/>
        <v/>
      </c>
      <c r="CC26" s="59"/>
      <c r="CD26" s="59"/>
      <c r="CE26" s="61"/>
      <c r="CF26" s="61"/>
      <c r="CG26" s="61"/>
      <c r="CH26" s="61"/>
      <c r="CI26" s="61"/>
      <c r="CJ26" s="2"/>
      <c r="CK26" s="62">
        <f t="shared" si="6"/>
        <v>0</v>
      </c>
      <c r="CL26" s="62">
        <f t="shared" si="6"/>
        <v>0</v>
      </c>
    </row>
    <row r="27" spans="1:90" customFormat="1" x14ac:dyDescent="0.25">
      <c r="A27" s="2517"/>
      <c r="B27" s="98" t="s">
        <v>43</v>
      </c>
      <c r="C27" s="74">
        <f t="shared" si="1"/>
        <v>0</v>
      </c>
      <c r="D27" s="75">
        <f t="shared" si="2"/>
        <v>0</v>
      </c>
      <c r="E27" s="76">
        <f t="shared" si="2"/>
        <v>0</v>
      </c>
      <c r="F27" s="67"/>
      <c r="G27" s="68"/>
      <c r="H27" s="67"/>
      <c r="I27" s="68"/>
      <c r="J27" s="67"/>
      <c r="K27" s="68"/>
      <c r="L27" s="67"/>
      <c r="M27" s="68"/>
      <c r="N27" s="69"/>
      <c r="O27" s="68"/>
      <c r="P27" s="69"/>
      <c r="Q27" s="70"/>
      <c r="R27" s="71"/>
      <c r="S27" s="72"/>
      <c r="T27" s="58" t="str">
        <f t="shared" si="3"/>
        <v/>
      </c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60" t="str">
        <f t="shared" si="4"/>
        <v/>
      </c>
      <c r="CB27" s="60" t="str">
        <f t="shared" si="5"/>
        <v/>
      </c>
      <c r="CC27" s="59"/>
      <c r="CD27" s="59"/>
      <c r="CE27" s="61"/>
      <c r="CF27" s="61"/>
      <c r="CG27" s="61"/>
      <c r="CH27" s="61"/>
      <c r="CI27" s="61"/>
      <c r="CJ27" s="2"/>
      <c r="CK27" s="62">
        <f t="shared" si="6"/>
        <v>0</v>
      </c>
      <c r="CL27" s="62">
        <f t="shared" si="6"/>
        <v>0</v>
      </c>
    </row>
    <row r="28" spans="1:90" customFormat="1" x14ac:dyDescent="0.25">
      <c r="A28" s="2517"/>
      <c r="B28" s="99" t="s">
        <v>44</v>
      </c>
      <c r="C28" s="100">
        <f t="shared" si="1"/>
        <v>0</v>
      </c>
      <c r="D28" s="101">
        <f t="shared" si="2"/>
        <v>0</v>
      </c>
      <c r="E28" s="102">
        <f t="shared" si="2"/>
        <v>0</v>
      </c>
      <c r="F28" s="67"/>
      <c r="G28" s="68"/>
      <c r="H28" s="67"/>
      <c r="I28" s="68"/>
      <c r="J28" s="67"/>
      <c r="K28" s="68"/>
      <c r="L28" s="67"/>
      <c r="M28" s="68"/>
      <c r="N28" s="69"/>
      <c r="O28" s="68"/>
      <c r="P28" s="69"/>
      <c r="Q28" s="70"/>
      <c r="R28" s="71"/>
      <c r="S28" s="72"/>
      <c r="T28" s="58" t="str">
        <f t="shared" si="3"/>
        <v/>
      </c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60" t="str">
        <f t="shared" si="4"/>
        <v/>
      </c>
      <c r="CB28" s="60" t="str">
        <f t="shared" si="5"/>
        <v/>
      </c>
      <c r="CC28" s="59"/>
      <c r="CD28" s="59"/>
      <c r="CE28" s="61"/>
      <c r="CF28" s="61"/>
      <c r="CG28" s="61"/>
      <c r="CH28" s="61"/>
      <c r="CI28" s="61"/>
      <c r="CJ28" s="2"/>
      <c r="CK28" s="62">
        <f t="shared" si="6"/>
        <v>0</v>
      </c>
      <c r="CL28" s="62">
        <f t="shared" si="6"/>
        <v>0</v>
      </c>
    </row>
    <row r="29" spans="1:90" customFormat="1" ht="21" x14ac:dyDescent="0.25">
      <c r="A29" s="2517"/>
      <c r="B29" s="99" t="s">
        <v>45</v>
      </c>
      <c r="C29" s="100">
        <f t="shared" si="1"/>
        <v>0</v>
      </c>
      <c r="D29" s="101">
        <f t="shared" si="2"/>
        <v>0</v>
      </c>
      <c r="E29" s="102">
        <f t="shared" si="2"/>
        <v>0</v>
      </c>
      <c r="F29" s="67"/>
      <c r="G29" s="68"/>
      <c r="H29" s="67"/>
      <c r="I29" s="68"/>
      <c r="J29" s="67"/>
      <c r="K29" s="68"/>
      <c r="L29" s="67"/>
      <c r="M29" s="68"/>
      <c r="N29" s="69"/>
      <c r="O29" s="68"/>
      <c r="P29" s="69"/>
      <c r="Q29" s="70"/>
      <c r="R29" s="71"/>
      <c r="S29" s="72"/>
      <c r="T29" s="58" t="str">
        <f t="shared" si="3"/>
        <v/>
      </c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60" t="str">
        <f t="shared" si="4"/>
        <v/>
      </c>
      <c r="CB29" s="60" t="str">
        <f t="shared" si="5"/>
        <v/>
      </c>
      <c r="CC29" s="59"/>
      <c r="CD29" s="59"/>
      <c r="CE29" s="61"/>
      <c r="CF29" s="61"/>
      <c r="CG29" s="61"/>
      <c r="CH29" s="61"/>
      <c r="CI29" s="61"/>
      <c r="CJ29" s="2"/>
      <c r="CK29" s="62">
        <f t="shared" si="6"/>
        <v>0</v>
      </c>
      <c r="CL29" s="62">
        <f t="shared" si="6"/>
        <v>0</v>
      </c>
    </row>
    <row r="30" spans="1:90" customFormat="1" x14ac:dyDescent="0.25">
      <c r="A30" s="2517"/>
      <c r="B30" s="99" t="s">
        <v>46</v>
      </c>
      <c r="C30" s="100">
        <f>SUM(D30:E30)</f>
        <v>0</v>
      </c>
      <c r="D30" s="101">
        <f t="shared" si="2"/>
        <v>0</v>
      </c>
      <c r="E30" s="102">
        <f t="shared" si="2"/>
        <v>0</v>
      </c>
      <c r="F30" s="67"/>
      <c r="G30" s="68"/>
      <c r="H30" s="67"/>
      <c r="I30" s="68"/>
      <c r="J30" s="67"/>
      <c r="K30" s="68"/>
      <c r="L30" s="67"/>
      <c r="M30" s="68"/>
      <c r="N30" s="69"/>
      <c r="O30" s="68"/>
      <c r="P30" s="69"/>
      <c r="Q30" s="70"/>
      <c r="R30" s="71"/>
      <c r="S30" s="72"/>
      <c r="T30" s="58" t="str">
        <f t="shared" si="3"/>
        <v/>
      </c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60" t="str">
        <f t="shared" si="4"/>
        <v/>
      </c>
      <c r="CB30" s="60" t="str">
        <f t="shared" si="5"/>
        <v/>
      </c>
      <c r="CC30" s="59"/>
      <c r="CD30" s="59"/>
      <c r="CE30" s="61"/>
      <c r="CF30" s="61"/>
      <c r="CG30" s="61"/>
      <c r="CH30" s="61"/>
      <c r="CI30" s="61"/>
      <c r="CJ30" s="2"/>
      <c r="CK30" s="62">
        <f t="shared" si="6"/>
        <v>0</v>
      </c>
      <c r="CL30" s="62">
        <f t="shared" si="6"/>
        <v>0</v>
      </c>
    </row>
    <row r="31" spans="1:90" customFormat="1" ht="21" x14ac:dyDescent="0.25">
      <c r="A31" s="2517"/>
      <c r="B31" s="99" t="s">
        <v>47</v>
      </c>
      <c r="C31" s="100">
        <f>SUM(D31:E31)</f>
        <v>0</v>
      </c>
      <c r="D31" s="75">
        <f t="shared" si="2"/>
        <v>0</v>
      </c>
      <c r="E31" s="76">
        <f t="shared" si="2"/>
        <v>0</v>
      </c>
      <c r="F31" s="67"/>
      <c r="G31" s="68"/>
      <c r="H31" s="67"/>
      <c r="I31" s="68"/>
      <c r="J31" s="67"/>
      <c r="K31" s="68"/>
      <c r="L31" s="67"/>
      <c r="M31" s="68"/>
      <c r="N31" s="69"/>
      <c r="O31" s="68"/>
      <c r="P31" s="69"/>
      <c r="Q31" s="70"/>
      <c r="R31" s="71"/>
      <c r="S31" s="72"/>
      <c r="T31" s="58" t="str">
        <f t="shared" si="3"/>
        <v/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60" t="str">
        <f t="shared" si="4"/>
        <v/>
      </c>
      <c r="CB31" s="60" t="str">
        <f t="shared" si="5"/>
        <v/>
      </c>
      <c r="CC31" s="59"/>
      <c r="CD31" s="59"/>
      <c r="CE31" s="61"/>
      <c r="CF31" s="61"/>
      <c r="CG31" s="61"/>
      <c r="CH31" s="61"/>
      <c r="CI31" s="61"/>
      <c r="CJ31" s="2"/>
      <c r="CK31" s="62">
        <f t="shared" si="6"/>
        <v>0</v>
      </c>
      <c r="CL31" s="62">
        <f t="shared" si="6"/>
        <v>0</v>
      </c>
    </row>
    <row r="32" spans="1:90" customFormat="1" x14ac:dyDescent="0.25">
      <c r="A32" s="2517"/>
      <c r="B32" s="99" t="s">
        <v>48</v>
      </c>
      <c r="C32" s="74">
        <f t="shared" ref="C32:C41" si="7">SUM(D32+E32)</f>
        <v>0</v>
      </c>
      <c r="D32" s="75">
        <f t="shared" si="2"/>
        <v>0</v>
      </c>
      <c r="E32" s="76">
        <f t="shared" si="2"/>
        <v>0</v>
      </c>
      <c r="F32" s="77"/>
      <c r="G32" s="78"/>
      <c r="H32" s="77"/>
      <c r="I32" s="78"/>
      <c r="J32" s="77"/>
      <c r="K32" s="78"/>
      <c r="L32" s="77"/>
      <c r="M32" s="78"/>
      <c r="N32" s="79"/>
      <c r="O32" s="78"/>
      <c r="P32" s="79"/>
      <c r="Q32" s="80"/>
      <c r="R32" s="81"/>
      <c r="S32" s="82"/>
      <c r="T32" s="58" t="str">
        <f t="shared" si="3"/>
        <v/>
      </c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60" t="str">
        <f t="shared" si="4"/>
        <v/>
      </c>
      <c r="CB32" s="60" t="str">
        <f t="shared" si="5"/>
        <v/>
      </c>
      <c r="CC32" s="59"/>
      <c r="CD32" s="59"/>
      <c r="CE32" s="61"/>
      <c r="CF32" s="61"/>
      <c r="CG32" s="61"/>
      <c r="CH32" s="61"/>
      <c r="CI32" s="61"/>
      <c r="CJ32" s="2"/>
      <c r="CK32" s="62">
        <f t="shared" si="6"/>
        <v>0</v>
      </c>
      <c r="CL32" s="62">
        <f t="shared" si="6"/>
        <v>0</v>
      </c>
    </row>
    <row r="33" spans="1:90" customFormat="1" x14ac:dyDescent="0.25">
      <c r="A33" s="2517"/>
      <c r="B33" s="103" t="s">
        <v>49</v>
      </c>
      <c r="C33" s="84">
        <f t="shared" si="7"/>
        <v>0</v>
      </c>
      <c r="D33" s="85">
        <f t="shared" si="2"/>
        <v>0</v>
      </c>
      <c r="E33" s="86">
        <f t="shared" si="2"/>
        <v>0</v>
      </c>
      <c r="F33" s="104"/>
      <c r="G33" s="105"/>
      <c r="H33" s="104"/>
      <c r="I33" s="105"/>
      <c r="J33" s="104"/>
      <c r="K33" s="105"/>
      <c r="L33" s="104"/>
      <c r="M33" s="105"/>
      <c r="N33" s="106"/>
      <c r="O33" s="105"/>
      <c r="P33" s="106"/>
      <c r="Q33" s="107"/>
      <c r="R33" s="108"/>
      <c r="S33" s="109"/>
      <c r="T33" s="58" t="str">
        <f t="shared" si="3"/>
        <v/>
      </c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60" t="str">
        <f t="shared" si="4"/>
        <v/>
      </c>
      <c r="CB33" s="60" t="str">
        <f t="shared" si="5"/>
        <v/>
      </c>
      <c r="CC33" s="59"/>
      <c r="CD33" s="59"/>
      <c r="CE33" s="61"/>
      <c r="CF33" s="61"/>
      <c r="CG33" s="61"/>
      <c r="CH33" s="61"/>
      <c r="CI33" s="61"/>
      <c r="CJ33" s="2"/>
      <c r="CK33" s="62">
        <f t="shared" si="6"/>
        <v>0</v>
      </c>
      <c r="CL33" s="62">
        <f t="shared" si="6"/>
        <v>0</v>
      </c>
    </row>
    <row r="34" spans="1:90" customFormat="1" x14ac:dyDescent="0.25">
      <c r="A34" s="2517"/>
      <c r="B34" s="73" t="s">
        <v>50</v>
      </c>
      <c r="C34" s="84">
        <f t="shared" si="7"/>
        <v>0</v>
      </c>
      <c r="D34" s="85">
        <f t="shared" si="2"/>
        <v>0</v>
      </c>
      <c r="E34" s="86">
        <f t="shared" si="2"/>
        <v>0</v>
      </c>
      <c r="F34" s="104"/>
      <c r="G34" s="105"/>
      <c r="H34" s="104"/>
      <c r="I34" s="105"/>
      <c r="J34" s="104"/>
      <c r="K34" s="105"/>
      <c r="L34" s="104"/>
      <c r="M34" s="105"/>
      <c r="N34" s="106"/>
      <c r="O34" s="105"/>
      <c r="P34" s="106"/>
      <c r="Q34" s="107"/>
      <c r="R34" s="108"/>
      <c r="S34" s="109"/>
      <c r="T34" s="58" t="str">
        <f t="shared" si="3"/>
        <v/>
      </c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60" t="str">
        <f t="shared" si="4"/>
        <v/>
      </c>
      <c r="CB34" s="60" t="str">
        <f t="shared" si="5"/>
        <v/>
      </c>
      <c r="CC34" s="59"/>
      <c r="CD34" s="59"/>
      <c r="CE34" s="61"/>
      <c r="CF34" s="61"/>
      <c r="CG34" s="61"/>
      <c r="CH34" s="61"/>
      <c r="CI34" s="61"/>
      <c r="CJ34" s="2"/>
      <c r="CK34" s="62">
        <f t="shared" si="6"/>
        <v>0</v>
      </c>
      <c r="CL34" s="62">
        <f t="shared" si="6"/>
        <v>0</v>
      </c>
    </row>
    <row r="35" spans="1:90" customFormat="1" x14ac:dyDescent="0.25">
      <c r="A35" s="2517"/>
      <c r="B35" s="110" t="s">
        <v>51</v>
      </c>
      <c r="C35" s="111">
        <f t="shared" si="7"/>
        <v>0</v>
      </c>
      <c r="D35" s="112">
        <f t="shared" si="2"/>
        <v>0</v>
      </c>
      <c r="E35" s="113">
        <f t="shared" si="2"/>
        <v>0</v>
      </c>
      <c r="F35" s="104"/>
      <c r="G35" s="105"/>
      <c r="H35" s="104"/>
      <c r="I35" s="105"/>
      <c r="J35" s="104"/>
      <c r="K35" s="105"/>
      <c r="L35" s="104"/>
      <c r="M35" s="105"/>
      <c r="N35" s="106"/>
      <c r="O35" s="105"/>
      <c r="P35" s="106"/>
      <c r="Q35" s="107"/>
      <c r="R35" s="108"/>
      <c r="S35" s="109"/>
      <c r="T35" s="58" t="str">
        <f t="shared" si="3"/>
        <v/>
      </c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60" t="str">
        <f t="shared" si="4"/>
        <v/>
      </c>
      <c r="CB35" s="60" t="str">
        <f t="shared" si="5"/>
        <v/>
      </c>
      <c r="CC35" s="59"/>
      <c r="CD35" s="59"/>
      <c r="CE35" s="61"/>
      <c r="CF35" s="61"/>
      <c r="CG35" s="61"/>
      <c r="CH35" s="61"/>
      <c r="CI35" s="61"/>
      <c r="CJ35" s="2"/>
      <c r="CK35" s="62">
        <f t="shared" si="6"/>
        <v>0</v>
      </c>
      <c r="CL35" s="62">
        <f t="shared" si="6"/>
        <v>0</v>
      </c>
    </row>
    <row r="36" spans="1:90" customFormat="1" x14ac:dyDescent="0.25">
      <c r="A36" s="2518"/>
      <c r="B36" s="114" t="s">
        <v>52</v>
      </c>
      <c r="C36" s="35">
        <f t="shared" si="7"/>
        <v>0</v>
      </c>
      <c r="D36" s="87">
        <f t="shared" si="2"/>
        <v>0</v>
      </c>
      <c r="E36" s="37">
        <f t="shared" si="2"/>
        <v>0</v>
      </c>
      <c r="F36" s="40"/>
      <c r="G36" s="88"/>
      <c r="H36" s="40"/>
      <c r="I36" s="88"/>
      <c r="J36" s="40"/>
      <c r="K36" s="88"/>
      <c r="L36" s="40"/>
      <c r="M36" s="88"/>
      <c r="N36" s="89"/>
      <c r="O36" s="88"/>
      <c r="P36" s="89"/>
      <c r="Q36" s="90"/>
      <c r="R36" s="91"/>
      <c r="S36" s="41"/>
      <c r="T36" s="58" t="str">
        <f t="shared" si="3"/>
        <v/>
      </c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60" t="str">
        <f t="shared" si="4"/>
        <v/>
      </c>
      <c r="CB36" s="60" t="str">
        <f t="shared" si="5"/>
        <v/>
      </c>
      <c r="CC36" s="59"/>
      <c r="CD36" s="59"/>
      <c r="CE36" s="61"/>
      <c r="CF36" s="61"/>
      <c r="CG36" s="61"/>
      <c r="CH36" s="61"/>
      <c r="CI36" s="61"/>
      <c r="CJ36" s="2"/>
      <c r="CK36" s="62">
        <f t="shared" si="6"/>
        <v>0</v>
      </c>
      <c r="CL36" s="62">
        <f t="shared" si="6"/>
        <v>0</v>
      </c>
    </row>
    <row r="37" spans="1:90" customFormat="1" x14ac:dyDescent="0.25">
      <c r="A37" s="2528" t="s">
        <v>53</v>
      </c>
      <c r="B37" s="83" t="s">
        <v>38</v>
      </c>
      <c r="C37" s="74">
        <f t="shared" si="7"/>
        <v>0</v>
      </c>
      <c r="D37" s="75">
        <f t="shared" si="2"/>
        <v>0</v>
      </c>
      <c r="E37" s="76">
        <f t="shared" si="2"/>
        <v>0</v>
      </c>
      <c r="F37" s="67"/>
      <c r="G37" s="68"/>
      <c r="H37" s="67"/>
      <c r="I37" s="68"/>
      <c r="J37" s="67"/>
      <c r="K37" s="68"/>
      <c r="L37" s="67"/>
      <c r="M37" s="68"/>
      <c r="N37" s="67"/>
      <c r="O37" s="68"/>
      <c r="P37" s="69"/>
      <c r="Q37" s="70"/>
      <c r="R37" s="71"/>
      <c r="S37" s="72"/>
      <c r="T37" s="58" t="str">
        <f t="shared" si="3"/>
        <v/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60" t="str">
        <f t="shared" si="4"/>
        <v/>
      </c>
      <c r="CB37" s="60" t="str">
        <f t="shared" si="5"/>
        <v/>
      </c>
      <c r="CC37" s="59"/>
      <c r="CD37" s="59"/>
      <c r="CE37" s="61"/>
      <c r="CF37" s="61"/>
      <c r="CG37" s="61"/>
      <c r="CH37" s="61"/>
      <c r="CI37" s="61"/>
      <c r="CJ37" s="2"/>
      <c r="CK37" s="62">
        <f t="shared" si="6"/>
        <v>0</v>
      </c>
      <c r="CL37" s="62">
        <f t="shared" si="6"/>
        <v>0</v>
      </c>
    </row>
    <row r="38" spans="1:90" customFormat="1" x14ac:dyDescent="0.25">
      <c r="A38" s="2528"/>
      <c r="B38" s="34" t="s">
        <v>39</v>
      </c>
      <c r="C38" s="115">
        <f t="shared" si="7"/>
        <v>0</v>
      </c>
      <c r="D38" s="116">
        <f t="shared" si="2"/>
        <v>0</v>
      </c>
      <c r="E38" s="117">
        <f t="shared" si="2"/>
        <v>0</v>
      </c>
      <c r="F38" s="104"/>
      <c r="G38" s="105"/>
      <c r="H38" s="104"/>
      <c r="I38" s="105"/>
      <c r="J38" s="104"/>
      <c r="K38" s="105"/>
      <c r="L38" s="104"/>
      <c r="M38" s="105"/>
      <c r="N38" s="104"/>
      <c r="O38" s="105"/>
      <c r="P38" s="106"/>
      <c r="Q38" s="107"/>
      <c r="R38" s="108"/>
      <c r="S38" s="109"/>
      <c r="T38" s="58" t="str">
        <f t="shared" si="3"/>
        <v/>
      </c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60" t="str">
        <f t="shared" si="4"/>
        <v/>
      </c>
      <c r="CB38" s="60" t="str">
        <f t="shared" si="5"/>
        <v/>
      </c>
      <c r="CC38" s="59"/>
      <c r="CD38" s="59"/>
      <c r="CE38" s="61"/>
      <c r="CF38" s="61"/>
      <c r="CG38" s="61"/>
      <c r="CH38" s="61"/>
      <c r="CI38" s="61"/>
      <c r="CJ38" s="2"/>
      <c r="CK38" s="62">
        <f t="shared" si="6"/>
        <v>0</v>
      </c>
      <c r="CL38" s="62">
        <f t="shared" si="6"/>
        <v>0</v>
      </c>
    </row>
    <row r="39" spans="1:90" customFormat="1" x14ac:dyDescent="0.25">
      <c r="A39" s="3453" t="s">
        <v>54</v>
      </c>
      <c r="B39" s="1830" t="s">
        <v>37</v>
      </c>
      <c r="C39" s="1822">
        <f t="shared" si="7"/>
        <v>0</v>
      </c>
      <c r="D39" s="1823">
        <f t="shared" si="2"/>
        <v>0</v>
      </c>
      <c r="E39" s="1809">
        <f t="shared" si="2"/>
        <v>0</v>
      </c>
      <c r="F39" s="1810"/>
      <c r="G39" s="1832"/>
      <c r="H39" s="1810"/>
      <c r="I39" s="1832"/>
      <c r="J39" s="1810"/>
      <c r="K39" s="1832"/>
      <c r="L39" s="1810"/>
      <c r="M39" s="1832"/>
      <c r="N39" s="1810"/>
      <c r="O39" s="1832"/>
      <c r="P39" s="1833"/>
      <c r="Q39" s="1834"/>
      <c r="R39" s="1835"/>
      <c r="S39" s="1811"/>
      <c r="T39" s="58" t="str">
        <f t="shared" si="3"/>
        <v/>
      </c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60" t="str">
        <f t="shared" si="4"/>
        <v/>
      </c>
      <c r="CB39" s="60" t="str">
        <f t="shared" si="5"/>
        <v/>
      </c>
      <c r="CC39" s="59"/>
      <c r="CD39" s="59"/>
      <c r="CE39" s="61"/>
      <c r="CF39" s="61"/>
      <c r="CG39" s="61"/>
      <c r="CH39" s="61"/>
      <c r="CI39" s="61"/>
      <c r="CJ39" s="2"/>
      <c r="CK39" s="62">
        <f t="shared" si="6"/>
        <v>0</v>
      </c>
      <c r="CL39" s="62">
        <f t="shared" si="6"/>
        <v>0</v>
      </c>
    </row>
    <row r="40" spans="1:90" customFormat="1" x14ac:dyDescent="0.25">
      <c r="A40" s="2517"/>
      <c r="B40" s="73" t="s">
        <v>38</v>
      </c>
      <c r="C40" s="84">
        <f t="shared" si="7"/>
        <v>0</v>
      </c>
      <c r="D40" s="85">
        <f t="shared" si="2"/>
        <v>0</v>
      </c>
      <c r="E40" s="86">
        <f t="shared" si="2"/>
        <v>0</v>
      </c>
      <c r="F40" s="77"/>
      <c r="G40" s="78"/>
      <c r="H40" s="77"/>
      <c r="I40" s="78"/>
      <c r="J40" s="77"/>
      <c r="K40" s="78"/>
      <c r="L40" s="77"/>
      <c r="M40" s="78"/>
      <c r="N40" s="77"/>
      <c r="O40" s="78"/>
      <c r="P40" s="79"/>
      <c r="Q40" s="80"/>
      <c r="R40" s="81"/>
      <c r="S40" s="82"/>
      <c r="T40" s="58" t="str">
        <f t="shared" si="3"/>
        <v/>
      </c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60" t="str">
        <f t="shared" si="4"/>
        <v/>
      </c>
      <c r="CB40" s="60" t="str">
        <f t="shared" si="5"/>
        <v/>
      </c>
      <c r="CC40" s="59"/>
      <c r="CD40" s="59"/>
      <c r="CE40" s="61"/>
      <c r="CF40" s="61"/>
      <c r="CG40" s="61"/>
      <c r="CH40" s="61"/>
      <c r="CI40" s="61"/>
      <c r="CJ40" s="2"/>
      <c r="CK40" s="62">
        <f t="shared" si="6"/>
        <v>0</v>
      </c>
      <c r="CL40" s="62">
        <f t="shared" si="6"/>
        <v>0</v>
      </c>
    </row>
    <row r="41" spans="1:90" customFormat="1" x14ac:dyDescent="0.25">
      <c r="A41" s="2518"/>
      <c r="B41" s="34" t="s">
        <v>39</v>
      </c>
      <c r="C41" s="35">
        <f t="shared" si="7"/>
        <v>0</v>
      </c>
      <c r="D41" s="87">
        <f t="shared" si="2"/>
        <v>0</v>
      </c>
      <c r="E41" s="37">
        <f t="shared" si="2"/>
        <v>0</v>
      </c>
      <c r="F41" s="40"/>
      <c r="G41" s="88"/>
      <c r="H41" s="40"/>
      <c r="I41" s="88"/>
      <c r="J41" s="40"/>
      <c r="K41" s="88"/>
      <c r="L41" s="40"/>
      <c r="M41" s="88"/>
      <c r="N41" s="40"/>
      <c r="O41" s="88"/>
      <c r="P41" s="89"/>
      <c r="Q41" s="90"/>
      <c r="R41" s="91"/>
      <c r="S41" s="41"/>
      <c r="T41" s="58" t="str">
        <f t="shared" si="3"/>
        <v/>
      </c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60" t="str">
        <f t="shared" si="4"/>
        <v/>
      </c>
      <c r="CB41" s="60" t="str">
        <f t="shared" si="5"/>
        <v/>
      </c>
      <c r="CC41" s="59"/>
      <c r="CD41" s="59"/>
      <c r="CE41" s="61"/>
      <c r="CF41" s="61"/>
      <c r="CG41" s="61"/>
      <c r="CH41" s="61"/>
      <c r="CI41" s="61"/>
      <c r="CJ41" s="2"/>
      <c r="CK41" s="62">
        <f t="shared" si="6"/>
        <v>0</v>
      </c>
      <c r="CL41" s="62">
        <f t="shared" si="6"/>
        <v>0</v>
      </c>
    </row>
    <row r="42" spans="1:90" customFormat="1" x14ac:dyDescent="0.25">
      <c r="A42" s="1836" t="s">
        <v>55</v>
      </c>
      <c r="B42" s="1837"/>
      <c r="C42" s="1837"/>
      <c r="D42" s="1837"/>
      <c r="E42" s="1837"/>
      <c r="F42" s="1837"/>
      <c r="G42" s="1837"/>
      <c r="H42" s="1837"/>
      <c r="I42" s="1837"/>
      <c r="J42" s="1837"/>
      <c r="K42" s="1837"/>
      <c r="L42" s="1837"/>
      <c r="M42" s="1837"/>
      <c r="N42" s="1837"/>
      <c r="O42" s="1837"/>
      <c r="P42" s="1837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</row>
    <row r="43" spans="1:90" customFormat="1" ht="15" customHeight="1" x14ac:dyDescent="0.25">
      <c r="A43" s="3447" t="s">
        <v>56</v>
      </c>
      <c r="B43" s="3211" t="s">
        <v>27</v>
      </c>
      <c r="C43" s="3212"/>
      <c r="D43" s="3213"/>
      <c r="E43" s="3451" t="s">
        <v>6</v>
      </c>
      <c r="F43" s="3452"/>
      <c r="G43" s="3452"/>
      <c r="H43" s="3452"/>
      <c r="I43" s="3452"/>
      <c r="J43" s="3452"/>
      <c r="K43" s="3452"/>
      <c r="L43" s="3452"/>
      <c r="M43" s="3452"/>
      <c r="N43" s="3452"/>
      <c r="O43" s="3452"/>
      <c r="P43" s="3452"/>
      <c r="Q43" s="3454" t="s">
        <v>28</v>
      </c>
      <c r="R43" s="3455" t="s">
        <v>29</v>
      </c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</row>
    <row r="44" spans="1:90" customFormat="1" ht="15" customHeight="1" x14ac:dyDescent="0.25">
      <c r="A44" s="2509"/>
      <c r="B44" s="2580"/>
      <c r="C44" s="2505"/>
      <c r="D44" s="2506"/>
      <c r="E44" s="3437" t="s">
        <v>30</v>
      </c>
      <c r="F44" s="3438"/>
      <c r="G44" s="3437" t="s">
        <v>31</v>
      </c>
      <c r="H44" s="3438"/>
      <c r="I44" s="3437" t="s">
        <v>15</v>
      </c>
      <c r="J44" s="3438"/>
      <c r="K44" s="3437" t="s">
        <v>32</v>
      </c>
      <c r="L44" s="3438"/>
      <c r="M44" s="3437" t="s">
        <v>33</v>
      </c>
      <c r="N44" s="3438"/>
      <c r="O44" s="3437" t="s">
        <v>34</v>
      </c>
      <c r="P44" s="3439"/>
      <c r="Q44" s="2520"/>
      <c r="R44" s="2524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</row>
    <row r="45" spans="1:90" customFormat="1" x14ac:dyDescent="0.25">
      <c r="A45" s="2510"/>
      <c r="B45" s="1838" t="s">
        <v>17</v>
      </c>
      <c r="C45" s="1839" t="s">
        <v>18</v>
      </c>
      <c r="D45" s="123" t="s">
        <v>19</v>
      </c>
      <c r="E45" s="1821" t="s">
        <v>18</v>
      </c>
      <c r="F45" s="1440" t="s">
        <v>19</v>
      </c>
      <c r="G45" s="1821" t="s">
        <v>18</v>
      </c>
      <c r="H45" s="1440" t="s">
        <v>19</v>
      </c>
      <c r="I45" s="1821" t="s">
        <v>18</v>
      </c>
      <c r="J45" s="1440" t="s">
        <v>19</v>
      </c>
      <c r="K45" s="1821" t="s">
        <v>18</v>
      </c>
      <c r="L45" s="1440" t="s">
        <v>19</v>
      </c>
      <c r="M45" s="1821" t="s">
        <v>18</v>
      </c>
      <c r="N45" s="1440" t="s">
        <v>19</v>
      </c>
      <c r="O45" s="1821" t="s">
        <v>18</v>
      </c>
      <c r="P45" s="1441" t="s">
        <v>19</v>
      </c>
      <c r="Q45" s="2521"/>
      <c r="R45" s="2525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</row>
    <row r="46" spans="1:90" customFormat="1" x14ac:dyDescent="0.25">
      <c r="A46" s="1840" t="s">
        <v>37</v>
      </c>
      <c r="B46" s="1841">
        <f>SUM(C46+D46)</f>
        <v>0</v>
      </c>
      <c r="C46" s="1842">
        <f>SUM(E46+G46+I46+K46+M46+O46)</f>
        <v>0</v>
      </c>
      <c r="D46" s="1843">
        <f>SUM(F46+H46+J46+L46+N46+P46)</f>
        <v>0</v>
      </c>
      <c r="E46" s="1810"/>
      <c r="F46" s="1811"/>
      <c r="G46" s="1810"/>
      <c r="H46" s="1811"/>
      <c r="I46" s="1810"/>
      <c r="J46" s="1832"/>
      <c r="K46" s="1810"/>
      <c r="L46" s="1832"/>
      <c r="M46" s="1833"/>
      <c r="N46" s="1832"/>
      <c r="O46" s="1833"/>
      <c r="P46" s="1834"/>
      <c r="Q46" s="1835"/>
      <c r="R46" s="1832"/>
      <c r="S46" s="58" t="str">
        <f>$CA46&amp;CB46</f>
        <v/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60" t="str">
        <f>IF(AND($B46&lt;&gt;0,Q46=""),"* No olvide ingresar la variable "&amp;Q$43&amp;""&amp;". Digite CERO si no tiene. ",IF(Q46&gt;$B46,"* La variable Pueblos Originarios no debe ser mayor al Total Ambos Sexos. ",""))</f>
        <v/>
      </c>
      <c r="CB46" s="60" t="str">
        <f>IF(AND($B46&lt;&gt;0,R46=""),"* No olvide ingresar la variable "&amp;R$43&amp;""&amp;" (Digite CERO si no tiene). ",IF(R46&gt;$B46,"* La variable Migrantes no debe ser mayor al Total Ambos Sexos. ",""))</f>
        <v/>
      </c>
      <c r="CC46" s="59"/>
      <c r="CD46" s="59"/>
      <c r="CE46" s="61"/>
      <c r="CF46" s="61"/>
      <c r="CG46" s="61"/>
      <c r="CH46" s="61"/>
      <c r="CI46" s="61"/>
      <c r="CJ46" s="2"/>
      <c r="CK46" s="62">
        <f>IF(AND($B46&lt;&gt;0,Q46=""),1,IF(Q46&gt;$B46,1,0))</f>
        <v>0</v>
      </c>
      <c r="CL46" s="62">
        <f>IF(AND($B46&lt;&gt;0,R46=""),1,IF(R46&gt;$B46,1,0))</f>
        <v>0</v>
      </c>
    </row>
    <row r="47" spans="1:90" customFormat="1" x14ac:dyDescent="0.25">
      <c r="A47" s="130" t="s">
        <v>38</v>
      </c>
      <c r="B47" s="131">
        <f>SUM(C47+D47)</f>
        <v>0</v>
      </c>
      <c r="C47" s="132">
        <f t="shared" ref="C47:D49" si="8">SUM(E47+G47+I47+K47+M47+O47)</f>
        <v>0</v>
      </c>
      <c r="D47" s="133">
        <f t="shared" si="8"/>
        <v>0</v>
      </c>
      <c r="E47" s="77"/>
      <c r="F47" s="72"/>
      <c r="G47" s="67"/>
      <c r="H47" s="72"/>
      <c r="I47" s="67"/>
      <c r="J47" s="68"/>
      <c r="K47" s="67"/>
      <c r="L47" s="68"/>
      <c r="M47" s="69"/>
      <c r="N47" s="68"/>
      <c r="O47" s="69"/>
      <c r="P47" s="70"/>
      <c r="Q47" s="81"/>
      <c r="R47" s="78"/>
      <c r="S47" s="58" t="str">
        <f>$CA47&amp;CB47</f>
        <v/>
      </c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60" t="str">
        <f t="shared" ref="CA47:CA49" si="9">IF(AND($B47&lt;&gt;0,Q47=""),"* No olvide ingresar la variable "&amp;Q$43&amp;""&amp;". Digite CERO si no tiene. ",IF(Q47&gt;$B47,"* La variable Pueblos Originarios no debe ser mayor al Total Ambos Sexos. ",""))</f>
        <v/>
      </c>
      <c r="CB47" s="60" t="str">
        <f t="shared" ref="CB47:CB49" si="10">IF(AND($B47&lt;&gt;0,R47=""),"* No olvide ingresar la variable "&amp;R$43&amp;""&amp;" (Digite CERO si no tiene). ",IF(R47&gt;$B47,"* La variable Migrantes no debe ser mayor al Total Ambos Sexos. ",""))</f>
        <v/>
      </c>
      <c r="CC47" s="59"/>
      <c r="CD47" s="59"/>
      <c r="CE47" s="61"/>
      <c r="CF47" s="61"/>
      <c r="CG47" s="61"/>
      <c r="CH47" s="61"/>
      <c r="CI47" s="61"/>
      <c r="CJ47" s="2"/>
      <c r="CK47" s="62">
        <f t="shared" ref="CK47:CL49" si="11">IF(AND($B47&lt;&gt;0,Q47=""),1,IF(Q47&gt;$B47,1,0))</f>
        <v>0</v>
      </c>
      <c r="CL47" s="62">
        <f t="shared" si="11"/>
        <v>0</v>
      </c>
    </row>
    <row r="48" spans="1:90" customFormat="1" x14ac:dyDescent="0.25">
      <c r="A48" s="130" t="s">
        <v>39</v>
      </c>
      <c r="B48" s="134">
        <f>SUM(C48+D48)</f>
        <v>0</v>
      </c>
      <c r="C48" s="135">
        <f t="shared" si="8"/>
        <v>0</v>
      </c>
      <c r="D48" s="136">
        <f t="shared" si="8"/>
        <v>0</v>
      </c>
      <c r="E48" s="77"/>
      <c r="F48" s="82"/>
      <c r="G48" s="77"/>
      <c r="H48" s="82"/>
      <c r="I48" s="77"/>
      <c r="J48" s="78"/>
      <c r="K48" s="77"/>
      <c r="L48" s="78"/>
      <c r="M48" s="79"/>
      <c r="N48" s="78"/>
      <c r="O48" s="79"/>
      <c r="P48" s="80"/>
      <c r="Q48" s="81"/>
      <c r="R48" s="78"/>
      <c r="S48" s="58" t="str">
        <f>$CA48&amp;CB48</f>
        <v/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60" t="str">
        <f t="shared" si="9"/>
        <v/>
      </c>
      <c r="CB48" s="60" t="str">
        <f t="shared" si="10"/>
        <v/>
      </c>
      <c r="CC48" s="59"/>
      <c r="CD48" s="59"/>
      <c r="CE48" s="61"/>
      <c r="CF48" s="61"/>
      <c r="CG48" s="61"/>
      <c r="CH48" s="61"/>
      <c r="CI48" s="61"/>
      <c r="CJ48" s="2"/>
      <c r="CK48" s="62">
        <f t="shared" si="11"/>
        <v>0</v>
      </c>
      <c r="CL48" s="62">
        <f t="shared" si="11"/>
        <v>0</v>
      </c>
    </row>
    <row r="49" spans="1:90" customFormat="1" x14ac:dyDescent="0.25">
      <c r="A49" s="641" t="s">
        <v>57</v>
      </c>
      <c r="B49" s="138">
        <f>SUM(C49:D49)</f>
        <v>0</v>
      </c>
      <c r="C49" s="139">
        <f t="shared" si="8"/>
        <v>0</v>
      </c>
      <c r="D49" s="140">
        <f t="shared" si="8"/>
        <v>0</v>
      </c>
      <c r="E49" s="141"/>
      <c r="F49" s="142"/>
      <c r="G49" s="141"/>
      <c r="H49" s="142"/>
      <c r="I49" s="141"/>
      <c r="J49" s="143"/>
      <c r="K49" s="141"/>
      <c r="L49" s="143"/>
      <c r="M49" s="642"/>
      <c r="N49" s="143"/>
      <c r="O49" s="642"/>
      <c r="P49" s="145"/>
      <c r="Q49" s="146"/>
      <c r="R49" s="143"/>
      <c r="S49" s="58" t="str">
        <f t="shared" ref="S49" si="12">$CA49&amp;CB49</f>
        <v/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60" t="str">
        <f t="shared" si="9"/>
        <v/>
      </c>
      <c r="CB49" s="60" t="str">
        <f t="shared" si="10"/>
        <v/>
      </c>
      <c r="CC49" s="59"/>
      <c r="CD49" s="59"/>
      <c r="CE49" s="61"/>
      <c r="CF49" s="61"/>
      <c r="CG49" s="61"/>
      <c r="CH49" s="61"/>
      <c r="CI49" s="61"/>
      <c r="CJ49" s="2"/>
      <c r="CK49" s="62">
        <f t="shared" si="11"/>
        <v>0</v>
      </c>
      <c r="CL49" s="62">
        <f t="shared" si="11"/>
        <v>0</v>
      </c>
    </row>
    <row r="50" spans="1:90" customFormat="1" x14ac:dyDescent="0.25">
      <c r="A50" s="11" t="s">
        <v>58</v>
      </c>
      <c r="B50" s="12"/>
      <c r="C50" s="12"/>
      <c r="D50" s="12"/>
      <c r="E50" s="12"/>
      <c r="F50" s="12"/>
      <c r="G50" s="12"/>
      <c r="H50" s="1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</row>
    <row r="51" spans="1:90" customFormat="1" ht="15" customHeight="1" x14ac:dyDescent="0.25">
      <c r="A51" s="3459" t="s">
        <v>59</v>
      </c>
      <c r="B51" s="3211" t="s">
        <v>5</v>
      </c>
      <c r="C51" s="3212"/>
      <c r="D51" s="3213"/>
      <c r="E51" s="3460" t="s">
        <v>6</v>
      </c>
      <c r="F51" s="3460"/>
      <c r="G51" s="3460"/>
      <c r="H51" s="3437"/>
      <c r="I51" s="3454" t="s">
        <v>28</v>
      </c>
      <c r="J51" s="3455" t="s">
        <v>29</v>
      </c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</row>
    <row r="52" spans="1:90" customFormat="1" x14ac:dyDescent="0.25">
      <c r="A52" s="2535"/>
      <c r="B52" s="2580"/>
      <c r="C52" s="2505"/>
      <c r="D52" s="2506"/>
      <c r="E52" s="3437" t="s">
        <v>8</v>
      </c>
      <c r="F52" s="3438"/>
      <c r="G52" s="3437" t="s">
        <v>9</v>
      </c>
      <c r="H52" s="3439"/>
      <c r="I52" s="2520"/>
      <c r="J52" s="2524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</row>
    <row r="53" spans="1:90" customFormat="1" x14ac:dyDescent="0.25">
      <c r="A53" s="2536"/>
      <c r="B53" s="1838" t="s">
        <v>17</v>
      </c>
      <c r="C53" s="1839" t="s">
        <v>18</v>
      </c>
      <c r="D53" s="123" t="s">
        <v>19</v>
      </c>
      <c r="E53" s="1821" t="s">
        <v>18</v>
      </c>
      <c r="F53" s="1817" t="s">
        <v>19</v>
      </c>
      <c r="G53" s="1821" t="s">
        <v>18</v>
      </c>
      <c r="H53" s="1818" t="s">
        <v>19</v>
      </c>
      <c r="I53" s="2521"/>
      <c r="J53" s="2525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</row>
    <row r="54" spans="1:90" customFormat="1" ht="21" x14ac:dyDescent="0.25">
      <c r="A54" s="1845" t="s">
        <v>60</v>
      </c>
      <c r="B54" s="1846">
        <f>SUM(C54+D54)</f>
        <v>0</v>
      </c>
      <c r="C54" s="1847">
        <f t="shared" ref="C54:D57" si="13">SUM(E54+G54)</f>
        <v>0</v>
      </c>
      <c r="D54" s="1824">
        <f>SUM(F54+H54)</f>
        <v>0</v>
      </c>
      <c r="E54" s="1848">
        <f>SUM(E55:E57)</f>
        <v>0</v>
      </c>
      <c r="F54" s="1849">
        <f t="shared" ref="F54:J54" si="14">SUM(F55:F57)</f>
        <v>0</v>
      </c>
      <c r="G54" s="1850">
        <f t="shared" si="14"/>
        <v>0</v>
      </c>
      <c r="H54" s="1851">
        <f t="shared" si="14"/>
        <v>0</v>
      </c>
      <c r="I54" s="1852">
        <f>SUM(I55:I57)</f>
        <v>0</v>
      </c>
      <c r="J54" s="1853">
        <f t="shared" si="14"/>
        <v>0</v>
      </c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</row>
    <row r="55" spans="1:90" customFormat="1" x14ac:dyDescent="0.25">
      <c r="A55" s="156" t="s">
        <v>22</v>
      </c>
      <c r="B55" s="157">
        <f>SUM(C55+D55)</f>
        <v>0</v>
      </c>
      <c r="C55" s="158">
        <f>SUM(E55+G55)</f>
        <v>0</v>
      </c>
      <c r="D55" s="76">
        <f>SUM(F55+H55)</f>
        <v>0</v>
      </c>
      <c r="E55" s="67"/>
      <c r="F55" s="72"/>
      <c r="G55" s="69"/>
      <c r="H55" s="70"/>
      <c r="I55" s="81"/>
      <c r="J55" s="78"/>
      <c r="K55" s="58" t="str">
        <f>$CA55&amp;CB55</f>
        <v/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60" t="str">
        <f>IF(AND($B55&lt;&gt;0,I55=""),"* No olvide ingresar la variable "&amp;I$51&amp;""&amp;". Digite CERO si no tiene. ",IF(I55&gt;$B55,"* La variable Pueblos Originarios no debe ser mayor al Total Ambos Sexos. ",""))</f>
        <v/>
      </c>
      <c r="CB55" s="60" t="str">
        <f>IF(AND($B55&lt;&gt;0,J55=""),"* No olvide ingresar la variable "&amp;J$51&amp;""&amp;" (Digite CERO si no tiene). ",IF(J55&gt;$B55,"* La variable Migrantes no debe ser mayor al Total Ambos Sexos. ",""))</f>
        <v/>
      </c>
      <c r="CC55" s="59"/>
      <c r="CD55" s="59"/>
      <c r="CE55" s="61"/>
      <c r="CF55" s="61"/>
      <c r="CG55" s="61"/>
      <c r="CH55" s="61"/>
      <c r="CI55" s="61"/>
      <c r="CJ55" s="2"/>
      <c r="CK55" s="62">
        <f>IF(AND($B55&lt;&gt;0,I55=""),1,IF(I55&gt;$B55,1,0))</f>
        <v>0</v>
      </c>
      <c r="CL55" s="62">
        <f>IF(AND($B55&lt;&gt;0,J55=""),1,IF(J55&gt;$B55,1,0))</f>
        <v>0</v>
      </c>
    </row>
    <row r="56" spans="1:90" customFormat="1" x14ac:dyDescent="0.25">
      <c r="A56" s="130" t="s">
        <v>61</v>
      </c>
      <c r="B56" s="159">
        <f>SUM(C56+D56)</f>
        <v>0</v>
      </c>
      <c r="C56" s="160">
        <f t="shared" si="13"/>
        <v>0</v>
      </c>
      <c r="D56" s="86">
        <f t="shared" si="13"/>
        <v>0</v>
      </c>
      <c r="E56" s="77"/>
      <c r="F56" s="82"/>
      <c r="G56" s="79"/>
      <c r="H56" s="80"/>
      <c r="I56" s="81"/>
      <c r="J56" s="78"/>
      <c r="K56" s="58" t="str">
        <f t="shared" ref="K56:K57" si="15">$CA56&amp;CB56</f>
        <v/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60" t="str">
        <f t="shared" ref="CA56:CA57" si="16">IF(AND($B56&lt;&gt;0,I56=""),"* No olvide ingresar la variable "&amp;I$51&amp;""&amp;". Digite CERO si no tiene. ",IF(I56&gt;$B56,"* La variable Pueblos Originarios no debe ser mayor al Total Ambos Sexos. ",""))</f>
        <v/>
      </c>
      <c r="CB56" s="60" t="str">
        <f t="shared" ref="CB56:CB57" si="17">IF(AND($B56&lt;&gt;0,J56=""),"* No olvide ingresar la variable "&amp;J$51&amp;""&amp;" (Digite CERO si no tiene). ",IF(J56&gt;$B56,"* La variable Migrantes no debe ser mayor al Total Ambos Sexos. ",""))</f>
        <v/>
      </c>
      <c r="CC56" s="59"/>
      <c r="CD56" s="59"/>
      <c r="CE56" s="61"/>
      <c r="CF56" s="61"/>
      <c r="CG56" s="61"/>
      <c r="CH56" s="61"/>
      <c r="CI56" s="61"/>
      <c r="CJ56" s="2"/>
      <c r="CK56" s="62">
        <f t="shared" ref="CK56:CL57" si="18">IF(AND($B56&lt;&gt;0,I56=""),1,IF(I56&gt;$B56,1,0))</f>
        <v>0</v>
      </c>
      <c r="CL56" s="62">
        <f t="shared" si="18"/>
        <v>0</v>
      </c>
    </row>
    <row r="57" spans="1:90" customFormat="1" x14ac:dyDescent="0.25">
      <c r="A57" s="161" t="s">
        <v>62</v>
      </c>
      <c r="B57" s="162">
        <f>SUM(C57+D57)</f>
        <v>0</v>
      </c>
      <c r="C57" s="163">
        <f t="shared" si="13"/>
        <v>0</v>
      </c>
      <c r="D57" s="37">
        <f t="shared" si="13"/>
        <v>0</v>
      </c>
      <c r="E57" s="40"/>
      <c r="F57" s="41"/>
      <c r="G57" s="89"/>
      <c r="H57" s="90"/>
      <c r="I57" s="91"/>
      <c r="J57" s="88"/>
      <c r="K57" s="58" t="str">
        <f t="shared" si="15"/>
        <v/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59"/>
      <c r="BL57" s="59"/>
      <c r="BM57" s="59"/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  <c r="BZ57" s="59"/>
      <c r="CA57" s="60" t="str">
        <f t="shared" si="16"/>
        <v/>
      </c>
      <c r="CB57" s="60" t="str">
        <f t="shared" si="17"/>
        <v/>
      </c>
      <c r="CC57" s="59"/>
      <c r="CD57" s="59"/>
      <c r="CE57" s="61"/>
      <c r="CF57" s="61"/>
      <c r="CG57" s="61"/>
      <c r="CH57" s="61"/>
      <c r="CI57" s="61"/>
      <c r="CJ57" s="2"/>
      <c r="CK57" s="62">
        <f>IF(AND($B57&lt;&gt;0,I57=""),1,IF(I57&gt;$B57,1,0))</f>
        <v>0</v>
      </c>
      <c r="CL57" s="62">
        <f t="shared" si="18"/>
        <v>0</v>
      </c>
    </row>
    <row r="58" spans="1:90" customFormat="1" x14ac:dyDescent="0.25">
      <c r="A58" s="11" t="s">
        <v>63</v>
      </c>
      <c r="B58" s="12"/>
      <c r="C58" s="12"/>
      <c r="D58" s="12"/>
      <c r="E58" s="12"/>
      <c r="F58" s="12"/>
      <c r="G58" s="12"/>
      <c r="H58" s="12"/>
      <c r="I58" s="12"/>
      <c r="J58" s="13"/>
      <c r="K58" s="13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</row>
    <row r="59" spans="1:90" customFormat="1" ht="15" customHeight="1" x14ac:dyDescent="0.25">
      <c r="A59" s="3211" t="s">
        <v>64</v>
      </c>
      <c r="B59" s="3213"/>
      <c r="C59" s="3447" t="s">
        <v>65</v>
      </c>
      <c r="D59" s="3437" t="s">
        <v>66</v>
      </c>
      <c r="E59" s="3439"/>
      <c r="F59" s="3439"/>
      <c r="G59" s="3439"/>
      <c r="H59" s="3439"/>
      <c r="I59" s="3439"/>
      <c r="J59" s="3458"/>
      <c r="K59" s="3222" t="s">
        <v>28</v>
      </c>
      <c r="L59" s="3213" t="s">
        <v>29</v>
      </c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</row>
    <row r="60" spans="1:90" customFormat="1" ht="21" x14ac:dyDescent="0.25">
      <c r="A60" s="2580"/>
      <c r="B60" s="2506"/>
      <c r="C60" s="2510"/>
      <c r="D60" s="1821" t="s">
        <v>67</v>
      </c>
      <c r="E60" s="1820" t="s">
        <v>68</v>
      </c>
      <c r="F60" s="1820" t="s">
        <v>69</v>
      </c>
      <c r="G60" s="1820" t="s">
        <v>70</v>
      </c>
      <c r="H60" s="1820" t="s">
        <v>71</v>
      </c>
      <c r="I60" s="1820" t="s">
        <v>72</v>
      </c>
      <c r="J60" s="1855" t="s">
        <v>73</v>
      </c>
      <c r="K60" s="2531"/>
      <c r="L60" s="252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</row>
    <row r="61" spans="1:90" customFormat="1" x14ac:dyDescent="0.25">
      <c r="A61" s="3223" t="s">
        <v>74</v>
      </c>
      <c r="B61" s="3224"/>
      <c r="C61" s="1856">
        <f>SUM(D61:H61)</f>
        <v>0</v>
      </c>
      <c r="D61" s="1810"/>
      <c r="E61" s="1788"/>
      <c r="F61" s="1788"/>
      <c r="G61" s="1788"/>
      <c r="H61" s="1788"/>
      <c r="I61" s="1789"/>
      <c r="J61" s="1790"/>
      <c r="K61" s="1857"/>
      <c r="L61" s="1832"/>
      <c r="M61" s="58" t="str">
        <f>$CA61&amp;CB61</f>
        <v/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60" t="str">
        <f>IF(AND($C61&lt;&gt;0,K61=""),"* No olvide ingresar la variable "&amp;K$59&amp;""&amp;". Digite CERO si no tiene. ",IF(K61&gt;$C61,"* La variable Pueblos Originarios no debe ser mayor al Total. ",""))</f>
        <v/>
      </c>
      <c r="CB61" s="60" t="str">
        <f>IF(AND($C61&lt;&gt;0,L61=""),"* No olvide ingresar la variable "&amp;L$59&amp;""&amp;". Digite CERO si no tiene. ",IF(L61&gt;$C61,"* La variable Migrantes no debe ser mayor al Total. ",""))</f>
        <v/>
      </c>
      <c r="CC61" s="59"/>
      <c r="CD61" s="59"/>
      <c r="CE61" s="61"/>
      <c r="CF61" s="61"/>
      <c r="CG61" s="61"/>
      <c r="CH61" s="61"/>
      <c r="CI61" s="61"/>
      <c r="CJ61" s="2"/>
      <c r="CK61" s="62">
        <f>IF(AND($C61&lt;&gt;0,K61=""),1,IF(K61&gt;$C61,1,0))</f>
        <v>0</v>
      </c>
      <c r="CL61" s="62">
        <f>IF(AND($C61&lt;&gt;0,L61=""),1,IF(L61&gt;$C61,1,0))</f>
        <v>0</v>
      </c>
    </row>
    <row r="62" spans="1:90" customFormat="1" ht="15" customHeight="1" x14ac:dyDescent="0.25">
      <c r="A62" s="2538" t="s">
        <v>75</v>
      </c>
      <c r="B62" s="2538"/>
      <c r="C62" s="170">
        <f>SUM(D62:H62)</f>
        <v>0</v>
      </c>
      <c r="D62" s="67"/>
      <c r="E62" s="171"/>
      <c r="F62" s="171"/>
      <c r="G62" s="171"/>
      <c r="H62" s="171"/>
      <c r="I62" s="172"/>
      <c r="J62" s="173"/>
      <c r="K62" s="174"/>
      <c r="L62" s="78"/>
      <c r="M62" s="58" t="str">
        <f t="shared" ref="M62:M67" si="19">$CA62&amp;CB62</f>
        <v/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60" t="str">
        <f t="shared" ref="CA62:CA67" si="20">IF(AND($C62&lt;&gt;0,K62=""),"* No olvide ingresar la variable "&amp;K$59&amp;""&amp;". Digite CERO si no tiene. ",IF(K62&gt;$C62,"* La variable Pueblos Originarios no debe ser mayor al Total. ",""))</f>
        <v/>
      </c>
      <c r="CB62" s="60" t="str">
        <f t="shared" ref="CB62:CB66" si="21">IF(AND($C62&lt;&gt;0,L62=""),"* No olvide ingresar la variable "&amp;L$59&amp;""&amp;". Digite CERO si no tiene. ",IF(L62&gt;$C62,"* La variable Migrantes no debe ser mayor al Total. ",""))</f>
        <v/>
      </c>
      <c r="CC62" s="59"/>
      <c r="CD62" s="59"/>
      <c r="CE62" s="61"/>
      <c r="CF62" s="61"/>
      <c r="CG62" s="61"/>
      <c r="CH62" s="61"/>
      <c r="CI62" s="61"/>
      <c r="CJ62" s="2"/>
      <c r="CK62" s="62">
        <f t="shared" ref="CK62:CL67" si="22">IF(AND($C62&lt;&gt;0,K62=""),1,IF(K62&gt;$C62,1,0))</f>
        <v>0</v>
      </c>
      <c r="CL62" s="62">
        <f t="shared" si="22"/>
        <v>0</v>
      </c>
    </row>
    <row r="63" spans="1:90" customFormat="1" x14ac:dyDescent="0.25">
      <c r="A63" s="2538" t="s">
        <v>76</v>
      </c>
      <c r="B63" s="2538"/>
      <c r="C63" s="170">
        <f>SUM(D63:H63)</f>
        <v>0</v>
      </c>
      <c r="D63" s="77"/>
      <c r="E63" s="175"/>
      <c r="F63" s="175"/>
      <c r="G63" s="175"/>
      <c r="H63" s="175"/>
      <c r="I63" s="176"/>
      <c r="J63" s="177"/>
      <c r="K63" s="174"/>
      <c r="L63" s="78"/>
      <c r="M63" s="58" t="str">
        <f t="shared" si="19"/>
        <v/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60" t="str">
        <f t="shared" si="20"/>
        <v/>
      </c>
      <c r="CB63" s="60" t="str">
        <f t="shared" si="21"/>
        <v/>
      </c>
      <c r="CC63" s="59"/>
      <c r="CD63" s="59"/>
      <c r="CE63" s="61"/>
      <c r="CF63" s="61"/>
      <c r="CG63" s="61"/>
      <c r="CH63" s="61"/>
      <c r="CI63" s="61"/>
      <c r="CJ63" s="2"/>
      <c r="CK63" s="62">
        <f t="shared" si="22"/>
        <v>0</v>
      </c>
      <c r="CL63" s="62">
        <f t="shared" si="22"/>
        <v>0</v>
      </c>
    </row>
    <row r="64" spans="1:90" customFormat="1" ht="15" customHeight="1" x14ac:dyDescent="0.25">
      <c r="A64" s="2538" t="s">
        <v>77</v>
      </c>
      <c r="B64" s="2538"/>
      <c r="C64" s="84">
        <f>SUM(H64:J64)</f>
        <v>0</v>
      </c>
      <c r="D64" s="178"/>
      <c r="E64" s="179"/>
      <c r="F64" s="179"/>
      <c r="G64" s="179"/>
      <c r="H64" s="180"/>
      <c r="I64" s="175"/>
      <c r="J64" s="181"/>
      <c r="K64" s="174"/>
      <c r="L64" s="78"/>
      <c r="M64" s="58" t="str">
        <f t="shared" si="19"/>
        <v/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60" t="str">
        <f t="shared" si="20"/>
        <v/>
      </c>
      <c r="CB64" s="60" t="str">
        <f t="shared" si="21"/>
        <v/>
      </c>
      <c r="CC64" s="59"/>
      <c r="CD64" s="59"/>
      <c r="CE64" s="61"/>
      <c r="CF64" s="61"/>
      <c r="CG64" s="61"/>
      <c r="CH64" s="61"/>
      <c r="CI64" s="61"/>
      <c r="CJ64" s="2"/>
      <c r="CK64" s="62">
        <f t="shared" si="22"/>
        <v>0</v>
      </c>
      <c r="CL64" s="62">
        <f t="shared" si="22"/>
        <v>0</v>
      </c>
    </row>
    <row r="65" spans="1:90" customFormat="1" ht="15" customHeight="1" x14ac:dyDescent="0.25">
      <c r="A65" s="2538" t="s">
        <v>78</v>
      </c>
      <c r="B65" s="2538"/>
      <c r="C65" s="84">
        <f>SUM(H65:J65)</f>
        <v>0</v>
      </c>
      <c r="D65" s="178"/>
      <c r="E65" s="179"/>
      <c r="F65" s="179"/>
      <c r="G65" s="179"/>
      <c r="H65" s="180"/>
      <c r="I65" s="175"/>
      <c r="J65" s="181"/>
      <c r="K65" s="174"/>
      <c r="L65" s="78"/>
      <c r="M65" s="58" t="str">
        <f t="shared" si="19"/>
        <v/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60" t="str">
        <f t="shared" si="20"/>
        <v/>
      </c>
      <c r="CB65" s="60" t="str">
        <f t="shared" si="21"/>
        <v/>
      </c>
      <c r="CC65" s="59"/>
      <c r="CD65" s="59"/>
      <c r="CE65" s="61"/>
      <c r="CF65" s="61"/>
      <c r="CG65" s="61"/>
      <c r="CH65" s="61"/>
      <c r="CI65" s="61"/>
      <c r="CJ65" s="2"/>
      <c r="CK65" s="62">
        <f t="shared" si="22"/>
        <v>0</v>
      </c>
      <c r="CL65" s="62">
        <f t="shared" si="22"/>
        <v>0</v>
      </c>
    </row>
    <row r="66" spans="1:90" customFormat="1" ht="15" customHeight="1" x14ac:dyDescent="0.25">
      <c r="A66" s="2539" t="s">
        <v>79</v>
      </c>
      <c r="B66" s="2539"/>
      <c r="C66" s="182">
        <f>SUM(H66:J66)</f>
        <v>0</v>
      </c>
      <c r="D66" s="183"/>
      <c r="E66" s="184"/>
      <c r="F66" s="184"/>
      <c r="G66" s="184"/>
      <c r="H66" s="185"/>
      <c r="I66" s="186"/>
      <c r="J66" s="187"/>
      <c r="K66" s="188"/>
      <c r="L66" s="88"/>
      <c r="M66" s="58" t="str">
        <f>$CA66&amp;CB66</f>
        <v/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60" t="str">
        <f t="shared" si="20"/>
        <v/>
      </c>
      <c r="CB66" s="60" t="str">
        <f t="shared" si="21"/>
        <v/>
      </c>
      <c r="CC66" s="59"/>
      <c r="CD66" s="59"/>
      <c r="CE66" s="61"/>
      <c r="CF66" s="61"/>
      <c r="CG66" s="61"/>
      <c r="CH66" s="61"/>
      <c r="CI66" s="61"/>
      <c r="CJ66" s="2"/>
      <c r="CK66" s="62">
        <f t="shared" si="22"/>
        <v>0</v>
      </c>
      <c r="CL66" s="62">
        <f t="shared" si="22"/>
        <v>0</v>
      </c>
    </row>
    <row r="67" spans="1:90" customFormat="1" x14ac:dyDescent="0.25">
      <c r="A67" s="3461" t="s">
        <v>80</v>
      </c>
      <c r="B67" s="3461"/>
      <c r="C67" s="189">
        <f>SUM(D67:J67)</f>
        <v>0</v>
      </c>
      <c r="D67" s="190"/>
      <c r="E67" s="191"/>
      <c r="F67" s="191"/>
      <c r="G67" s="191"/>
      <c r="H67" s="192"/>
      <c r="I67" s="193"/>
      <c r="J67" s="194"/>
      <c r="K67" s="195"/>
      <c r="L67" s="143"/>
      <c r="M67" s="58" t="str">
        <f t="shared" si="19"/>
        <v/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9"/>
      <c r="BF67" s="59"/>
      <c r="BG67" s="59"/>
      <c r="BH67" s="59"/>
      <c r="BI67" s="59"/>
      <c r="BJ67" s="59"/>
      <c r="BK67" s="59"/>
      <c r="BL67" s="59"/>
      <c r="BM67" s="59"/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59"/>
      <c r="BY67" s="59"/>
      <c r="BZ67" s="59"/>
      <c r="CA67" s="60" t="str">
        <f t="shared" si="20"/>
        <v/>
      </c>
      <c r="CB67" s="60" t="str">
        <f>IF(AND($C67&lt;&gt;0,L67=""),"* No olvide ingresar la variable "&amp;L$59&amp;""&amp;". Digite CERO si no tiene. ",IF(L67&gt;$C67,"* La variable Migrantes no debe ser mayor al Total. ",""))</f>
        <v/>
      </c>
      <c r="CC67" s="59"/>
      <c r="CD67" s="59"/>
      <c r="CE67" s="61"/>
      <c r="CF67" s="61"/>
      <c r="CG67" s="61"/>
      <c r="CH67" s="61"/>
      <c r="CI67" s="61"/>
      <c r="CJ67" s="2"/>
      <c r="CK67" s="62">
        <f t="shared" si="22"/>
        <v>0</v>
      </c>
      <c r="CL67" s="62">
        <f t="shared" si="22"/>
        <v>0</v>
      </c>
    </row>
    <row r="68" spans="1:90" customFormat="1" x14ac:dyDescent="0.25">
      <c r="A68" s="11" t="s">
        <v>81</v>
      </c>
      <c r="B68" s="12"/>
      <c r="C68" s="12"/>
      <c r="D68" s="12"/>
      <c r="E68" s="12"/>
      <c r="F68" s="12"/>
      <c r="G68" s="12"/>
      <c r="H68" s="12"/>
      <c r="I68" s="12"/>
      <c r="J68" s="13"/>
      <c r="K68" s="13"/>
      <c r="L68" s="196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</row>
    <row r="69" spans="1:90" customFormat="1" ht="15" customHeight="1" x14ac:dyDescent="0.25">
      <c r="A69" s="3213" t="s">
        <v>26</v>
      </c>
      <c r="B69" s="3211" t="s">
        <v>5</v>
      </c>
      <c r="C69" s="3212"/>
      <c r="D69" s="3213"/>
      <c r="E69" s="3460" t="s">
        <v>6</v>
      </c>
      <c r="F69" s="3460"/>
      <c r="G69" s="3460"/>
      <c r="H69" s="3462"/>
      <c r="I69" s="3454" t="s">
        <v>28</v>
      </c>
      <c r="J69" s="3455" t="s">
        <v>29</v>
      </c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</row>
    <row r="70" spans="1:90" customFormat="1" x14ac:dyDescent="0.25">
      <c r="A70" s="2522"/>
      <c r="B70" s="2580"/>
      <c r="C70" s="2505"/>
      <c r="D70" s="2506"/>
      <c r="E70" s="3437" t="s">
        <v>10</v>
      </c>
      <c r="F70" s="3438"/>
      <c r="G70" s="3439" t="s">
        <v>11</v>
      </c>
      <c r="H70" s="3458"/>
      <c r="I70" s="2520"/>
      <c r="J70" s="2524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</row>
    <row r="71" spans="1:90" customFormat="1" x14ac:dyDescent="0.25">
      <c r="A71" s="2506"/>
      <c r="B71" s="1858" t="s">
        <v>17</v>
      </c>
      <c r="C71" s="1839" t="s">
        <v>18</v>
      </c>
      <c r="D71" s="123" t="s">
        <v>19</v>
      </c>
      <c r="E71" s="1821" t="s">
        <v>18</v>
      </c>
      <c r="F71" s="1817" t="s">
        <v>19</v>
      </c>
      <c r="G71" s="1821" t="s">
        <v>18</v>
      </c>
      <c r="H71" s="1854" t="s">
        <v>19</v>
      </c>
      <c r="I71" s="2521"/>
      <c r="J71" s="2525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</row>
    <row r="72" spans="1:90" customFormat="1" x14ac:dyDescent="0.25">
      <c r="A72" s="199" t="s">
        <v>22</v>
      </c>
      <c r="B72" s="200">
        <f>SUM(C72:D72)</f>
        <v>0</v>
      </c>
      <c r="C72" s="201">
        <f t="shared" ref="C72:D74" si="23">+E72+G72</f>
        <v>0</v>
      </c>
      <c r="D72" s="202">
        <f t="shared" si="23"/>
        <v>0</v>
      </c>
      <c r="E72" s="1810"/>
      <c r="F72" s="72"/>
      <c r="G72" s="67"/>
      <c r="H72" s="203"/>
      <c r="I72" s="204"/>
      <c r="J72" s="68"/>
      <c r="K72" s="58" t="str">
        <f>$CA72&amp;CB72</f>
        <v/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  <c r="BB72" s="59"/>
      <c r="BC72" s="59"/>
      <c r="BD72" s="59"/>
      <c r="BE72" s="59"/>
      <c r="BF72" s="59"/>
      <c r="BG72" s="59"/>
      <c r="BH72" s="59"/>
      <c r="BI72" s="59"/>
      <c r="BJ72" s="59"/>
      <c r="BK72" s="59"/>
      <c r="BL72" s="59"/>
      <c r="BM72" s="59"/>
      <c r="BN72" s="59"/>
      <c r="BO72" s="59"/>
      <c r="BP72" s="59"/>
      <c r="BQ72" s="59"/>
      <c r="BR72" s="59"/>
      <c r="BS72" s="59"/>
      <c r="BT72" s="59"/>
      <c r="BU72" s="59"/>
      <c r="BV72" s="59"/>
      <c r="BW72" s="59"/>
      <c r="BX72" s="59"/>
      <c r="BY72" s="59"/>
      <c r="BZ72" s="59"/>
      <c r="CA72" s="60" t="str">
        <f>IF(AND($B72&lt;&gt;0,I72=""),"* No olvide ingresar la variable "&amp;I$51&amp;""&amp;". Digite CERO si no tiene. ",IF(I72&gt;$B72,"* La variable Pueblos Originarios no debe ser mayor al Total Ambos Sexos. ",""))</f>
        <v/>
      </c>
      <c r="CB72" s="60" t="str">
        <f>IF(AND($B72&lt;&gt;0,J72=""),"* No olvide ingresar la variable "&amp;J$51&amp;""&amp;" (Digite CERO si no tiene). ",IF(J72&gt;$B72,"* La variable Migrantes no debe ser mayor al Total Ambos Sexos. ",""))</f>
        <v/>
      </c>
      <c r="CC72" s="59"/>
      <c r="CD72" s="59"/>
      <c r="CE72" s="61"/>
      <c r="CF72" s="61"/>
      <c r="CG72" s="61"/>
      <c r="CH72" s="61"/>
      <c r="CI72" s="61"/>
      <c r="CJ72" s="2"/>
      <c r="CK72" s="62">
        <f>IF(AND($B72&lt;&gt;0,I72=""),1,IF(I72&gt;$B72,1,0))</f>
        <v>0</v>
      </c>
      <c r="CL72" s="62">
        <f>IF(AND($B72&lt;&gt;0,J72=""),1,IF(J72&gt;$B72,1,0))</f>
        <v>0</v>
      </c>
    </row>
    <row r="73" spans="1:90" customFormat="1" x14ac:dyDescent="0.25">
      <c r="A73" s="205" t="s">
        <v>61</v>
      </c>
      <c r="B73" s="159">
        <f>SUM(C73:D73)</f>
        <v>0</v>
      </c>
      <c r="C73" s="206">
        <f t="shared" si="23"/>
        <v>0</v>
      </c>
      <c r="D73" s="207">
        <f t="shared" si="23"/>
        <v>0</v>
      </c>
      <c r="E73" s="77"/>
      <c r="F73" s="82"/>
      <c r="G73" s="77"/>
      <c r="H73" s="208"/>
      <c r="I73" s="174"/>
      <c r="J73" s="78"/>
      <c r="K73" s="58" t="str">
        <f t="shared" ref="K73:K74" si="24">$CA73&amp;CB73</f>
        <v/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  <c r="BE73" s="59"/>
      <c r="BF73" s="59"/>
      <c r="BG73" s="59"/>
      <c r="BH73" s="59"/>
      <c r="BI73" s="59"/>
      <c r="BJ73" s="59"/>
      <c r="BK73" s="59"/>
      <c r="BL73" s="59"/>
      <c r="BM73" s="59"/>
      <c r="BN73" s="59"/>
      <c r="BO73" s="59"/>
      <c r="BP73" s="59"/>
      <c r="BQ73" s="59"/>
      <c r="BR73" s="59"/>
      <c r="BS73" s="59"/>
      <c r="BT73" s="59"/>
      <c r="BU73" s="59"/>
      <c r="BV73" s="59"/>
      <c r="BW73" s="59"/>
      <c r="BX73" s="59"/>
      <c r="BY73" s="59"/>
      <c r="BZ73" s="59"/>
      <c r="CA73" s="60" t="str">
        <f t="shared" ref="CA73:CA74" si="25">IF(AND($B73&lt;&gt;0,I73=""),"* No olvide ingresar la variable "&amp;I$51&amp;""&amp;". Digite CERO si no tiene. ",IF(I73&gt;$B73,"* La variable Pueblos Originarios no debe ser mayor al Total Ambos Sexos. ",""))</f>
        <v/>
      </c>
      <c r="CB73" s="60" t="str">
        <f t="shared" ref="CB73" si="26">IF(AND($B73&lt;&gt;0,J73=""),"* No olvide ingresar la variable "&amp;J$51&amp;""&amp;" (Digite CERO si no tiene). ",IF(J73&gt;$B73,"* La variable Migrantes no debe ser mayor al Total Ambos Sexos. ",""))</f>
        <v/>
      </c>
      <c r="CC73" s="59"/>
      <c r="CD73" s="59"/>
      <c r="CE73" s="61"/>
      <c r="CF73" s="61"/>
      <c r="CG73" s="61"/>
      <c r="CH73" s="61"/>
      <c r="CI73" s="61"/>
      <c r="CJ73" s="2"/>
      <c r="CK73" s="62">
        <f t="shared" ref="CK73:CL74" si="27">IF(AND($B73&lt;&gt;0,I73=""),1,IF(I73&gt;$B73,1,0))</f>
        <v>0</v>
      </c>
      <c r="CL73" s="62">
        <f t="shared" si="27"/>
        <v>0</v>
      </c>
    </row>
    <row r="74" spans="1:90" customFormat="1" x14ac:dyDescent="0.25">
      <c r="A74" s="161" t="s">
        <v>82</v>
      </c>
      <c r="B74" s="162">
        <f>SUM(C74:D74)</f>
        <v>0</v>
      </c>
      <c r="C74" s="209">
        <f t="shared" si="23"/>
        <v>0</v>
      </c>
      <c r="D74" s="210">
        <f t="shared" si="23"/>
        <v>0</v>
      </c>
      <c r="E74" s="40"/>
      <c r="F74" s="41"/>
      <c r="G74" s="40"/>
      <c r="H74" s="211"/>
      <c r="I74" s="188"/>
      <c r="J74" s="88"/>
      <c r="K74" s="58" t="str">
        <f t="shared" si="24"/>
        <v/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60" t="str">
        <f t="shared" si="25"/>
        <v/>
      </c>
      <c r="CB74" s="60" t="str">
        <f>IF(AND($B74&lt;&gt;0,J74=""),"* No olvide ingresar la variable "&amp;J$51&amp;""&amp;" (Digite CERO si no tiene). ",IF(J74&gt;$B74,"* La variable Migrantes no debe ser mayor al Total Ambos Sexos. ",""))</f>
        <v/>
      </c>
      <c r="CC74" s="59"/>
      <c r="CD74" s="59"/>
      <c r="CE74" s="61"/>
      <c r="CF74" s="61"/>
      <c r="CG74" s="61"/>
      <c r="CH74" s="61"/>
      <c r="CI74" s="61"/>
      <c r="CJ74" s="2"/>
      <c r="CK74" s="62">
        <f t="shared" si="27"/>
        <v>0</v>
      </c>
      <c r="CL74" s="62">
        <f t="shared" si="27"/>
        <v>0</v>
      </c>
    </row>
    <row r="75" spans="1:90" customFormat="1" x14ac:dyDescent="0.25">
      <c r="A75" s="212" t="s">
        <v>83</v>
      </c>
      <c r="B75" s="213"/>
      <c r="C75" s="213"/>
      <c r="D75" s="213"/>
      <c r="E75" s="213"/>
      <c r="F75" s="213"/>
      <c r="G75" s="213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</row>
    <row r="76" spans="1:90" customFormat="1" x14ac:dyDescent="0.25">
      <c r="A76" s="212" t="s">
        <v>84</v>
      </c>
      <c r="B76" s="214"/>
      <c r="C76" s="214"/>
      <c r="D76" s="214"/>
      <c r="E76" s="214"/>
      <c r="F76" s="214"/>
      <c r="G76" s="214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</row>
    <row r="77" spans="1:90" customFormat="1" x14ac:dyDescent="0.25">
      <c r="A77" s="3447" t="s">
        <v>85</v>
      </c>
      <c r="B77" s="3447" t="s">
        <v>65</v>
      </c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</row>
    <row r="78" spans="1:90" customFormat="1" x14ac:dyDescent="0.25">
      <c r="A78" s="2509"/>
      <c r="B78" s="2510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</row>
    <row r="79" spans="1:90" customFormat="1" x14ac:dyDescent="0.25">
      <c r="A79" s="2510"/>
      <c r="B79" s="1859">
        <f>SUM(B80:B83)</f>
        <v>0</v>
      </c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</row>
    <row r="80" spans="1:90" customFormat="1" x14ac:dyDescent="0.25">
      <c r="A80" s="216" t="s">
        <v>86</v>
      </c>
      <c r="B80" s="217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</row>
    <row r="81" spans="1:93" customFormat="1" x14ac:dyDescent="0.25">
      <c r="A81" s="218" t="s">
        <v>87</v>
      </c>
      <c r="B81" s="219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customFormat="1" x14ac:dyDescent="0.25">
      <c r="A82" s="218" t="s">
        <v>22</v>
      </c>
      <c r="B82" s="219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customFormat="1" x14ac:dyDescent="0.25">
      <c r="A83" s="220" t="s">
        <v>88</v>
      </c>
      <c r="B83" s="221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customFormat="1" x14ac:dyDescent="0.25">
      <c r="A84" s="7" t="s">
        <v>89</v>
      </c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customFormat="1" ht="52.5" x14ac:dyDescent="0.25">
      <c r="A85" s="1816" t="s">
        <v>90</v>
      </c>
      <c r="B85" s="1844" t="s">
        <v>91</v>
      </c>
      <c r="C85" s="1821" t="s">
        <v>92</v>
      </c>
      <c r="D85" s="1820" t="s">
        <v>93</v>
      </c>
      <c r="E85" s="1820" t="s">
        <v>94</v>
      </c>
      <c r="F85" s="1817" t="s">
        <v>95</v>
      </c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customFormat="1" x14ac:dyDescent="0.25">
      <c r="A86" s="1860" t="s">
        <v>96</v>
      </c>
      <c r="B86" s="1861"/>
      <c r="C86" s="1810"/>
      <c r="D86" s="1788"/>
      <c r="E86" s="1788"/>
      <c r="F86" s="1832"/>
      <c r="G86" s="58" t="str">
        <f>$CA86&amp;CB86&amp;CC86&amp;CD86&amp;CE86</f>
        <v/>
      </c>
      <c r="CA86" s="60" t="str">
        <f>IF(CK86=1,"* Las Aplicaciones de EPSA con resultado de Riesgo psicosocial NO DEBE ser MAYOR que el Total de las Aplicaciones. ","")</f>
        <v/>
      </c>
      <c r="CB86" s="226" t="str">
        <f>IF(CL86=1,"* Las Aplicaciones de EPSA con resultado de Riesgo psicosocial NO DEBE ser MENOR que la variable Plan de equipo de cabecera en gestantes con 3 o más riesgos psicosociales. ","")</f>
        <v/>
      </c>
      <c r="CC86" s="226" t="str">
        <f>IF(CM86=1,"* Las Aplicaciones de EPSA asociadas a Violencia de Género NO DEBEN ser MAYOR al Total de Aplicaciones. ","")</f>
        <v/>
      </c>
      <c r="CD86" s="226" t="str">
        <f>IF(CN86=1,"* Las Aplicaciones de EPSA asociadas a 3 o más riesgos psicosociales NO DEBEN ser MAYOR al Total de Aplicaciones. ","")</f>
        <v/>
      </c>
      <c r="CE86" s="226" t="str">
        <f>IF(CO86=1,"* La variable Plan de equipo de cabecera en gestantes con 3 o más riesgos psicosociales NO DEBE ser MAYOR al Total de Aplicaciones. ","")</f>
        <v/>
      </c>
      <c r="CF86" s="227"/>
      <c r="CG86" s="227"/>
      <c r="CH86" s="227"/>
      <c r="CI86" s="227"/>
      <c r="CJ86" s="227"/>
      <c r="CK86" s="228">
        <f>IF(B86&lt;C86,1,0)</f>
        <v>0</v>
      </c>
      <c r="CL86" s="228">
        <f>IF(C86&lt;F86,1,0)</f>
        <v>0</v>
      </c>
      <c r="CM86" s="228">
        <f t="shared" ref="CM86:CO87" si="28">IF(D86&gt;$B86,1,0)</f>
        <v>0</v>
      </c>
      <c r="CN86" s="228">
        <f t="shared" si="28"/>
        <v>0</v>
      </c>
      <c r="CO86" s="228">
        <f t="shared" si="28"/>
        <v>0</v>
      </c>
    </row>
    <row r="87" spans="1:93" customFormat="1" x14ac:dyDescent="0.25">
      <c r="A87" s="643" t="s">
        <v>97</v>
      </c>
      <c r="B87" s="230"/>
      <c r="C87" s="141"/>
      <c r="D87" s="193"/>
      <c r="E87" s="193"/>
      <c r="F87" s="143"/>
      <c r="G87" s="58" t="str">
        <f>$CA87&amp;CB87&amp;CC87&amp;CD87&amp;CE87</f>
        <v/>
      </c>
      <c r="CA87" s="60" t="str">
        <f>IF(CK87=1,"* Las Aplicaciones de EPSA con resultado de Riesgo psicosocial NO DEBE ser MAYOR que el Total de las Aplicaciones. ","")</f>
        <v/>
      </c>
      <c r="CB87" s="226" t="str">
        <f>IF(CL87=1,"* Las Aplicaciones de EPSA con resultado de Riesgo psicosocial NO DEBE ser MENOR que la variable Plan de equipo de cabecera en gestantes con 3 o más riesgos psicosociales. ","")</f>
        <v/>
      </c>
      <c r="CC87" s="226" t="str">
        <f>IF(CM87=1,"* Las Aplicaciones de EPSA asociadas a Violencia de Género NO DEBEN ser MAYOR al Total de Aplicaciones. ","")</f>
        <v/>
      </c>
      <c r="CD87" s="226" t="str">
        <f>IF(CN87=1,"* Las Aplicaciones de EPSA asociadas a 3 o más riesgos psicosociales NO DEBEN ser MAYOR al Total de Aplicaciones. ","")</f>
        <v/>
      </c>
      <c r="CE87" s="226" t="str">
        <f>IF(CO87=1,"* La variable Plan de equipo de cabecera en gestantes con 3 o más riesgos psicosociales NO DEBE ser MAYOR al Total de Aplicaciones. ","")</f>
        <v/>
      </c>
      <c r="CF87" s="227"/>
      <c r="CG87" s="227"/>
      <c r="CH87" s="227"/>
      <c r="CI87" s="227"/>
      <c r="CJ87" s="227"/>
      <c r="CK87" s="228">
        <f>IF(B87&lt;C87,1,0)</f>
        <v>0</v>
      </c>
      <c r="CL87" s="228">
        <f>IF(C87&lt;F87,1,0)</f>
        <v>0</v>
      </c>
      <c r="CM87" s="228">
        <f t="shared" si="28"/>
        <v>0</v>
      </c>
      <c r="CN87" s="228">
        <f t="shared" si="28"/>
        <v>0</v>
      </c>
      <c r="CO87" s="228">
        <f t="shared" si="28"/>
        <v>0</v>
      </c>
    </row>
    <row r="88" spans="1:93" customFormat="1" x14ac:dyDescent="0.25">
      <c r="A88" s="7" t="s">
        <v>98</v>
      </c>
      <c r="B88" s="13"/>
      <c r="C88" s="13"/>
      <c r="D88" s="13"/>
      <c r="E88" s="13"/>
      <c r="F88" s="214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customFormat="1" ht="31.5" x14ac:dyDescent="0.25">
      <c r="A89" s="3211" t="s">
        <v>99</v>
      </c>
      <c r="B89" s="3213"/>
      <c r="C89" s="1821" t="s">
        <v>100</v>
      </c>
      <c r="D89" s="1820" t="s">
        <v>101</v>
      </c>
      <c r="E89" s="1820" t="s">
        <v>102</v>
      </c>
      <c r="F89" s="1820" t="s">
        <v>103</v>
      </c>
      <c r="G89" s="1854" t="s">
        <v>104</v>
      </c>
      <c r="H89" s="1817" t="s">
        <v>105</v>
      </c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customFormat="1" ht="21" x14ac:dyDescent="0.25">
      <c r="A90" s="3228" t="s">
        <v>106</v>
      </c>
      <c r="B90" s="1862" t="s">
        <v>107</v>
      </c>
      <c r="C90" s="1857"/>
      <c r="D90" s="1789"/>
      <c r="E90" s="1789"/>
      <c r="F90" s="1788"/>
      <c r="G90" s="1791"/>
      <c r="H90" s="1811"/>
      <c r="I90" s="58" t="str">
        <f>$CA90</f>
        <v/>
      </c>
      <c r="CA90" s="60" t="str">
        <f>IF(AND($C90&lt;&gt;0,H90=""),"* No olvide ingresar la variable "&amp;H$89&amp;""&amp;". Digite CERO si no tiene. ",IF(H90&gt;$C90,"* La variable Casos alterados derivados a Salud Mental no debe ser mayor al Total de Aplicaciones. ",""))</f>
        <v/>
      </c>
      <c r="CB90" s="59"/>
      <c r="CC90" s="59"/>
      <c r="CD90" s="59"/>
      <c r="CE90" s="61"/>
      <c r="CF90" s="61"/>
      <c r="CG90" s="61"/>
      <c r="CH90" s="61"/>
      <c r="CI90" s="61"/>
      <c r="CJ90" s="2"/>
      <c r="CK90" s="62">
        <f>IF(AND($C90&lt;&gt;0,H90=""),1,IF(H90&gt;$C90,1,0))</f>
        <v>0</v>
      </c>
      <c r="CL90" s="2"/>
      <c r="CM90" s="2"/>
      <c r="CN90" s="2"/>
      <c r="CO90" s="2"/>
    </row>
    <row r="91" spans="1:93" customFormat="1" ht="31.5" x14ac:dyDescent="0.25">
      <c r="A91" s="2497"/>
      <c r="B91" s="233" t="s">
        <v>108</v>
      </c>
      <c r="C91" s="188"/>
      <c r="D91" s="234"/>
      <c r="E91" s="234"/>
      <c r="F91" s="186"/>
      <c r="G91" s="187"/>
      <c r="H91" s="41"/>
      <c r="I91" s="58" t="str">
        <f t="shared" ref="I91:I92" si="29">$CA91</f>
        <v/>
      </c>
      <c r="CA91" s="60" t="str">
        <f t="shared" ref="CA91:CA93" si="30">IF(AND($C91&lt;&gt;0,H91=""),"* No olvide ingresar la variable "&amp;H$89&amp;""&amp;". Digite CERO si no tiene. ",IF(H91&gt;$C91,"* La variable Casos alterados derivados a Salud Mental no debe ser mayor al Total de Aplicaciones. ",""))</f>
        <v/>
      </c>
      <c r="CB91" s="59"/>
      <c r="CC91" s="59"/>
      <c r="CD91" s="59"/>
      <c r="CE91" s="61"/>
      <c r="CF91" s="61"/>
      <c r="CG91" s="61"/>
      <c r="CH91" s="61"/>
      <c r="CI91" s="61"/>
      <c r="CJ91" s="2"/>
      <c r="CK91" s="62">
        <f t="shared" ref="CK91:CK92" si="31">IF(AND($C91&lt;&gt;0,H91=""),1,IF(H91&gt;$C91,1,0))</f>
        <v>0</v>
      </c>
      <c r="CL91" s="2"/>
      <c r="CM91" s="2"/>
      <c r="CN91" s="2"/>
      <c r="CO91" s="2"/>
    </row>
    <row r="92" spans="1:93" customFormat="1" ht="15" customHeight="1" x14ac:dyDescent="0.25">
      <c r="A92" s="2517" t="s">
        <v>109</v>
      </c>
      <c r="B92" s="235" t="s">
        <v>110</v>
      </c>
      <c r="C92" s="1810"/>
      <c r="D92" s="1788"/>
      <c r="E92" s="1788"/>
      <c r="F92" s="1792"/>
      <c r="G92" s="1793"/>
      <c r="H92" s="1863"/>
      <c r="I92" s="58" t="str">
        <f t="shared" si="29"/>
        <v/>
      </c>
      <c r="CA92" s="60" t="str">
        <f t="shared" si="30"/>
        <v/>
      </c>
      <c r="CB92" s="59"/>
      <c r="CC92" s="59"/>
      <c r="CD92" s="59"/>
      <c r="CE92" s="61"/>
      <c r="CF92" s="61"/>
      <c r="CG92" s="61"/>
      <c r="CH92" s="61"/>
      <c r="CI92" s="61"/>
      <c r="CJ92" s="2"/>
      <c r="CK92" s="62">
        <f t="shared" si="31"/>
        <v>0</v>
      </c>
      <c r="CL92" s="2"/>
      <c r="CM92" s="2"/>
      <c r="CN92" s="2"/>
      <c r="CO92" s="2"/>
    </row>
    <row r="93" spans="1:93" customFormat="1" x14ac:dyDescent="0.25">
      <c r="A93" s="2518"/>
      <c r="B93" s="233" t="s">
        <v>111</v>
      </c>
      <c r="C93" s="40"/>
      <c r="D93" s="186"/>
      <c r="E93" s="186"/>
      <c r="F93" s="184"/>
      <c r="G93" s="239"/>
      <c r="H93" s="240"/>
      <c r="I93" s="58" t="str">
        <f>$CA93</f>
        <v/>
      </c>
      <c r="CA93" s="60" t="str">
        <f t="shared" si="30"/>
        <v/>
      </c>
      <c r="CB93" s="59"/>
      <c r="CC93" s="59"/>
      <c r="CD93" s="59"/>
      <c r="CE93" s="61"/>
      <c r="CF93" s="61"/>
      <c r="CG93" s="61"/>
      <c r="CH93" s="61"/>
      <c r="CI93" s="61"/>
      <c r="CJ93" s="2"/>
      <c r="CK93" s="62">
        <f>IF(AND($C93&lt;&gt;0,H93=""),1,IF(H93&gt;$C93,1,0))</f>
        <v>0</v>
      </c>
      <c r="CL93" s="2"/>
      <c r="CM93" s="2"/>
      <c r="CN93" s="2"/>
      <c r="CO93" s="2"/>
    </row>
    <row r="94" spans="1:93" customFormat="1" x14ac:dyDescent="0.25">
      <c r="A94" s="7" t="s">
        <v>112</v>
      </c>
      <c r="B94" s="241"/>
      <c r="C94" s="242"/>
      <c r="D94" s="242"/>
      <c r="E94" s="242"/>
      <c r="F94" s="3"/>
      <c r="G94" s="213"/>
      <c r="H94" s="243"/>
      <c r="I94" s="3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customFormat="1" x14ac:dyDescent="0.25">
      <c r="A95" s="3212" t="s">
        <v>85</v>
      </c>
      <c r="B95" s="3213"/>
      <c r="C95" s="3437" t="s">
        <v>65</v>
      </c>
      <c r="D95" s="3439"/>
      <c r="E95" s="3438"/>
      <c r="F95" s="3437" t="s">
        <v>113</v>
      </c>
      <c r="G95" s="3438"/>
      <c r="H95" s="3437" t="s">
        <v>114</v>
      </c>
      <c r="I95" s="3438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customFormat="1" x14ac:dyDescent="0.25">
      <c r="A96" s="2505"/>
      <c r="B96" s="2506"/>
      <c r="C96" s="1821" t="s">
        <v>17</v>
      </c>
      <c r="D96" s="1839" t="s">
        <v>18</v>
      </c>
      <c r="E96" s="1817" t="s">
        <v>19</v>
      </c>
      <c r="F96" s="1821" t="s">
        <v>18</v>
      </c>
      <c r="G96" s="1817" t="s">
        <v>19</v>
      </c>
      <c r="H96" s="1821" t="s">
        <v>18</v>
      </c>
      <c r="I96" s="1817" t="s">
        <v>19</v>
      </c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0" customFormat="1" x14ac:dyDescent="0.25">
      <c r="A97" s="3437" t="s">
        <v>65</v>
      </c>
      <c r="B97" s="3438"/>
      <c r="C97" s="1848">
        <f t="shared" ref="C97:I97" si="32">SUM(C98:C102)</f>
        <v>0</v>
      </c>
      <c r="D97" s="1864">
        <f t="shared" si="32"/>
        <v>0</v>
      </c>
      <c r="E97" s="1849">
        <f t="shared" si="32"/>
        <v>0</v>
      </c>
      <c r="F97" s="1848">
        <f>SUM(F98:F102)</f>
        <v>0</v>
      </c>
      <c r="G97" s="1849">
        <f t="shared" si="32"/>
        <v>0</v>
      </c>
      <c r="H97" s="1848">
        <f t="shared" si="32"/>
        <v>0</v>
      </c>
      <c r="I97" s="1849">
        <f t="shared" si="32"/>
        <v>0</v>
      </c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</row>
    <row r="98" spans="1:90" customFormat="1" x14ac:dyDescent="0.25">
      <c r="A98" s="3463" t="s">
        <v>22</v>
      </c>
      <c r="B98" s="3464"/>
      <c r="C98" s="1865">
        <f>SUM(D98+E98)</f>
        <v>0</v>
      </c>
      <c r="D98" s="1866">
        <f>SUM(F98+H98)</f>
        <v>0</v>
      </c>
      <c r="E98" s="1843">
        <f>SUM(G98+I98)</f>
        <v>0</v>
      </c>
      <c r="F98" s="1810"/>
      <c r="G98" s="1811"/>
      <c r="H98" s="1810"/>
      <c r="I98" s="183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</row>
    <row r="99" spans="1:90" customFormat="1" x14ac:dyDescent="0.25">
      <c r="A99" s="2542" t="s">
        <v>88</v>
      </c>
      <c r="B99" s="2543"/>
      <c r="C99" s="247">
        <f>SUM(D99+E99)</f>
        <v>0</v>
      </c>
      <c r="D99" s="248">
        <f t="shared" ref="D99:E102" si="33">SUM(F99+H99)</f>
        <v>0</v>
      </c>
      <c r="E99" s="133">
        <f t="shared" si="33"/>
        <v>0</v>
      </c>
      <c r="F99" s="67"/>
      <c r="G99" s="72"/>
      <c r="H99" s="67"/>
      <c r="I99" s="68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</row>
    <row r="100" spans="1:90" customFormat="1" x14ac:dyDescent="0.25">
      <c r="A100" s="2542" t="s">
        <v>87</v>
      </c>
      <c r="B100" s="2543"/>
      <c r="C100" s="247">
        <f>SUM(D100+E100)</f>
        <v>0</v>
      </c>
      <c r="D100" s="248">
        <f t="shared" si="33"/>
        <v>0</v>
      </c>
      <c r="E100" s="133">
        <f t="shared" si="33"/>
        <v>0</v>
      </c>
      <c r="F100" s="77"/>
      <c r="G100" s="82"/>
      <c r="H100" s="77"/>
      <c r="I100" s="78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</row>
    <row r="101" spans="1:90" customFormat="1" x14ac:dyDescent="0.25">
      <c r="A101" s="2544" t="s">
        <v>115</v>
      </c>
      <c r="B101" s="2545"/>
      <c r="C101" s="249">
        <f>SUM(D101+E101)</f>
        <v>0</v>
      </c>
      <c r="D101" s="250">
        <f>SUM(F101+H101)</f>
        <v>0</v>
      </c>
      <c r="E101" s="251">
        <f>SUM(G101+I101)</f>
        <v>0</v>
      </c>
      <c r="F101" s="104"/>
      <c r="G101" s="109"/>
      <c r="H101" s="104"/>
      <c r="I101" s="105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</row>
    <row r="102" spans="1:90" customFormat="1" x14ac:dyDescent="0.25">
      <c r="A102" s="2546" t="s">
        <v>116</v>
      </c>
      <c r="B102" s="2547"/>
      <c r="C102" s="252">
        <f>SUM(D102+E102)</f>
        <v>0</v>
      </c>
      <c r="D102" s="253">
        <f t="shared" si="33"/>
        <v>0</v>
      </c>
      <c r="E102" s="254">
        <f t="shared" si="33"/>
        <v>0</v>
      </c>
      <c r="F102" s="40"/>
      <c r="G102" s="41"/>
      <c r="H102" s="40"/>
      <c r="I102" s="88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</row>
    <row r="103" spans="1:90" customFormat="1" ht="15" customHeight="1" x14ac:dyDescent="0.25">
      <c r="A103" s="2548" t="s">
        <v>117</v>
      </c>
      <c r="B103" s="2548"/>
      <c r="C103" s="2548"/>
      <c r="D103" s="2548"/>
      <c r="E103" s="2548"/>
      <c r="F103" s="2548"/>
      <c r="G103" s="2548"/>
      <c r="H103" s="2548"/>
      <c r="I103" s="2548"/>
      <c r="J103" s="2548"/>
      <c r="K103" s="2548"/>
      <c r="L103" s="2548"/>
      <c r="M103" s="2548"/>
      <c r="N103" s="2548"/>
      <c r="O103" s="2548"/>
      <c r="P103" s="2548"/>
      <c r="Q103" s="255"/>
      <c r="R103" s="3"/>
      <c r="S103" s="3"/>
      <c r="T103" s="3"/>
      <c r="U103" s="3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</row>
    <row r="104" spans="1:90" customFormat="1" ht="15" customHeight="1" x14ac:dyDescent="0.25">
      <c r="A104" s="2549" t="s">
        <v>118</v>
      </c>
      <c r="B104" s="2549"/>
      <c r="C104" s="2549"/>
      <c r="D104" s="2549"/>
      <c r="E104" s="2549"/>
      <c r="F104" s="2549"/>
      <c r="G104" s="2549"/>
      <c r="H104" s="2549"/>
      <c r="I104" s="2549"/>
      <c r="J104" s="2549"/>
      <c r="K104" s="2549"/>
      <c r="L104" s="2549"/>
      <c r="M104" s="2549"/>
      <c r="N104" s="2549"/>
      <c r="O104" s="2549"/>
      <c r="P104" s="2549"/>
      <c r="Q104" s="2549"/>
      <c r="R104" s="3"/>
      <c r="S104" s="3"/>
      <c r="T104" s="3"/>
      <c r="U104" s="3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</row>
    <row r="105" spans="1:90" customFormat="1" ht="15" customHeight="1" x14ac:dyDescent="0.25">
      <c r="A105" s="2550" t="s">
        <v>119</v>
      </c>
      <c r="B105" s="2551"/>
      <c r="C105" s="2556" t="s">
        <v>120</v>
      </c>
      <c r="D105" s="2557"/>
      <c r="E105" s="2558"/>
      <c r="F105" s="2559" t="s">
        <v>6</v>
      </c>
      <c r="G105" s="2560"/>
      <c r="H105" s="2560"/>
      <c r="I105" s="2560"/>
      <c r="J105" s="2560"/>
      <c r="K105" s="2560"/>
      <c r="L105" s="2560"/>
      <c r="M105" s="2560"/>
      <c r="N105" s="2560"/>
      <c r="O105" s="2560"/>
      <c r="P105" s="2560"/>
      <c r="Q105" s="2560"/>
      <c r="R105" s="2560"/>
      <c r="S105" s="2560"/>
      <c r="T105" s="2560"/>
      <c r="U105" s="2561"/>
      <c r="V105" s="2570" t="s">
        <v>121</v>
      </c>
      <c r="W105" s="2571" t="s">
        <v>122</v>
      </c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</row>
    <row r="106" spans="1:90" customFormat="1" ht="15" customHeight="1" x14ac:dyDescent="0.25">
      <c r="A106" s="2552"/>
      <c r="B106" s="2553"/>
      <c r="C106" s="2580"/>
      <c r="D106" s="2505"/>
      <c r="E106" s="2506"/>
      <c r="F106" s="2572" t="s">
        <v>123</v>
      </c>
      <c r="G106" s="2573"/>
      <c r="H106" s="2573" t="s">
        <v>124</v>
      </c>
      <c r="I106" s="2573"/>
      <c r="J106" s="2573" t="s">
        <v>125</v>
      </c>
      <c r="K106" s="2573"/>
      <c r="L106" s="2573" t="s">
        <v>126</v>
      </c>
      <c r="M106" s="2573"/>
      <c r="N106" s="2573" t="s">
        <v>127</v>
      </c>
      <c r="O106" s="2573"/>
      <c r="P106" s="2573" t="s">
        <v>128</v>
      </c>
      <c r="Q106" s="2573"/>
      <c r="R106" s="2573" t="s">
        <v>129</v>
      </c>
      <c r="S106" s="2573"/>
      <c r="T106" s="2573" t="s">
        <v>130</v>
      </c>
      <c r="U106" s="2574"/>
      <c r="V106" s="2570"/>
      <c r="W106" s="2571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</row>
    <row r="107" spans="1:90" customFormat="1" x14ac:dyDescent="0.25">
      <c r="A107" s="2554"/>
      <c r="B107" s="2555"/>
      <c r="C107" s="1838" t="s">
        <v>17</v>
      </c>
      <c r="D107" s="1839" t="s">
        <v>18</v>
      </c>
      <c r="E107" s="123" t="s">
        <v>19</v>
      </c>
      <c r="F107" s="256" t="s">
        <v>18</v>
      </c>
      <c r="G107" s="257" t="s">
        <v>19</v>
      </c>
      <c r="H107" s="258" t="s">
        <v>18</v>
      </c>
      <c r="I107" s="257" t="s">
        <v>19</v>
      </c>
      <c r="J107" s="258" t="s">
        <v>18</v>
      </c>
      <c r="K107" s="257" t="s">
        <v>19</v>
      </c>
      <c r="L107" s="258" t="s">
        <v>18</v>
      </c>
      <c r="M107" s="257" t="s">
        <v>19</v>
      </c>
      <c r="N107" s="258" t="s">
        <v>18</v>
      </c>
      <c r="O107" s="257" t="s">
        <v>19</v>
      </c>
      <c r="P107" s="258" t="s">
        <v>18</v>
      </c>
      <c r="Q107" s="257" t="s">
        <v>19</v>
      </c>
      <c r="R107" s="258" t="s">
        <v>18</v>
      </c>
      <c r="S107" s="257" t="s">
        <v>19</v>
      </c>
      <c r="T107" s="258" t="s">
        <v>18</v>
      </c>
      <c r="U107" s="259" t="s">
        <v>19</v>
      </c>
      <c r="V107" s="2570"/>
      <c r="W107" s="2571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</row>
    <row r="108" spans="1:90" customFormat="1" x14ac:dyDescent="0.25">
      <c r="A108" s="3465" t="s">
        <v>131</v>
      </c>
      <c r="B108" s="3466"/>
      <c r="C108" s="1867">
        <f t="shared" ref="C108:C117" si="34">SUM(D108+E108)</f>
        <v>0</v>
      </c>
      <c r="D108" s="1868">
        <f>+J108+L108+N108+P108+R108+T108</f>
        <v>0</v>
      </c>
      <c r="E108" s="1809">
        <f>+K108+M108+O108+Q108+S108+U108</f>
        <v>0</v>
      </c>
      <c r="F108" s="1869"/>
      <c r="G108" s="1870"/>
      <c r="H108" s="1869"/>
      <c r="I108" s="1870"/>
      <c r="J108" s="1810"/>
      <c r="K108" s="1832"/>
      <c r="L108" s="1810"/>
      <c r="M108" s="1832"/>
      <c r="N108" s="1810"/>
      <c r="O108" s="1832"/>
      <c r="P108" s="1833"/>
      <c r="Q108" s="1832"/>
      <c r="R108" s="1833"/>
      <c r="S108" s="1832"/>
      <c r="T108" s="1833"/>
      <c r="U108" s="1834"/>
      <c r="V108" s="264"/>
      <c r="W108" s="265"/>
      <c r="X108" s="14"/>
      <c r="CA108" s="59"/>
      <c r="CB108" s="59"/>
      <c r="CC108" s="59"/>
      <c r="CD108" s="59"/>
      <c r="CE108" s="61"/>
      <c r="CF108" s="61"/>
      <c r="CG108" s="61"/>
      <c r="CH108" s="61"/>
      <c r="CI108" s="61"/>
      <c r="CJ108" s="2"/>
      <c r="CK108" s="2"/>
      <c r="CL108" s="2"/>
    </row>
    <row r="109" spans="1:90" customFormat="1" x14ac:dyDescent="0.25">
      <c r="A109" s="2566" t="s">
        <v>132</v>
      </c>
      <c r="B109" s="2567"/>
      <c r="C109" s="266">
        <f t="shared" si="34"/>
        <v>0</v>
      </c>
      <c r="D109" s="267">
        <f t="shared" ref="D109:E111" si="35">SUM(J109+L109+N109+P109+R109+T109)</f>
        <v>0</v>
      </c>
      <c r="E109" s="86">
        <f t="shared" si="35"/>
        <v>0</v>
      </c>
      <c r="F109" s="268"/>
      <c r="G109" s="269"/>
      <c r="H109" s="268"/>
      <c r="I109" s="270"/>
      <c r="J109" s="77"/>
      <c r="K109" s="78"/>
      <c r="L109" s="77"/>
      <c r="M109" s="78"/>
      <c r="N109" s="77"/>
      <c r="O109" s="78"/>
      <c r="P109" s="79"/>
      <c r="Q109" s="78"/>
      <c r="R109" s="79"/>
      <c r="S109" s="78"/>
      <c r="T109" s="79"/>
      <c r="U109" s="80"/>
      <c r="V109" s="271"/>
      <c r="W109" s="272"/>
      <c r="X109" s="14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</row>
    <row r="110" spans="1:90" customFormat="1" x14ac:dyDescent="0.25">
      <c r="A110" s="2566" t="s">
        <v>133</v>
      </c>
      <c r="B110" s="2567"/>
      <c r="C110" s="266">
        <f t="shared" si="34"/>
        <v>0</v>
      </c>
      <c r="D110" s="267">
        <f t="shared" si="35"/>
        <v>0</v>
      </c>
      <c r="E110" s="86">
        <f t="shared" si="35"/>
        <v>0</v>
      </c>
      <c r="F110" s="273"/>
      <c r="G110" s="274"/>
      <c r="H110" s="273"/>
      <c r="I110" s="275"/>
      <c r="J110" s="104"/>
      <c r="K110" s="105"/>
      <c r="L110" s="104"/>
      <c r="M110" s="105"/>
      <c r="N110" s="104"/>
      <c r="O110" s="105"/>
      <c r="P110" s="106"/>
      <c r="Q110" s="105"/>
      <c r="R110" s="106"/>
      <c r="S110" s="105"/>
      <c r="T110" s="106"/>
      <c r="U110" s="107"/>
      <c r="V110" s="271"/>
      <c r="W110" s="272"/>
      <c r="X110" s="14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</row>
    <row r="111" spans="1:90" customFormat="1" x14ac:dyDescent="0.25">
      <c r="A111" s="2568" t="s">
        <v>134</v>
      </c>
      <c r="B111" s="2569"/>
      <c r="C111" s="266">
        <f t="shared" si="34"/>
        <v>0</v>
      </c>
      <c r="D111" s="267">
        <f t="shared" si="35"/>
        <v>0</v>
      </c>
      <c r="E111" s="86">
        <f t="shared" si="35"/>
        <v>0</v>
      </c>
      <c r="F111" s="273"/>
      <c r="G111" s="274"/>
      <c r="H111" s="273"/>
      <c r="I111" s="275"/>
      <c r="J111" s="104"/>
      <c r="K111" s="105"/>
      <c r="L111" s="104"/>
      <c r="M111" s="105"/>
      <c r="N111" s="104"/>
      <c r="O111" s="105"/>
      <c r="P111" s="106"/>
      <c r="Q111" s="105"/>
      <c r="R111" s="106"/>
      <c r="S111" s="105"/>
      <c r="T111" s="106"/>
      <c r="U111" s="107"/>
      <c r="V111" s="271"/>
      <c r="W111" s="272"/>
      <c r="X111" s="14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</row>
    <row r="112" spans="1:90" customFormat="1" x14ac:dyDescent="0.25">
      <c r="A112" s="2568" t="s">
        <v>135</v>
      </c>
      <c r="B112" s="2569"/>
      <c r="C112" s="266">
        <f t="shared" si="34"/>
        <v>0</v>
      </c>
      <c r="D112" s="267">
        <f>+F112+H112</f>
        <v>0</v>
      </c>
      <c r="E112" s="86">
        <f>+G112+I112</f>
        <v>0</v>
      </c>
      <c r="F112" s="104"/>
      <c r="G112" s="276"/>
      <c r="H112" s="104"/>
      <c r="I112" s="109"/>
      <c r="J112" s="268"/>
      <c r="K112" s="270"/>
      <c r="L112" s="268"/>
      <c r="M112" s="270"/>
      <c r="N112" s="268"/>
      <c r="O112" s="270"/>
      <c r="P112" s="277"/>
      <c r="Q112" s="270"/>
      <c r="R112" s="277"/>
      <c r="S112" s="270"/>
      <c r="T112" s="277"/>
      <c r="U112" s="278"/>
      <c r="V112" s="81"/>
      <c r="W112" s="279"/>
      <c r="X112" t="str">
        <f>CA112&amp;CB112</f>
        <v/>
      </c>
      <c r="CA112" s="60" t="str">
        <f>IF(AND($C112&lt;&gt;0,V112=""),"* No olvide ingresar la variable "&amp;V$105&amp;""&amp;". Digite CERO si no tiene. ",IF(V112&gt;$C112,"* La variable Niños, Niñas, Adolescentes y Jóvenes SENAME no debe ser mayor al Total Ambos Sexos. ",""))</f>
        <v/>
      </c>
      <c r="CB112" s="60" t="str">
        <f>IF(AND($C112&lt;&gt;0,W112=""),"* No olvide ingresar la variable "&amp;W$105&amp;""&amp;". Digite CERO si no tiene. ",IF(W112&gt;$C112,"* La variable Niños, Niñas, Adolescentes y Jóvenes Mejor Niñez no debe ser mayor al Total Ambos Sexos. ",""))</f>
        <v/>
      </c>
      <c r="CC112" s="59"/>
      <c r="CD112" s="59"/>
      <c r="CE112" s="61"/>
      <c r="CF112" s="61"/>
      <c r="CG112" s="61"/>
      <c r="CH112" s="61"/>
      <c r="CI112" s="61"/>
      <c r="CJ112" s="2"/>
      <c r="CK112" s="62">
        <f>IF(AND($C112&lt;&gt;0,V112=""),1,IF(V112&gt;$C112,1,0))</f>
        <v>0</v>
      </c>
      <c r="CL112" s="62">
        <f>IF(AND($C112&lt;&gt;0,W112=""),1,IF(W112&gt;$C112,1,0))</f>
        <v>0</v>
      </c>
    </row>
    <row r="113" spans="1:90" customFormat="1" x14ac:dyDescent="0.25">
      <c r="A113" s="2568" t="s">
        <v>136</v>
      </c>
      <c r="B113" s="2569"/>
      <c r="C113" s="280">
        <f>SUM(D113+E113)</f>
        <v>0</v>
      </c>
      <c r="D113" s="267">
        <f>+H113</f>
        <v>0</v>
      </c>
      <c r="E113" s="86">
        <f>+I113</f>
        <v>0</v>
      </c>
      <c r="F113" s="273"/>
      <c r="G113" s="274"/>
      <c r="H113" s="104"/>
      <c r="I113" s="109"/>
      <c r="J113" s="268"/>
      <c r="K113" s="281"/>
      <c r="L113" s="268"/>
      <c r="M113" s="281"/>
      <c r="N113" s="268"/>
      <c r="O113" s="281"/>
      <c r="P113" s="268"/>
      <c r="Q113" s="281"/>
      <c r="R113" s="268"/>
      <c r="S113" s="281"/>
      <c r="T113" s="268"/>
      <c r="U113" s="282"/>
      <c r="V113" s="81"/>
      <c r="W113" s="283"/>
      <c r="X113" s="14" t="str">
        <f t="shared" ref="X113:X117" si="36">CA113&amp;CB113</f>
        <v/>
      </c>
      <c r="CA113" s="60" t="str">
        <f t="shared" ref="CA113:CA116" si="37">IF(AND($C113&lt;&gt;0,V113=""),"* No olvide ingresar la variable "&amp;V$105&amp;""&amp;". Digite CERO si no tiene. ",IF(V113&gt;$C113,"* La variable Niños, Niñas, Adolescentes y Jóvenes SENAME no debe ser mayor al Total Ambos Sexos. ",""))</f>
        <v/>
      </c>
      <c r="CB113" s="60" t="str">
        <f t="shared" ref="CB113:CB116" si="38">IF(AND($C113&lt;&gt;0,W113=""),"* No olvide ingresar la variable "&amp;W$105&amp;""&amp;". Digite CERO si no tiene. ",IF(W113&gt;$C113,"* La variable Niños, Niñas, Adolescentes y Jóvenes Mejor Niñez no debe ser mayor al Total Ambos Sexos. ",""))</f>
        <v/>
      </c>
      <c r="CC113" s="59"/>
      <c r="CD113" s="59"/>
      <c r="CE113" s="61"/>
      <c r="CF113" s="61"/>
      <c r="CG113" s="61"/>
      <c r="CH113" s="61"/>
      <c r="CI113" s="61"/>
      <c r="CJ113" s="2"/>
      <c r="CK113" s="62">
        <f t="shared" ref="CK113:CL116" si="39">IF(AND($C113&lt;&gt;0,V113=""),1,IF(V113&gt;$C113,1,0))</f>
        <v>0</v>
      </c>
      <c r="CL113" s="62">
        <f t="shared" si="39"/>
        <v>0</v>
      </c>
    </row>
    <row r="114" spans="1:90" customFormat="1" x14ac:dyDescent="0.25">
      <c r="A114" s="2568" t="s">
        <v>137</v>
      </c>
      <c r="B114" s="2569"/>
      <c r="C114" s="280">
        <f>SUM(D114+E114)</f>
        <v>0</v>
      </c>
      <c r="D114" s="267">
        <f>(F114+H114)</f>
        <v>0</v>
      </c>
      <c r="E114" s="86">
        <f>(G114+I114)</f>
        <v>0</v>
      </c>
      <c r="F114" s="104"/>
      <c r="G114" s="109"/>
      <c r="H114" s="104"/>
      <c r="I114" s="109"/>
      <c r="J114" s="284"/>
      <c r="K114" s="285"/>
      <c r="L114" s="284"/>
      <c r="M114" s="285"/>
      <c r="N114" s="284"/>
      <c r="O114" s="285"/>
      <c r="P114" s="286"/>
      <c r="Q114" s="285"/>
      <c r="R114" s="286"/>
      <c r="S114" s="285"/>
      <c r="T114" s="286"/>
      <c r="U114" s="287"/>
      <c r="V114" s="91"/>
      <c r="W114" s="279"/>
      <c r="X114" s="14" t="str">
        <f t="shared" si="36"/>
        <v/>
      </c>
      <c r="CA114" s="60" t="str">
        <f t="shared" si="37"/>
        <v/>
      </c>
      <c r="CB114" s="60" t="str">
        <f t="shared" si="38"/>
        <v/>
      </c>
      <c r="CC114" s="59"/>
      <c r="CD114" s="59"/>
      <c r="CE114" s="61"/>
      <c r="CF114" s="61"/>
      <c r="CG114" s="61"/>
      <c r="CH114" s="61"/>
      <c r="CI114" s="61"/>
      <c r="CJ114" s="2"/>
      <c r="CK114" s="62">
        <f t="shared" si="39"/>
        <v>0</v>
      </c>
      <c r="CL114" s="62">
        <f t="shared" si="39"/>
        <v>0</v>
      </c>
    </row>
    <row r="115" spans="1:90" customFormat="1" x14ac:dyDescent="0.25">
      <c r="A115" s="3467" t="s">
        <v>138</v>
      </c>
      <c r="B115" s="1871" t="s">
        <v>139</v>
      </c>
      <c r="C115" s="1872">
        <f t="shared" si="34"/>
        <v>0</v>
      </c>
      <c r="D115" s="1476">
        <f t="shared" ref="D115:E117" si="40">SUM(F115+H115+J115+L115+N115+P115+R115+T115)</f>
        <v>0</v>
      </c>
      <c r="E115" s="1809">
        <f t="shared" si="40"/>
        <v>0</v>
      </c>
      <c r="F115" s="1810"/>
      <c r="G115" s="1873"/>
      <c r="H115" s="1810"/>
      <c r="I115" s="1811"/>
      <c r="J115" s="1810"/>
      <c r="K115" s="1832"/>
      <c r="L115" s="1810"/>
      <c r="M115" s="1832"/>
      <c r="N115" s="1810"/>
      <c r="O115" s="1811"/>
      <c r="P115" s="1810"/>
      <c r="Q115" s="1811"/>
      <c r="R115" s="1810"/>
      <c r="S115" s="1811"/>
      <c r="T115" s="1810"/>
      <c r="U115" s="1791"/>
      <c r="V115" s="1835"/>
      <c r="W115" s="1874"/>
      <c r="X115" s="14" t="str">
        <f t="shared" si="36"/>
        <v/>
      </c>
      <c r="CA115" s="60" t="str">
        <f t="shared" si="37"/>
        <v/>
      </c>
      <c r="CB115" s="60" t="str">
        <f t="shared" si="38"/>
        <v/>
      </c>
      <c r="CC115" s="59"/>
      <c r="CD115" s="59"/>
      <c r="CE115" s="61"/>
      <c r="CF115" s="61"/>
      <c r="CG115" s="61"/>
      <c r="CH115" s="61"/>
      <c r="CI115" s="61"/>
      <c r="CJ115" s="2"/>
      <c r="CK115" s="62">
        <f t="shared" si="39"/>
        <v>0</v>
      </c>
      <c r="CL115" s="62">
        <f t="shared" si="39"/>
        <v>0</v>
      </c>
    </row>
    <row r="116" spans="1:90" customFormat="1" x14ac:dyDescent="0.25">
      <c r="A116" s="2576"/>
      <c r="B116" s="293" t="s">
        <v>140</v>
      </c>
      <c r="C116" s="294">
        <f t="shared" si="34"/>
        <v>0</v>
      </c>
      <c r="D116" s="295">
        <f t="shared" si="40"/>
        <v>0</v>
      </c>
      <c r="E116" s="296">
        <f t="shared" si="40"/>
        <v>0</v>
      </c>
      <c r="F116" s="104"/>
      <c r="G116" s="276"/>
      <c r="H116" s="104"/>
      <c r="I116" s="109"/>
      <c r="J116" s="104"/>
      <c r="K116" s="105"/>
      <c r="L116" s="104"/>
      <c r="M116" s="105"/>
      <c r="N116" s="104"/>
      <c r="O116" s="109"/>
      <c r="P116" s="104"/>
      <c r="Q116" s="109"/>
      <c r="R116" s="104"/>
      <c r="S116" s="109"/>
      <c r="T116" s="104"/>
      <c r="U116" s="181"/>
      <c r="V116" s="297"/>
      <c r="W116" s="283"/>
      <c r="X116" s="14" t="str">
        <f t="shared" si="36"/>
        <v/>
      </c>
      <c r="CA116" s="60" t="str">
        <f t="shared" si="37"/>
        <v/>
      </c>
      <c r="CB116" s="60" t="str">
        <f t="shared" si="38"/>
        <v/>
      </c>
      <c r="CC116" s="59"/>
      <c r="CD116" s="59"/>
      <c r="CE116" s="61"/>
      <c r="CF116" s="61"/>
      <c r="CG116" s="61"/>
      <c r="CH116" s="61"/>
      <c r="CI116" s="61"/>
      <c r="CJ116" s="2"/>
      <c r="CK116" s="62">
        <f t="shared" si="39"/>
        <v>0</v>
      </c>
      <c r="CL116" s="62">
        <f t="shared" si="39"/>
        <v>0</v>
      </c>
    </row>
    <row r="117" spans="1:90" customFormat="1" ht="21" x14ac:dyDescent="0.25">
      <c r="A117" s="2577"/>
      <c r="B117" s="298" t="s">
        <v>141</v>
      </c>
      <c r="C117" s="299">
        <f t="shared" si="34"/>
        <v>0</v>
      </c>
      <c r="D117" s="300">
        <f t="shared" si="40"/>
        <v>0</v>
      </c>
      <c r="E117" s="301">
        <f t="shared" si="40"/>
        <v>0</v>
      </c>
      <c r="F117" s="302"/>
      <c r="G117" s="303"/>
      <c r="H117" s="302"/>
      <c r="I117" s="304"/>
      <c r="J117" s="302"/>
      <c r="K117" s="305"/>
      <c r="L117" s="302"/>
      <c r="M117" s="305"/>
      <c r="N117" s="302"/>
      <c r="O117" s="304"/>
      <c r="P117" s="302"/>
      <c r="Q117" s="304"/>
      <c r="R117" s="302"/>
      <c r="S117" s="304"/>
      <c r="T117" s="302"/>
      <c r="U117" s="303"/>
      <c r="V117" s="306"/>
      <c r="W117" s="307"/>
      <c r="X117" s="14" t="str">
        <f t="shared" si="36"/>
        <v/>
      </c>
      <c r="CA117" s="60" t="str">
        <f>IF(AND($C117&lt;&gt;0,V117=""),"* No olvide ingresar la variable "&amp;V$105&amp;""&amp;". Digite CERO si no tiene. ",IF(V117&gt;$C117,"* La variable Niños, Niñas, Adolescentes y Jóvenes SENAME no debe ser mayor al Total Ambos Sexos. ",""))</f>
        <v/>
      </c>
      <c r="CB117" s="60" t="str">
        <f>IF(AND($C117&lt;&gt;0,W117=""),"* No olvide ingresar la variable "&amp;W$105&amp;""&amp;". Digite CERO si no tiene. ",IF(W117&gt;$C117,"* La variable Niños, Niñas, Adolescentes y Jóvenes Mejor Niñez no debe ser mayor al Total Ambos Sexos. ",""))</f>
        <v/>
      </c>
      <c r="CC117" s="59"/>
      <c r="CD117" s="59"/>
      <c r="CE117" s="61"/>
      <c r="CF117" s="61"/>
      <c r="CG117" s="61"/>
      <c r="CH117" s="61"/>
      <c r="CI117" s="61"/>
      <c r="CJ117" s="2"/>
      <c r="CK117" s="62">
        <f>IF(AND($C117&lt;&gt;0,V117=""),1,IF(V117&gt;$C117,1,0))</f>
        <v>0</v>
      </c>
      <c r="CL117" s="62">
        <f>IF(AND($C117&lt;&gt;0,W117=""),1,IF(W117&gt;$C117,1,0))</f>
        <v>0</v>
      </c>
    </row>
    <row r="118" spans="1:90" customFormat="1" x14ac:dyDescent="0.25">
      <c r="A118" s="11" t="s">
        <v>142</v>
      </c>
      <c r="B118" s="308"/>
      <c r="C118" s="308"/>
      <c r="D118" s="308"/>
      <c r="E118" s="308"/>
      <c r="F118" s="309"/>
      <c r="G118" s="309"/>
      <c r="H118" s="309"/>
      <c r="I118" s="310"/>
      <c r="J118" s="311"/>
      <c r="K118" s="311"/>
      <c r="L118" s="312"/>
      <c r="M118" s="313"/>
      <c r="N118" s="314"/>
      <c r="O118" s="309"/>
      <c r="P118" s="314"/>
      <c r="Q118" s="315"/>
      <c r="R118" s="316"/>
      <c r="S118" s="316"/>
      <c r="T118" s="314"/>
      <c r="U118" s="314"/>
      <c r="V118" s="314"/>
      <c r="W118" s="309"/>
      <c r="X118" s="314"/>
      <c r="Y118" s="309"/>
      <c r="Z118" s="317"/>
      <c r="AA118" s="318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</row>
    <row r="119" spans="1:90" customFormat="1" ht="15" customHeight="1" x14ac:dyDescent="0.25">
      <c r="A119" s="2509" t="s">
        <v>25</v>
      </c>
      <c r="B119" s="2509" t="s">
        <v>26</v>
      </c>
      <c r="C119" s="2578" t="s">
        <v>27</v>
      </c>
      <c r="D119" s="2579"/>
      <c r="E119" s="2522"/>
      <c r="F119" s="3451" t="s">
        <v>6</v>
      </c>
      <c r="G119" s="3452"/>
      <c r="H119" s="3452"/>
      <c r="I119" s="3452"/>
      <c r="J119" s="3452"/>
      <c r="K119" s="3452"/>
      <c r="L119" s="3452"/>
      <c r="M119" s="3452"/>
      <c r="N119" s="3452"/>
      <c r="O119" s="3452"/>
      <c r="P119" s="3452"/>
      <c r="Q119" s="3452"/>
      <c r="R119" s="3452"/>
      <c r="S119" s="3452"/>
      <c r="T119" s="3235"/>
      <c r="U119" s="3235"/>
      <c r="V119" s="3452"/>
      <c r="W119" s="3452"/>
      <c r="X119" s="3452"/>
      <c r="Y119" s="3452"/>
      <c r="Z119" s="3452"/>
      <c r="AA119" s="3468"/>
      <c r="AB119" s="3472" t="s">
        <v>143</v>
      </c>
      <c r="AC119" s="3241" t="s">
        <v>29</v>
      </c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</row>
    <row r="120" spans="1:90" customFormat="1" ht="15" customHeight="1" x14ac:dyDescent="0.25">
      <c r="A120" s="2509"/>
      <c r="B120" s="2509"/>
      <c r="C120" s="2580"/>
      <c r="D120" s="2505"/>
      <c r="E120" s="2506"/>
      <c r="F120" s="3437" t="s">
        <v>144</v>
      </c>
      <c r="G120" s="3438"/>
      <c r="H120" s="3437" t="s">
        <v>145</v>
      </c>
      <c r="I120" s="3438"/>
      <c r="J120" s="3437" t="s">
        <v>146</v>
      </c>
      <c r="K120" s="3438"/>
      <c r="L120" s="3439" t="s">
        <v>147</v>
      </c>
      <c r="M120" s="3438"/>
      <c r="N120" s="3437" t="s">
        <v>113</v>
      </c>
      <c r="O120" s="3438"/>
      <c r="P120" s="3437" t="s">
        <v>114</v>
      </c>
      <c r="Q120" s="3438"/>
      <c r="R120" s="3437" t="s">
        <v>148</v>
      </c>
      <c r="S120" s="3438"/>
      <c r="T120" s="3437" t="s">
        <v>149</v>
      </c>
      <c r="U120" s="3438"/>
      <c r="V120" s="3437" t="s">
        <v>150</v>
      </c>
      <c r="W120" s="3438"/>
      <c r="X120" s="3437" t="s">
        <v>151</v>
      </c>
      <c r="Y120" s="3438"/>
      <c r="Z120" s="3469" t="s">
        <v>130</v>
      </c>
      <c r="AA120" s="3470"/>
      <c r="AB120" s="2590"/>
      <c r="AC120" s="2593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</row>
    <row r="121" spans="1:90" customFormat="1" x14ac:dyDescent="0.25">
      <c r="A121" s="2510"/>
      <c r="B121" s="2510"/>
      <c r="C121" s="1844" t="s">
        <v>17</v>
      </c>
      <c r="D121" s="1839" t="s">
        <v>18</v>
      </c>
      <c r="E121" s="1876" t="s">
        <v>19</v>
      </c>
      <c r="F121" s="1821" t="s">
        <v>18</v>
      </c>
      <c r="G121" s="123" t="s">
        <v>19</v>
      </c>
      <c r="H121" s="1821" t="s">
        <v>18</v>
      </c>
      <c r="I121" s="123" t="s">
        <v>19</v>
      </c>
      <c r="J121" s="1821" t="s">
        <v>18</v>
      </c>
      <c r="K121" s="123" t="s">
        <v>19</v>
      </c>
      <c r="L121" s="1839" t="s">
        <v>18</v>
      </c>
      <c r="M121" s="123" t="s">
        <v>19</v>
      </c>
      <c r="N121" s="1821" t="s">
        <v>18</v>
      </c>
      <c r="O121" s="123" t="s">
        <v>19</v>
      </c>
      <c r="P121" s="1821" t="s">
        <v>18</v>
      </c>
      <c r="Q121" s="123" t="s">
        <v>19</v>
      </c>
      <c r="R121" s="1821" t="s">
        <v>18</v>
      </c>
      <c r="S121" s="1844" t="s">
        <v>19</v>
      </c>
      <c r="T121" s="1821" t="s">
        <v>18</v>
      </c>
      <c r="U121" s="123" t="s">
        <v>19</v>
      </c>
      <c r="V121" s="1821" t="s">
        <v>18</v>
      </c>
      <c r="W121" s="123" t="s">
        <v>19</v>
      </c>
      <c r="X121" s="1821" t="s">
        <v>18</v>
      </c>
      <c r="Y121" s="123" t="s">
        <v>19</v>
      </c>
      <c r="Z121" s="1877" t="s">
        <v>18</v>
      </c>
      <c r="AA121" s="1875" t="s">
        <v>19</v>
      </c>
      <c r="AB121" s="2591"/>
      <c r="AC121" s="2594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</row>
    <row r="122" spans="1:90" customFormat="1" x14ac:dyDescent="0.25">
      <c r="A122" s="3471" t="s">
        <v>152</v>
      </c>
      <c r="B122" s="1831" t="s">
        <v>153</v>
      </c>
      <c r="C122" s="1878">
        <f>SUM(D122+E122)</f>
        <v>0</v>
      </c>
      <c r="D122" s="1866">
        <f>SUM(F122+H122+J122+L122+N122+P122+R122+T122+V122+X122+Z122)</f>
        <v>0</v>
      </c>
      <c r="E122" s="1879">
        <f>SUM(G122+I122+K122+M122+O122+Q122+S122+U122+W122+Y122+AA122)</f>
        <v>0</v>
      </c>
      <c r="F122" s="1810"/>
      <c r="G122" s="1811"/>
      <c r="H122" s="1810"/>
      <c r="I122" s="1832"/>
      <c r="J122" s="1810"/>
      <c r="K122" s="1832"/>
      <c r="L122" s="1880"/>
      <c r="M122" s="1832"/>
      <c r="N122" s="1810"/>
      <c r="O122" s="1832"/>
      <c r="P122" s="1810"/>
      <c r="Q122" s="1832"/>
      <c r="R122" s="1810"/>
      <c r="S122" s="1832"/>
      <c r="T122" s="1810"/>
      <c r="U122" s="1832"/>
      <c r="V122" s="1833"/>
      <c r="W122" s="1832"/>
      <c r="X122" s="1833"/>
      <c r="Y122" s="1832"/>
      <c r="Z122" s="1873"/>
      <c r="AA122" s="1794"/>
      <c r="AB122" s="1873"/>
      <c r="AC122" s="1881"/>
      <c r="AD122" s="14" t="str">
        <f>CA122&amp;CB122</f>
        <v/>
      </c>
      <c r="CA122" s="60" t="str">
        <f>IF(AND($C122&lt;&gt;0,AB122=""),"* No olvide ingresar la variable "&amp;AB$119&amp;""&amp;". Digite CERO si no tiene. ",IF(AB122&gt;$C122,"* La variable Pueblos Originarios no debe ser mayor al Total Ambos Sexos. ",""))</f>
        <v/>
      </c>
      <c r="CB122" s="60" t="str">
        <f>IF(AND($C122&lt;&gt;0,AC122=""),"* No olvide ingresar la variable "&amp;AC$119&amp;""&amp;". Digite CERO si no tiene. ",IF(AC122&gt;$C122,"* La variable Migrantes no debe ser mayor al Total Ambos Sexos. ",""))</f>
        <v/>
      </c>
      <c r="CC122" s="2"/>
      <c r="CD122" s="2"/>
      <c r="CE122" s="2"/>
      <c r="CF122" s="2"/>
      <c r="CG122" s="2"/>
      <c r="CH122" s="2"/>
      <c r="CI122" s="2"/>
      <c r="CJ122" s="2"/>
      <c r="CK122" s="327">
        <f>IF(AND($C122&lt;&gt;0,AB122=""),1,IF(AB122&gt;$C122,1,0))</f>
        <v>0</v>
      </c>
      <c r="CL122" s="327">
        <f>IF(AND($C122&lt;&gt;0,AC122=""),1,IF(AC122&gt;$C122,1,0))</f>
        <v>0</v>
      </c>
    </row>
    <row r="123" spans="1:90" customFormat="1" x14ac:dyDescent="0.25">
      <c r="A123" s="2586"/>
      <c r="B123" s="83" t="s">
        <v>154</v>
      </c>
      <c r="C123" s="216">
        <f t="shared" ref="C123:C151" si="41">SUM(D123+E123)</f>
        <v>0</v>
      </c>
      <c r="D123" s="248">
        <f t="shared" ref="D123:E151" si="42">SUM(F123+H123+J123+L123+N123+P123+R123+T123+V123+X123+Z123)</f>
        <v>0</v>
      </c>
      <c r="E123" s="328">
        <f t="shared" si="42"/>
        <v>0</v>
      </c>
      <c r="F123" s="77"/>
      <c r="G123" s="82"/>
      <c r="H123" s="77"/>
      <c r="I123" s="78"/>
      <c r="J123" s="77"/>
      <c r="K123" s="78"/>
      <c r="L123" s="329"/>
      <c r="M123" s="78"/>
      <c r="N123" s="77"/>
      <c r="O123" s="78"/>
      <c r="P123" s="77"/>
      <c r="Q123" s="78"/>
      <c r="R123" s="77"/>
      <c r="S123" s="78"/>
      <c r="T123" s="77"/>
      <c r="U123" s="78"/>
      <c r="V123" s="79"/>
      <c r="W123" s="78"/>
      <c r="X123" s="79"/>
      <c r="Y123" s="78"/>
      <c r="Z123" s="330"/>
      <c r="AA123" s="331"/>
      <c r="AB123" s="330"/>
      <c r="AC123" s="332"/>
      <c r="AD123" s="14" t="str">
        <f t="shared" ref="AD123:AD157" si="43">CA123&amp;CB123</f>
        <v/>
      </c>
      <c r="CA123" s="60" t="str">
        <f t="shared" ref="CA123:CA151" si="44">IF(AND($C123&lt;&gt;0,AB123=""),"* No olvide ingresar la variable "&amp;AB$119&amp;""&amp;". Digite CERO si no tiene. ",IF(AB123&gt;$C123,"* La variable Pueblos Originarios no debe ser mayor al Total Ambos Sexos. ",""))</f>
        <v/>
      </c>
      <c r="CB123" s="60" t="str">
        <f t="shared" ref="CB123:CB151" si="45">IF(AND($C123&lt;&gt;0,AC123=""),"* No olvide ingresar la variable "&amp;AC$119&amp;""&amp;". Digite CERO si no tiene. ",IF(AC123&gt;$C123,"* La variable Migrantes no debe ser mayor al Total Ambos Sexos. ",""))</f>
        <v/>
      </c>
      <c r="CC123" s="2"/>
      <c r="CD123" s="2"/>
      <c r="CE123" s="2"/>
      <c r="CF123" s="2"/>
      <c r="CG123" s="2"/>
      <c r="CH123" s="2"/>
      <c r="CI123" s="2"/>
      <c r="CJ123" s="2"/>
      <c r="CK123" s="327">
        <f t="shared" ref="CK123:CL151" si="46">IF(AND($C123&lt;&gt;0,AB123=""),1,IF(AB123&gt;$C123,1,0))</f>
        <v>0</v>
      </c>
      <c r="CL123" s="327">
        <f t="shared" si="46"/>
        <v>0</v>
      </c>
    </row>
    <row r="124" spans="1:90" customFormat="1" x14ac:dyDescent="0.25">
      <c r="A124" s="2586"/>
      <c r="B124" s="73" t="s">
        <v>155</v>
      </c>
      <c r="C124" s="216">
        <f t="shared" si="41"/>
        <v>0</v>
      </c>
      <c r="D124" s="248">
        <f t="shared" si="42"/>
        <v>0</v>
      </c>
      <c r="E124" s="328">
        <f t="shared" si="42"/>
        <v>0</v>
      </c>
      <c r="F124" s="77"/>
      <c r="G124" s="82"/>
      <c r="H124" s="77"/>
      <c r="I124" s="78"/>
      <c r="J124" s="77"/>
      <c r="K124" s="78"/>
      <c r="L124" s="329"/>
      <c r="M124" s="78"/>
      <c r="N124" s="77"/>
      <c r="O124" s="78"/>
      <c r="P124" s="77"/>
      <c r="Q124" s="78"/>
      <c r="R124" s="77"/>
      <c r="S124" s="78"/>
      <c r="T124" s="77"/>
      <c r="U124" s="78"/>
      <c r="V124" s="79"/>
      <c r="W124" s="78"/>
      <c r="X124" s="79"/>
      <c r="Y124" s="78"/>
      <c r="Z124" s="330"/>
      <c r="AA124" s="331"/>
      <c r="AB124" s="330"/>
      <c r="AC124" s="332"/>
      <c r="AD124" s="14" t="str">
        <f t="shared" si="43"/>
        <v/>
      </c>
      <c r="CA124" s="60" t="str">
        <f t="shared" si="44"/>
        <v/>
      </c>
      <c r="CB124" s="60" t="str">
        <f t="shared" si="45"/>
        <v/>
      </c>
      <c r="CC124" s="2"/>
      <c r="CD124" s="2"/>
      <c r="CE124" s="2"/>
      <c r="CF124" s="2"/>
      <c r="CG124" s="2"/>
      <c r="CH124" s="2"/>
      <c r="CI124" s="2"/>
      <c r="CJ124" s="2"/>
      <c r="CK124" s="327">
        <f t="shared" si="46"/>
        <v>0</v>
      </c>
      <c r="CL124" s="327">
        <f t="shared" si="46"/>
        <v>0</v>
      </c>
    </row>
    <row r="125" spans="1:90" customFormat="1" x14ac:dyDescent="0.25">
      <c r="A125" s="2587"/>
      <c r="B125" s="73" t="s">
        <v>156</v>
      </c>
      <c r="C125" s="218">
        <f t="shared" si="41"/>
        <v>0</v>
      </c>
      <c r="D125" s="333">
        <f t="shared" si="42"/>
        <v>0</v>
      </c>
      <c r="E125" s="334">
        <f t="shared" si="42"/>
        <v>0</v>
      </c>
      <c r="F125" s="77"/>
      <c r="G125" s="82"/>
      <c r="H125" s="77"/>
      <c r="I125" s="78"/>
      <c r="J125" s="77"/>
      <c r="K125" s="78"/>
      <c r="L125" s="329"/>
      <c r="M125" s="78"/>
      <c r="N125" s="77"/>
      <c r="O125" s="78"/>
      <c r="P125" s="77"/>
      <c r="Q125" s="78"/>
      <c r="R125" s="77"/>
      <c r="S125" s="78"/>
      <c r="T125" s="77"/>
      <c r="U125" s="78"/>
      <c r="V125" s="79"/>
      <c r="W125" s="78"/>
      <c r="X125" s="79"/>
      <c r="Y125" s="78"/>
      <c r="Z125" s="330"/>
      <c r="AA125" s="331"/>
      <c r="AB125" s="330"/>
      <c r="AC125" s="332"/>
      <c r="AD125" s="14" t="str">
        <f t="shared" si="43"/>
        <v/>
      </c>
      <c r="CA125" s="60" t="str">
        <f t="shared" si="44"/>
        <v/>
      </c>
      <c r="CB125" s="60" t="str">
        <f t="shared" si="45"/>
        <v/>
      </c>
      <c r="CC125" s="2"/>
      <c r="CD125" s="2"/>
      <c r="CE125" s="2"/>
      <c r="CF125" s="2"/>
      <c r="CG125" s="2"/>
      <c r="CH125" s="2"/>
      <c r="CI125" s="2"/>
      <c r="CJ125" s="2"/>
      <c r="CK125" s="327">
        <f t="shared" si="46"/>
        <v>0</v>
      </c>
      <c r="CL125" s="327">
        <f t="shared" si="46"/>
        <v>0</v>
      </c>
    </row>
    <row r="126" spans="1:90" customFormat="1" x14ac:dyDescent="0.25">
      <c r="A126" s="2588"/>
      <c r="B126" s="34" t="s">
        <v>157</v>
      </c>
      <c r="C126" s="220">
        <f t="shared" si="41"/>
        <v>0</v>
      </c>
      <c r="D126" s="253">
        <f t="shared" si="42"/>
        <v>0</v>
      </c>
      <c r="E126" s="335">
        <f t="shared" si="42"/>
        <v>0</v>
      </c>
      <c r="F126" s="40"/>
      <c r="G126" s="41"/>
      <c r="H126" s="40"/>
      <c r="I126" s="88"/>
      <c r="J126" s="40"/>
      <c r="K126" s="88"/>
      <c r="L126" s="336"/>
      <c r="M126" s="88"/>
      <c r="N126" s="40"/>
      <c r="O126" s="88"/>
      <c r="P126" s="40"/>
      <c r="Q126" s="88"/>
      <c r="R126" s="40"/>
      <c r="S126" s="88"/>
      <c r="T126" s="40"/>
      <c r="U126" s="88"/>
      <c r="V126" s="89"/>
      <c r="W126" s="88"/>
      <c r="X126" s="89"/>
      <c r="Y126" s="88"/>
      <c r="Z126" s="337"/>
      <c r="AA126" s="338"/>
      <c r="AB126" s="337"/>
      <c r="AC126" s="339"/>
      <c r="AD126" s="14" t="str">
        <f t="shared" si="43"/>
        <v/>
      </c>
      <c r="CA126" s="60" t="str">
        <f t="shared" si="44"/>
        <v/>
      </c>
      <c r="CB126" s="60" t="str">
        <f t="shared" si="45"/>
        <v/>
      </c>
      <c r="CC126" s="2"/>
      <c r="CD126" s="2"/>
      <c r="CE126" s="2"/>
      <c r="CF126" s="2"/>
      <c r="CG126" s="2"/>
      <c r="CH126" s="2"/>
      <c r="CI126" s="2"/>
      <c r="CJ126" s="2"/>
      <c r="CK126" s="327">
        <f t="shared" si="46"/>
        <v>0</v>
      </c>
      <c r="CL126" s="327">
        <f t="shared" si="46"/>
        <v>0</v>
      </c>
    </row>
    <row r="127" spans="1:90" customFormat="1" x14ac:dyDescent="0.25">
      <c r="A127" s="3471" t="s">
        <v>158</v>
      </c>
      <c r="B127" s="1831" t="s">
        <v>153</v>
      </c>
      <c r="C127" s="1878">
        <f t="shared" si="41"/>
        <v>0</v>
      </c>
      <c r="D127" s="1866">
        <f t="shared" si="42"/>
        <v>0</v>
      </c>
      <c r="E127" s="1879">
        <f t="shared" si="42"/>
        <v>0</v>
      </c>
      <c r="F127" s="1810"/>
      <c r="G127" s="1811"/>
      <c r="H127" s="1810"/>
      <c r="I127" s="1832"/>
      <c r="J127" s="1810"/>
      <c r="K127" s="1832"/>
      <c r="L127" s="1880"/>
      <c r="M127" s="1832"/>
      <c r="N127" s="1810"/>
      <c r="O127" s="1832"/>
      <c r="P127" s="1810"/>
      <c r="Q127" s="1832"/>
      <c r="R127" s="1810"/>
      <c r="S127" s="1832"/>
      <c r="T127" s="1810"/>
      <c r="U127" s="1832"/>
      <c r="V127" s="1833"/>
      <c r="W127" s="1832"/>
      <c r="X127" s="1833"/>
      <c r="Y127" s="1832"/>
      <c r="Z127" s="1873"/>
      <c r="AA127" s="1794"/>
      <c r="AB127" s="1873"/>
      <c r="AC127" s="1881"/>
      <c r="AD127" s="14" t="str">
        <f t="shared" si="43"/>
        <v/>
      </c>
      <c r="CA127" s="60" t="str">
        <f t="shared" si="44"/>
        <v/>
      </c>
      <c r="CB127" s="60" t="str">
        <f t="shared" si="45"/>
        <v/>
      </c>
      <c r="CC127" s="2"/>
      <c r="CD127" s="2"/>
      <c r="CE127" s="2"/>
      <c r="CF127" s="2"/>
      <c r="CG127" s="2"/>
      <c r="CH127" s="2"/>
      <c r="CI127" s="2"/>
      <c r="CJ127" s="2"/>
      <c r="CK127" s="327">
        <f t="shared" si="46"/>
        <v>0</v>
      </c>
      <c r="CL127" s="327">
        <f t="shared" si="46"/>
        <v>0</v>
      </c>
    </row>
    <row r="128" spans="1:90" customFormat="1" x14ac:dyDescent="0.25">
      <c r="A128" s="2586"/>
      <c r="B128" s="83" t="s">
        <v>154</v>
      </c>
      <c r="C128" s="216">
        <f t="shared" si="41"/>
        <v>0</v>
      </c>
      <c r="D128" s="248">
        <f t="shared" si="42"/>
        <v>0</v>
      </c>
      <c r="E128" s="328">
        <f t="shared" si="42"/>
        <v>0</v>
      </c>
      <c r="F128" s="77"/>
      <c r="G128" s="82"/>
      <c r="H128" s="77"/>
      <c r="I128" s="78"/>
      <c r="J128" s="77"/>
      <c r="K128" s="78"/>
      <c r="L128" s="329"/>
      <c r="M128" s="78"/>
      <c r="N128" s="77"/>
      <c r="O128" s="78"/>
      <c r="P128" s="77"/>
      <c r="Q128" s="78"/>
      <c r="R128" s="77"/>
      <c r="S128" s="78"/>
      <c r="T128" s="77"/>
      <c r="U128" s="78"/>
      <c r="V128" s="79"/>
      <c r="W128" s="78"/>
      <c r="X128" s="79"/>
      <c r="Y128" s="78"/>
      <c r="Z128" s="330"/>
      <c r="AA128" s="331"/>
      <c r="AB128" s="330"/>
      <c r="AC128" s="332"/>
      <c r="AD128" s="14" t="str">
        <f t="shared" si="43"/>
        <v/>
      </c>
      <c r="CA128" s="60" t="str">
        <f t="shared" si="44"/>
        <v/>
      </c>
      <c r="CB128" s="60" t="str">
        <f t="shared" si="45"/>
        <v/>
      </c>
      <c r="CC128" s="2"/>
      <c r="CD128" s="2"/>
      <c r="CE128" s="2"/>
      <c r="CF128" s="2"/>
      <c r="CG128" s="2"/>
      <c r="CH128" s="2"/>
      <c r="CI128" s="2"/>
      <c r="CJ128" s="2"/>
      <c r="CK128" s="327">
        <f t="shared" si="46"/>
        <v>0</v>
      </c>
      <c r="CL128" s="327">
        <f t="shared" si="46"/>
        <v>0</v>
      </c>
    </row>
    <row r="129" spans="1:90" customFormat="1" x14ac:dyDescent="0.25">
      <c r="A129" s="2586"/>
      <c r="B129" s="73" t="s">
        <v>155</v>
      </c>
      <c r="C129" s="216">
        <f t="shared" si="41"/>
        <v>0</v>
      </c>
      <c r="D129" s="248">
        <f t="shared" si="42"/>
        <v>0</v>
      </c>
      <c r="E129" s="328">
        <f t="shared" si="42"/>
        <v>0</v>
      </c>
      <c r="F129" s="77"/>
      <c r="G129" s="82"/>
      <c r="H129" s="77"/>
      <c r="I129" s="78"/>
      <c r="J129" s="77"/>
      <c r="K129" s="78"/>
      <c r="L129" s="329"/>
      <c r="M129" s="78"/>
      <c r="N129" s="77"/>
      <c r="O129" s="78"/>
      <c r="P129" s="77"/>
      <c r="Q129" s="78"/>
      <c r="R129" s="77"/>
      <c r="S129" s="78"/>
      <c r="T129" s="77"/>
      <c r="U129" s="78"/>
      <c r="V129" s="79"/>
      <c r="W129" s="78"/>
      <c r="X129" s="79"/>
      <c r="Y129" s="78"/>
      <c r="Z129" s="330"/>
      <c r="AA129" s="331"/>
      <c r="AB129" s="330"/>
      <c r="AC129" s="332"/>
      <c r="AD129" s="14" t="str">
        <f t="shared" si="43"/>
        <v/>
      </c>
      <c r="CA129" s="60" t="str">
        <f t="shared" si="44"/>
        <v/>
      </c>
      <c r="CB129" s="60" t="str">
        <f t="shared" si="45"/>
        <v/>
      </c>
      <c r="CC129" s="2"/>
      <c r="CD129" s="2"/>
      <c r="CE129" s="2"/>
      <c r="CF129" s="2"/>
      <c r="CG129" s="2"/>
      <c r="CH129" s="2"/>
      <c r="CI129" s="2"/>
      <c r="CJ129" s="2"/>
      <c r="CK129" s="327">
        <f t="shared" si="46"/>
        <v>0</v>
      </c>
      <c r="CL129" s="327">
        <f t="shared" si="46"/>
        <v>0</v>
      </c>
    </row>
    <row r="130" spans="1:90" customFormat="1" x14ac:dyDescent="0.25">
      <c r="A130" s="2587"/>
      <c r="B130" s="73" t="s">
        <v>156</v>
      </c>
      <c r="C130" s="218">
        <f t="shared" si="41"/>
        <v>0</v>
      </c>
      <c r="D130" s="333">
        <f t="shared" si="42"/>
        <v>0</v>
      </c>
      <c r="E130" s="334">
        <f t="shared" si="42"/>
        <v>0</v>
      </c>
      <c r="F130" s="77"/>
      <c r="G130" s="82"/>
      <c r="H130" s="77"/>
      <c r="I130" s="78"/>
      <c r="J130" s="77"/>
      <c r="K130" s="78"/>
      <c r="L130" s="329"/>
      <c r="M130" s="78"/>
      <c r="N130" s="77"/>
      <c r="O130" s="78"/>
      <c r="P130" s="77"/>
      <c r="Q130" s="78"/>
      <c r="R130" s="77"/>
      <c r="S130" s="78"/>
      <c r="T130" s="77"/>
      <c r="U130" s="78"/>
      <c r="V130" s="79"/>
      <c r="W130" s="78"/>
      <c r="X130" s="79"/>
      <c r="Y130" s="78"/>
      <c r="Z130" s="330"/>
      <c r="AA130" s="331"/>
      <c r="AB130" s="330"/>
      <c r="AC130" s="332"/>
      <c r="AD130" s="14" t="str">
        <f t="shared" si="43"/>
        <v/>
      </c>
      <c r="CA130" s="60" t="str">
        <f t="shared" si="44"/>
        <v/>
      </c>
      <c r="CB130" s="60" t="str">
        <f t="shared" si="45"/>
        <v/>
      </c>
      <c r="CC130" s="2"/>
      <c r="CD130" s="2"/>
      <c r="CE130" s="2"/>
      <c r="CF130" s="2"/>
      <c r="CG130" s="2"/>
      <c r="CH130" s="2"/>
      <c r="CI130" s="2"/>
      <c r="CJ130" s="2"/>
      <c r="CK130" s="327">
        <f t="shared" si="46"/>
        <v>0</v>
      </c>
      <c r="CL130" s="327">
        <f t="shared" si="46"/>
        <v>0</v>
      </c>
    </row>
    <row r="131" spans="1:90" customFormat="1" x14ac:dyDescent="0.25">
      <c r="A131" s="2588"/>
      <c r="B131" s="34" t="s">
        <v>157</v>
      </c>
      <c r="C131" s="220">
        <f t="shared" si="41"/>
        <v>0</v>
      </c>
      <c r="D131" s="253">
        <f t="shared" si="42"/>
        <v>0</v>
      </c>
      <c r="E131" s="335">
        <f t="shared" si="42"/>
        <v>0</v>
      </c>
      <c r="F131" s="40"/>
      <c r="G131" s="41"/>
      <c r="H131" s="40"/>
      <c r="I131" s="88"/>
      <c r="J131" s="40"/>
      <c r="K131" s="88"/>
      <c r="L131" s="336"/>
      <c r="M131" s="88"/>
      <c r="N131" s="40"/>
      <c r="O131" s="88"/>
      <c r="P131" s="40"/>
      <c r="Q131" s="88"/>
      <c r="R131" s="40"/>
      <c r="S131" s="88"/>
      <c r="T131" s="40"/>
      <c r="U131" s="88"/>
      <c r="V131" s="89"/>
      <c r="W131" s="88"/>
      <c r="X131" s="89"/>
      <c r="Y131" s="88"/>
      <c r="Z131" s="337"/>
      <c r="AA131" s="338"/>
      <c r="AB131" s="337"/>
      <c r="AC131" s="339"/>
      <c r="AD131" s="14" t="str">
        <f t="shared" si="43"/>
        <v/>
      </c>
      <c r="CA131" s="60" t="str">
        <f t="shared" si="44"/>
        <v/>
      </c>
      <c r="CB131" s="60" t="str">
        <f t="shared" si="45"/>
        <v/>
      </c>
      <c r="CC131" s="2"/>
      <c r="CD131" s="2"/>
      <c r="CE131" s="2"/>
      <c r="CF131" s="2"/>
      <c r="CG131" s="2"/>
      <c r="CH131" s="2"/>
      <c r="CI131" s="2"/>
      <c r="CJ131" s="2"/>
      <c r="CK131" s="327">
        <f t="shared" si="46"/>
        <v>0</v>
      </c>
      <c r="CL131" s="327">
        <f t="shared" si="46"/>
        <v>0</v>
      </c>
    </row>
    <row r="132" spans="1:90" customFormat="1" x14ac:dyDescent="0.25">
      <c r="A132" s="3453" t="s">
        <v>159</v>
      </c>
      <c r="B132" s="1831" t="s">
        <v>153</v>
      </c>
      <c r="C132" s="1878">
        <f t="shared" si="41"/>
        <v>0</v>
      </c>
      <c r="D132" s="1866">
        <f t="shared" si="42"/>
        <v>0</v>
      </c>
      <c r="E132" s="1879">
        <f t="shared" si="42"/>
        <v>0</v>
      </c>
      <c r="F132" s="1810"/>
      <c r="G132" s="1811"/>
      <c r="H132" s="1810"/>
      <c r="I132" s="1832"/>
      <c r="J132" s="1810"/>
      <c r="K132" s="1832"/>
      <c r="L132" s="1880"/>
      <c r="M132" s="1832"/>
      <c r="N132" s="1810"/>
      <c r="O132" s="1832"/>
      <c r="P132" s="1810"/>
      <c r="Q132" s="1832"/>
      <c r="R132" s="1810"/>
      <c r="S132" s="1832"/>
      <c r="T132" s="1810"/>
      <c r="U132" s="1832"/>
      <c r="V132" s="1833"/>
      <c r="W132" s="1832"/>
      <c r="X132" s="1833"/>
      <c r="Y132" s="1832"/>
      <c r="Z132" s="1873"/>
      <c r="AA132" s="1794"/>
      <c r="AB132" s="1873"/>
      <c r="AC132" s="1881"/>
      <c r="AD132" s="14" t="str">
        <f t="shared" si="43"/>
        <v/>
      </c>
      <c r="CA132" s="60" t="str">
        <f t="shared" si="44"/>
        <v/>
      </c>
      <c r="CB132" s="60" t="str">
        <f t="shared" si="45"/>
        <v/>
      </c>
      <c r="CC132" s="2"/>
      <c r="CD132" s="2"/>
      <c r="CE132" s="2"/>
      <c r="CF132" s="2"/>
      <c r="CG132" s="2"/>
      <c r="CH132" s="2"/>
      <c r="CI132" s="2"/>
      <c r="CJ132" s="2"/>
      <c r="CK132" s="327">
        <f t="shared" si="46"/>
        <v>0</v>
      </c>
      <c r="CL132" s="327">
        <f t="shared" si="46"/>
        <v>0</v>
      </c>
    </row>
    <row r="133" spans="1:90" customFormat="1" x14ac:dyDescent="0.25">
      <c r="A133" s="2517"/>
      <c r="B133" s="83" t="s">
        <v>154</v>
      </c>
      <c r="C133" s="216">
        <f t="shared" si="41"/>
        <v>0</v>
      </c>
      <c r="D133" s="248">
        <f t="shared" si="42"/>
        <v>0</v>
      </c>
      <c r="E133" s="328">
        <f t="shared" si="42"/>
        <v>0</v>
      </c>
      <c r="F133" s="77"/>
      <c r="G133" s="82"/>
      <c r="H133" s="77"/>
      <c r="I133" s="78"/>
      <c r="J133" s="77"/>
      <c r="K133" s="78"/>
      <c r="L133" s="329"/>
      <c r="M133" s="78"/>
      <c r="N133" s="77"/>
      <c r="O133" s="78"/>
      <c r="P133" s="77"/>
      <c r="Q133" s="78"/>
      <c r="R133" s="77"/>
      <c r="S133" s="78"/>
      <c r="T133" s="77"/>
      <c r="U133" s="78"/>
      <c r="V133" s="79"/>
      <c r="W133" s="78"/>
      <c r="X133" s="79"/>
      <c r="Y133" s="78"/>
      <c r="Z133" s="330"/>
      <c r="AA133" s="331"/>
      <c r="AB133" s="330"/>
      <c r="AC133" s="332"/>
      <c r="AD133" s="14" t="str">
        <f t="shared" si="43"/>
        <v/>
      </c>
      <c r="CA133" s="60" t="str">
        <f t="shared" si="44"/>
        <v/>
      </c>
      <c r="CB133" s="60" t="str">
        <f t="shared" si="45"/>
        <v/>
      </c>
      <c r="CC133" s="2"/>
      <c r="CD133" s="2"/>
      <c r="CE133" s="2"/>
      <c r="CF133" s="2"/>
      <c r="CG133" s="2"/>
      <c r="CH133" s="2"/>
      <c r="CI133" s="2"/>
      <c r="CJ133" s="2"/>
      <c r="CK133" s="327">
        <f t="shared" si="46"/>
        <v>0</v>
      </c>
      <c r="CL133" s="327">
        <f t="shared" si="46"/>
        <v>0</v>
      </c>
    </row>
    <row r="134" spans="1:90" customFormat="1" x14ac:dyDescent="0.25">
      <c r="A134" s="2517"/>
      <c r="B134" s="73" t="s">
        <v>155</v>
      </c>
      <c r="C134" s="216">
        <f t="shared" si="41"/>
        <v>0</v>
      </c>
      <c r="D134" s="248">
        <f t="shared" si="42"/>
        <v>0</v>
      </c>
      <c r="E134" s="328">
        <f t="shared" si="42"/>
        <v>0</v>
      </c>
      <c r="F134" s="77"/>
      <c r="G134" s="82"/>
      <c r="H134" s="77"/>
      <c r="I134" s="78"/>
      <c r="J134" s="77"/>
      <c r="K134" s="78"/>
      <c r="L134" s="329"/>
      <c r="M134" s="78"/>
      <c r="N134" s="77"/>
      <c r="O134" s="78"/>
      <c r="P134" s="77"/>
      <c r="Q134" s="78"/>
      <c r="R134" s="77"/>
      <c r="S134" s="78"/>
      <c r="T134" s="77"/>
      <c r="U134" s="78"/>
      <c r="V134" s="79"/>
      <c r="W134" s="78"/>
      <c r="X134" s="79"/>
      <c r="Y134" s="78"/>
      <c r="Z134" s="330"/>
      <c r="AA134" s="331"/>
      <c r="AB134" s="330"/>
      <c r="AC134" s="332"/>
      <c r="AD134" s="14" t="str">
        <f t="shared" si="43"/>
        <v/>
      </c>
      <c r="CA134" s="60" t="str">
        <f t="shared" si="44"/>
        <v/>
      </c>
      <c r="CB134" s="60" t="str">
        <f t="shared" si="45"/>
        <v/>
      </c>
      <c r="CC134" s="2"/>
      <c r="CD134" s="2"/>
      <c r="CE134" s="2"/>
      <c r="CF134" s="2"/>
      <c r="CG134" s="2"/>
      <c r="CH134" s="2"/>
      <c r="CI134" s="2"/>
      <c r="CJ134" s="2"/>
      <c r="CK134" s="327">
        <f t="shared" si="46"/>
        <v>0</v>
      </c>
      <c r="CL134" s="327">
        <f t="shared" si="46"/>
        <v>0</v>
      </c>
    </row>
    <row r="135" spans="1:90" customFormat="1" x14ac:dyDescent="0.25">
      <c r="A135" s="2517"/>
      <c r="B135" s="73" t="s">
        <v>156</v>
      </c>
      <c r="C135" s="218">
        <f t="shared" si="41"/>
        <v>0</v>
      </c>
      <c r="D135" s="333">
        <f t="shared" si="42"/>
        <v>0</v>
      </c>
      <c r="E135" s="334">
        <f t="shared" si="42"/>
        <v>0</v>
      </c>
      <c r="F135" s="77"/>
      <c r="G135" s="82"/>
      <c r="H135" s="77"/>
      <c r="I135" s="78"/>
      <c r="J135" s="77"/>
      <c r="K135" s="78"/>
      <c r="L135" s="329"/>
      <c r="M135" s="78"/>
      <c r="N135" s="77"/>
      <c r="O135" s="78"/>
      <c r="P135" s="77"/>
      <c r="Q135" s="78"/>
      <c r="R135" s="77"/>
      <c r="S135" s="78"/>
      <c r="T135" s="77"/>
      <c r="U135" s="78"/>
      <c r="V135" s="79"/>
      <c r="W135" s="78"/>
      <c r="X135" s="79"/>
      <c r="Y135" s="78"/>
      <c r="Z135" s="330"/>
      <c r="AA135" s="331"/>
      <c r="AB135" s="330"/>
      <c r="AC135" s="332"/>
      <c r="AD135" s="14" t="str">
        <f t="shared" si="43"/>
        <v/>
      </c>
      <c r="CA135" s="60" t="str">
        <f t="shared" si="44"/>
        <v/>
      </c>
      <c r="CB135" s="60" t="str">
        <f t="shared" si="45"/>
        <v/>
      </c>
      <c r="CC135" s="2"/>
      <c r="CD135" s="2"/>
      <c r="CE135" s="2"/>
      <c r="CF135" s="2"/>
      <c r="CG135" s="2"/>
      <c r="CH135" s="2"/>
      <c r="CI135" s="2"/>
      <c r="CJ135" s="2"/>
      <c r="CK135" s="327">
        <f t="shared" si="46"/>
        <v>0</v>
      </c>
      <c r="CL135" s="327">
        <f t="shared" si="46"/>
        <v>0</v>
      </c>
    </row>
    <row r="136" spans="1:90" customFormat="1" x14ac:dyDescent="0.25">
      <c r="A136" s="2518"/>
      <c r="B136" s="34" t="s">
        <v>157</v>
      </c>
      <c r="C136" s="220">
        <f t="shared" si="41"/>
        <v>0</v>
      </c>
      <c r="D136" s="253">
        <f t="shared" si="42"/>
        <v>0</v>
      </c>
      <c r="E136" s="335">
        <f t="shared" si="42"/>
        <v>0</v>
      </c>
      <c r="F136" s="40"/>
      <c r="G136" s="41"/>
      <c r="H136" s="40"/>
      <c r="I136" s="88"/>
      <c r="J136" s="40"/>
      <c r="K136" s="88"/>
      <c r="L136" s="336"/>
      <c r="M136" s="88"/>
      <c r="N136" s="40"/>
      <c r="O136" s="88"/>
      <c r="P136" s="40"/>
      <c r="Q136" s="88"/>
      <c r="R136" s="40"/>
      <c r="S136" s="88"/>
      <c r="T136" s="40"/>
      <c r="U136" s="88"/>
      <c r="V136" s="89"/>
      <c r="W136" s="88"/>
      <c r="X136" s="89"/>
      <c r="Y136" s="88"/>
      <c r="Z136" s="337"/>
      <c r="AA136" s="338"/>
      <c r="AB136" s="337"/>
      <c r="AC136" s="339"/>
      <c r="AD136" s="14" t="str">
        <f t="shared" si="43"/>
        <v/>
      </c>
      <c r="CA136" s="60" t="str">
        <f t="shared" si="44"/>
        <v/>
      </c>
      <c r="CB136" s="60" t="str">
        <f t="shared" si="45"/>
        <v/>
      </c>
      <c r="CC136" s="2"/>
      <c r="CD136" s="2"/>
      <c r="CE136" s="2"/>
      <c r="CF136" s="2"/>
      <c r="CG136" s="2"/>
      <c r="CH136" s="2"/>
      <c r="CI136" s="2"/>
      <c r="CJ136" s="2"/>
      <c r="CK136" s="327">
        <f t="shared" si="46"/>
        <v>0</v>
      </c>
      <c r="CL136" s="327">
        <f t="shared" si="46"/>
        <v>0</v>
      </c>
    </row>
    <row r="137" spans="1:90" customFormat="1" x14ac:dyDescent="0.25">
      <c r="A137" s="3471" t="s">
        <v>160</v>
      </c>
      <c r="B137" s="1831" t="s">
        <v>153</v>
      </c>
      <c r="C137" s="1878">
        <f t="shared" si="41"/>
        <v>0</v>
      </c>
      <c r="D137" s="1866">
        <f t="shared" si="42"/>
        <v>0</v>
      </c>
      <c r="E137" s="1879">
        <f t="shared" si="42"/>
        <v>0</v>
      </c>
      <c r="F137" s="1810"/>
      <c r="G137" s="1811"/>
      <c r="H137" s="1810"/>
      <c r="I137" s="1832"/>
      <c r="J137" s="1810"/>
      <c r="K137" s="1832"/>
      <c r="L137" s="1880"/>
      <c r="M137" s="1832"/>
      <c r="N137" s="1810"/>
      <c r="O137" s="1832"/>
      <c r="P137" s="1810"/>
      <c r="Q137" s="1832"/>
      <c r="R137" s="1810"/>
      <c r="S137" s="1832"/>
      <c r="T137" s="1810"/>
      <c r="U137" s="1832"/>
      <c r="V137" s="1833"/>
      <c r="W137" s="1832"/>
      <c r="X137" s="1833"/>
      <c r="Y137" s="1832"/>
      <c r="Z137" s="1873"/>
      <c r="AA137" s="1794"/>
      <c r="AB137" s="1873"/>
      <c r="AC137" s="1881"/>
      <c r="AD137" s="14" t="str">
        <f t="shared" si="43"/>
        <v/>
      </c>
      <c r="CA137" s="60" t="str">
        <f t="shared" si="44"/>
        <v/>
      </c>
      <c r="CB137" s="60" t="str">
        <f t="shared" si="45"/>
        <v/>
      </c>
      <c r="CC137" s="2"/>
      <c r="CD137" s="2"/>
      <c r="CE137" s="2"/>
      <c r="CF137" s="2"/>
      <c r="CG137" s="2"/>
      <c r="CH137" s="2"/>
      <c r="CI137" s="2"/>
      <c r="CJ137" s="2"/>
      <c r="CK137" s="327">
        <f t="shared" si="46"/>
        <v>0</v>
      </c>
      <c r="CL137" s="327">
        <f t="shared" si="46"/>
        <v>0</v>
      </c>
    </row>
    <row r="138" spans="1:90" customFormat="1" x14ac:dyDescent="0.25">
      <c r="A138" s="2586"/>
      <c r="B138" s="83" t="s">
        <v>154</v>
      </c>
      <c r="C138" s="216">
        <f t="shared" si="41"/>
        <v>0</v>
      </c>
      <c r="D138" s="248">
        <f t="shared" si="42"/>
        <v>0</v>
      </c>
      <c r="E138" s="328">
        <f t="shared" si="42"/>
        <v>0</v>
      </c>
      <c r="F138" s="77"/>
      <c r="G138" s="82"/>
      <c r="H138" s="77"/>
      <c r="I138" s="78"/>
      <c r="J138" s="77"/>
      <c r="K138" s="78"/>
      <c r="L138" s="329"/>
      <c r="M138" s="78"/>
      <c r="N138" s="77"/>
      <c r="O138" s="78"/>
      <c r="P138" s="77"/>
      <c r="Q138" s="78"/>
      <c r="R138" s="77"/>
      <c r="S138" s="78"/>
      <c r="T138" s="77"/>
      <c r="U138" s="78"/>
      <c r="V138" s="79"/>
      <c r="W138" s="78"/>
      <c r="X138" s="79"/>
      <c r="Y138" s="78"/>
      <c r="Z138" s="330"/>
      <c r="AA138" s="331"/>
      <c r="AB138" s="330"/>
      <c r="AC138" s="332"/>
      <c r="AD138" s="14" t="str">
        <f t="shared" si="43"/>
        <v/>
      </c>
      <c r="CA138" s="60" t="str">
        <f t="shared" si="44"/>
        <v/>
      </c>
      <c r="CB138" s="60" t="str">
        <f t="shared" si="45"/>
        <v/>
      </c>
      <c r="CC138" s="2"/>
      <c r="CD138" s="2"/>
      <c r="CE138" s="2"/>
      <c r="CF138" s="2"/>
      <c r="CG138" s="2"/>
      <c r="CH138" s="2"/>
      <c r="CI138" s="2"/>
      <c r="CJ138" s="2"/>
      <c r="CK138" s="327">
        <f t="shared" si="46"/>
        <v>0</v>
      </c>
      <c r="CL138" s="327">
        <f t="shared" si="46"/>
        <v>0</v>
      </c>
    </row>
    <row r="139" spans="1:90" customFormat="1" x14ac:dyDescent="0.25">
      <c r="A139" s="2586"/>
      <c r="B139" s="73" t="s">
        <v>155</v>
      </c>
      <c r="C139" s="216">
        <f t="shared" si="41"/>
        <v>0</v>
      </c>
      <c r="D139" s="248">
        <f t="shared" si="42"/>
        <v>0</v>
      </c>
      <c r="E139" s="328">
        <f t="shared" si="42"/>
        <v>0</v>
      </c>
      <c r="F139" s="77"/>
      <c r="G139" s="82"/>
      <c r="H139" s="77"/>
      <c r="I139" s="78"/>
      <c r="J139" s="77"/>
      <c r="K139" s="78"/>
      <c r="L139" s="329"/>
      <c r="M139" s="78"/>
      <c r="N139" s="77"/>
      <c r="O139" s="78"/>
      <c r="P139" s="77"/>
      <c r="Q139" s="78"/>
      <c r="R139" s="77"/>
      <c r="S139" s="78"/>
      <c r="T139" s="77"/>
      <c r="U139" s="78"/>
      <c r="V139" s="79"/>
      <c r="W139" s="78"/>
      <c r="X139" s="79"/>
      <c r="Y139" s="78"/>
      <c r="Z139" s="330"/>
      <c r="AA139" s="331"/>
      <c r="AB139" s="330"/>
      <c r="AC139" s="332"/>
      <c r="AD139" s="14" t="str">
        <f t="shared" si="43"/>
        <v/>
      </c>
      <c r="CA139" s="60" t="str">
        <f t="shared" si="44"/>
        <v/>
      </c>
      <c r="CB139" s="60" t="str">
        <f t="shared" si="45"/>
        <v/>
      </c>
      <c r="CC139" s="2"/>
      <c r="CD139" s="2"/>
      <c r="CE139" s="2"/>
      <c r="CF139" s="2"/>
      <c r="CG139" s="2"/>
      <c r="CH139" s="2"/>
      <c r="CI139" s="2"/>
      <c r="CJ139" s="2"/>
      <c r="CK139" s="327">
        <f t="shared" si="46"/>
        <v>0</v>
      </c>
      <c r="CL139" s="327">
        <f t="shared" si="46"/>
        <v>0</v>
      </c>
    </row>
    <row r="140" spans="1:90" customFormat="1" x14ac:dyDescent="0.25">
      <c r="A140" s="2587"/>
      <c r="B140" s="73" t="s">
        <v>156</v>
      </c>
      <c r="C140" s="218">
        <f t="shared" si="41"/>
        <v>0</v>
      </c>
      <c r="D140" s="333">
        <f t="shared" si="42"/>
        <v>0</v>
      </c>
      <c r="E140" s="334">
        <f t="shared" si="42"/>
        <v>0</v>
      </c>
      <c r="F140" s="77"/>
      <c r="G140" s="82"/>
      <c r="H140" s="77"/>
      <c r="I140" s="78"/>
      <c r="J140" s="77"/>
      <c r="K140" s="78"/>
      <c r="L140" s="329"/>
      <c r="M140" s="78"/>
      <c r="N140" s="77"/>
      <c r="O140" s="78"/>
      <c r="P140" s="77"/>
      <c r="Q140" s="78"/>
      <c r="R140" s="77"/>
      <c r="S140" s="78"/>
      <c r="T140" s="77"/>
      <c r="U140" s="78"/>
      <c r="V140" s="79"/>
      <c r="W140" s="78"/>
      <c r="X140" s="79"/>
      <c r="Y140" s="78"/>
      <c r="Z140" s="330"/>
      <c r="AA140" s="331"/>
      <c r="AB140" s="330"/>
      <c r="AC140" s="332"/>
      <c r="AD140" s="14" t="str">
        <f t="shared" si="43"/>
        <v/>
      </c>
      <c r="CA140" s="60" t="str">
        <f t="shared" si="44"/>
        <v/>
      </c>
      <c r="CB140" s="60" t="str">
        <f t="shared" si="45"/>
        <v/>
      </c>
      <c r="CC140" s="2"/>
      <c r="CD140" s="2"/>
      <c r="CE140" s="2"/>
      <c r="CF140" s="2"/>
      <c r="CG140" s="2"/>
      <c r="CH140" s="2"/>
      <c r="CI140" s="2"/>
      <c r="CJ140" s="2"/>
      <c r="CK140" s="327">
        <f t="shared" si="46"/>
        <v>0</v>
      </c>
      <c r="CL140" s="327">
        <f t="shared" si="46"/>
        <v>0</v>
      </c>
    </row>
    <row r="141" spans="1:90" customFormat="1" x14ac:dyDescent="0.25">
      <c r="A141" s="2588"/>
      <c r="B141" s="34" t="s">
        <v>157</v>
      </c>
      <c r="C141" s="220">
        <f t="shared" si="41"/>
        <v>0</v>
      </c>
      <c r="D141" s="253">
        <f t="shared" si="42"/>
        <v>0</v>
      </c>
      <c r="E141" s="335">
        <f t="shared" si="42"/>
        <v>0</v>
      </c>
      <c r="F141" s="40"/>
      <c r="G141" s="41"/>
      <c r="H141" s="40"/>
      <c r="I141" s="88"/>
      <c r="J141" s="40"/>
      <c r="K141" s="88"/>
      <c r="L141" s="336"/>
      <c r="M141" s="88"/>
      <c r="N141" s="40"/>
      <c r="O141" s="88"/>
      <c r="P141" s="40"/>
      <c r="Q141" s="88"/>
      <c r="R141" s="40"/>
      <c r="S141" s="88"/>
      <c r="T141" s="40"/>
      <c r="U141" s="88"/>
      <c r="V141" s="89"/>
      <c r="W141" s="88"/>
      <c r="X141" s="89"/>
      <c r="Y141" s="88"/>
      <c r="Z141" s="337"/>
      <c r="AA141" s="338"/>
      <c r="AB141" s="337"/>
      <c r="AC141" s="339"/>
      <c r="AD141" s="14" t="str">
        <f t="shared" si="43"/>
        <v/>
      </c>
      <c r="CA141" s="60" t="str">
        <f t="shared" si="44"/>
        <v/>
      </c>
      <c r="CB141" s="60" t="str">
        <f t="shared" si="45"/>
        <v/>
      </c>
      <c r="CC141" s="2"/>
      <c r="CD141" s="2"/>
      <c r="CE141" s="2"/>
      <c r="CF141" s="2"/>
      <c r="CG141" s="2"/>
      <c r="CH141" s="2"/>
      <c r="CI141" s="2"/>
      <c r="CJ141" s="2"/>
      <c r="CK141" s="327">
        <f t="shared" si="46"/>
        <v>0</v>
      </c>
      <c r="CL141" s="327">
        <f t="shared" si="46"/>
        <v>0</v>
      </c>
    </row>
    <row r="142" spans="1:90" customFormat="1" x14ac:dyDescent="0.25">
      <c r="A142" s="3471" t="s">
        <v>161</v>
      </c>
      <c r="B142" s="1831" t="s">
        <v>153</v>
      </c>
      <c r="C142" s="1878">
        <f t="shared" si="41"/>
        <v>0</v>
      </c>
      <c r="D142" s="1866">
        <f t="shared" si="42"/>
        <v>0</v>
      </c>
      <c r="E142" s="1879">
        <f t="shared" si="42"/>
        <v>0</v>
      </c>
      <c r="F142" s="1810"/>
      <c r="G142" s="1811"/>
      <c r="H142" s="1810"/>
      <c r="I142" s="1832"/>
      <c r="J142" s="1810"/>
      <c r="K142" s="1832"/>
      <c r="L142" s="1880"/>
      <c r="M142" s="1832"/>
      <c r="N142" s="1810"/>
      <c r="O142" s="1832"/>
      <c r="P142" s="1810"/>
      <c r="Q142" s="1832"/>
      <c r="R142" s="1810"/>
      <c r="S142" s="1832"/>
      <c r="T142" s="1810"/>
      <c r="U142" s="1832"/>
      <c r="V142" s="1833"/>
      <c r="W142" s="1832"/>
      <c r="X142" s="1833"/>
      <c r="Y142" s="1832"/>
      <c r="Z142" s="1873"/>
      <c r="AA142" s="1794"/>
      <c r="AB142" s="1873"/>
      <c r="AC142" s="1881"/>
      <c r="AD142" s="14" t="str">
        <f t="shared" si="43"/>
        <v/>
      </c>
      <c r="CA142" s="60" t="str">
        <f t="shared" si="44"/>
        <v/>
      </c>
      <c r="CB142" s="60" t="str">
        <f t="shared" si="45"/>
        <v/>
      </c>
      <c r="CC142" s="2"/>
      <c r="CD142" s="2"/>
      <c r="CE142" s="2"/>
      <c r="CF142" s="2"/>
      <c r="CG142" s="2"/>
      <c r="CH142" s="2"/>
      <c r="CI142" s="2"/>
      <c r="CJ142" s="2"/>
      <c r="CK142" s="327">
        <f t="shared" si="46"/>
        <v>0</v>
      </c>
      <c r="CL142" s="327">
        <f t="shared" si="46"/>
        <v>0</v>
      </c>
    </row>
    <row r="143" spans="1:90" customFormat="1" x14ac:dyDescent="0.25">
      <c r="A143" s="2586"/>
      <c r="B143" s="83" t="s">
        <v>154</v>
      </c>
      <c r="C143" s="216">
        <f t="shared" si="41"/>
        <v>0</v>
      </c>
      <c r="D143" s="248">
        <f t="shared" si="42"/>
        <v>0</v>
      </c>
      <c r="E143" s="328">
        <f t="shared" si="42"/>
        <v>0</v>
      </c>
      <c r="F143" s="77"/>
      <c r="G143" s="82"/>
      <c r="H143" s="77"/>
      <c r="I143" s="78"/>
      <c r="J143" s="77"/>
      <c r="K143" s="78"/>
      <c r="L143" s="329"/>
      <c r="M143" s="78"/>
      <c r="N143" s="77"/>
      <c r="O143" s="78"/>
      <c r="P143" s="77"/>
      <c r="Q143" s="78"/>
      <c r="R143" s="77"/>
      <c r="S143" s="78"/>
      <c r="T143" s="77"/>
      <c r="U143" s="78"/>
      <c r="V143" s="79"/>
      <c r="W143" s="78"/>
      <c r="X143" s="79"/>
      <c r="Y143" s="78"/>
      <c r="Z143" s="330"/>
      <c r="AA143" s="331"/>
      <c r="AB143" s="330"/>
      <c r="AC143" s="332"/>
      <c r="AD143" s="14" t="str">
        <f t="shared" si="43"/>
        <v/>
      </c>
      <c r="CA143" s="60" t="str">
        <f t="shared" si="44"/>
        <v/>
      </c>
      <c r="CB143" s="60" t="str">
        <f t="shared" si="45"/>
        <v/>
      </c>
      <c r="CC143" s="2"/>
      <c r="CD143" s="2"/>
      <c r="CE143" s="2"/>
      <c r="CF143" s="2"/>
      <c r="CG143" s="2"/>
      <c r="CH143" s="2"/>
      <c r="CI143" s="2"/>
      <c r="CJ143" s="2"/>
      <c r="CK143" s="327">
        <f t="shared" si="46"/>
        <v>0</v>
      </c>
      <c r="CL143" s="327">
        <f t="shared" si="46"/>
        <v>0</v>
      </c>
    </row>
    <row r="144" spans="1:90" customFormat="1" x14ac:dyDescent="0.25">
      <c r="A144" s="2586"/>
      <c r="B144" s="73" t="s">
        <v>155</v>
      </c>
      <c r="C144" s="216">
        <f t="shared" si="41"/>
        <v>0</v>
      </c>
      <c r="D144" s="248">
        <f t="shared" si="42"/>
        <v>0</v>
      </c>
      <c r="E144" s="328">
        <f t="shared" si="42"/>
        <v>0</v>
      </c>
      <c r="F144" s="77"/>
      <c r="G144" s="82"/>
      <c r="H144" s="77"/>
      <c r="I144" s="78"/>
      <c r="J144" s="77"/>
      <c r="K144" s="78"/>
      <c r="L144" s="329"/>
      <c r="M144" s="78"/>
      <c r="N144" s="77"/>
      <c r="O144" s="78"/>
      <c r="P144" s="77"/>
      <c r="Q144" s="78"/>
      <c r="R144" s="77"/>
      <c r="S144" s="78"/>
      <c r="T144" s="77"/>
      <c r="U144" s="78"/>
      <c r="V144" s="79"/>
      <c r="W144" s="78"/>
      <c r="X144" s="79"/>
      <c r="Y144" s="78"/>
      <c r="Z144" s="330"/>
      <c r="AA144" s="331"/>
      <c r="AB144" s="330"/>
      <c r="AC144" s="332"/>
      <c r="AD144" s="14" t="str">
        <f t="shared" si="43"/>
        <v/>
      </c>
      <c r="CA144" s="60" t="str">
        <f t="shared" si="44"/>
        <v/>
      </c>
      <c r="CB144" s="60" t="str">
        <f t="shared" si="45"/>
        <v/>
      </c>
      <c r="CC144" s="2"/>
      <c r="CD144" s="2"/>
      <c r="CE144" s="2"/>
      <c r="CF144" s="2"/>
      <c r="CG144" s="2"/>
      <c r="CH144" s="2"/>
      <c r="CI144" s="2"/>
      <c r="CJ144" s="2"/>
      <c r="CK144" s="327">
        <f t="shared" si="46"/>
        <v>0</v>
      </c>
      <c r="CL144" s="327">
        <f t="shared" si="46"/>
        <v>0</v>
      </c>
    </row>
    <row r="145" spans="1:90" customFormat="1" x14ac:dyDescent="0.25">
      <c r="A145" s="2587"/>
      <c r="B145" s="73" t="s">
        <v>156</v>
      </c>
      <c r="C145" s="218">
        <f t="shared" si="41"/>
        <v>0</v>
      </c>
      <c r="D145" s="333">
        <f t="shared" si="42"/>
        <v>0</v>
      </c>
      <c r="E145" s="334">
        <f t="shared" si="42"/>
        <v>0</v>
      </c>
      <c r="F145" s="77"/>
      <c r="G145" s="82"/>
      <c r="H145" s="77"/>
      <c r="I145" s="78"/>
      <c r="J145" s="77"/>
      <c r="K145" s="78"/>
      <c r="L145" s="329"/>
      <c r="M145" s="78"/>
      <c r="N145" s="77"/>
      <c r="O145" s="78"/>
      <c r="P145" s="77"/>
      <c r="Q145" s="78"/>
      <c r="R145" s="77"/>
      <c r="S145" s="78"/>
      <c r="T145" s="77"/>
      <c r="U145" s="78"/>
      <c r="V145" s="79"/>
      <c r="W145" s="78"/>
      <c r="X145" s="79"/>
      <c r="Y145" s="78"/>
      <c r="Z145" s="330"/>
      <c r="AA145" s="331"/>
      <c r="AB145" s="330"/>
      <c r="AC145" s="332"/>
      <c r="AD145" s="14" t="str">
        <f t="shared" si="43"/>
        <v/>
      </c>
      <c r="CA145" s="60" t="str">
        <f t="shared" si="44"/>
        <v/>
      </c>
      <c r="CB145" s="60" t="str">
        <f t="shared" si="45"/>
        <v/>
      </c>
      <c r="CC145" s="2"/>
      <c r="CD145" s="2"/>
      <c r="CE145" s="2"/>
      <c r="CF145" s="2"/>
      <c r="CG145" s="2"/>
      <c r="CH145" s="2"/>
      <c r="CI145" s="2"/>
      <c r="CJ145" s="2"/>
      <c r="CK145" s="327">
        <f t="shared" si="46"/>
        <v>0</v>
      </c>
      <c r="CL145" s="327">
        <f t="shared" si="46"/>
        <v>0</v>
      </c>
    </row>
    <row r="146" spans="1:90" customFormat="1" x14ac:dyDescent="0.25">
      <c r="A146" s="2588"/>
      <c r="B146" s="34" t="s">
        <v>157</v>
      </c>
      <c r="C146" s="220">
        <f t="shared" si="41"/>
        <v>0</v>
      </c>
      <c r="D146" s="253">
        <f t="shared" si="42"/>
        <v>0</v>
      </c>
      <c r="E146" s="335">
        <f t="shared" si="42"/>
        <v>0</v>
      </c>
      <c r="F146" s="40"/>
      <c r="G146" s="41"/>
      <c r="H146" s="40"/>
      <c r="I146" s="88"/>
      <c r="J146" s="40"/>
      <c r="K146" s="88"/>
      <c r="L146" s="336"/>
      <c r="M146" s="88"/>
      <c r="N146" s="40"/>
      <c r="O146" s="88"/>
      <c r="P146" s="40"/>
      <c r="Q146" s="88"/>
      <c r="R146" s="40"/>
      <c r="S146" s="88"/>
      <c r="T146" s="40"/>
      <c r="U146" s="88"/>
      <c r="V146" s="89"/>
      <c r="W146" s="88"/>
      <c r="X146" s="89"/>
      <c r="Y146" s="88"/>
      <c r="Z146" s="337"/>
      <c r="AA146" s="338"/>
      <c r="AB146" s="337"/>
      <c r="AC146" s="339"/>
      <c r="AD146" s="14" t="str">
        <f t="shared" si="43"/>
        <v/>
      </c>
      <c r="CA146" s="60" t="str">
        <f t="shared" si="44"/>
        <v/>
      </c>
      <c r="CB146" s="60" t="str">
        <f t="shared" si="45"/>
        <v/>
      </c>
      <c r="CC146" s="2"/>
      <c r="CD146" s="2"/>
      <c r="CE146" s="2"/>
      <c r="CF146" s="2"/>
      <c r="CG146" s="2"/>
      <c r="CH146" s="2"/>
      <c r="CI146" s="2"/>
      <c r="CJ146" s="2"/>
      <c r="CK146" s="327">
        <f t="shared" si="46"/>
        <v>0</v>
      </c>
      <c r="CL146" s="327">
        <f t="shared" si="46"/>
        <v>0</v>
      </c>
    </row>
    <row r="147" spans="1:90" customFormat="1" x14ac:dyDescent="0.25">
      <c r="A147" s="3453" t="s">
        <v>162</v>
      </c>
      <c r="B147" s="1831" t="s">
        <v>153</v>
      </c>
      <c r="C147" s="1878">
        <f t="shared" si="41"/>
        <v>0</v>
      </c>
      <c r="D147" s="1866">
        <f t="shared" si="42"/>
        <v>0</v>
      </c>
      <c r="E147" s="1879">
        <f t="shared" si="42"/>
        <v>0</v>
      </c>
      <c r="F147" s="1810"/>
      <c r="G147" s="1811"/>
      <c r="H147" s="1810"/>
      <c r="I147" s="1832"/>
      <c r="J147" s="1810"/>
      <c r="K147" s="1832"/>
      <c r="L147" s="1880"/>
      <c r="M147" s="1832"/>
      <c r="N147" s="1810"/>
      <c r="O147" s="1832"/>
      <c r="P147" s="1810"/>
      <c r="Q147" s="1832"/>
      <c r="R147" s="1810"/>
      <c r="S147" s="1832"/>
      <c r="T147" s="1810"/>
      <c r="U147" s="1832"/>
      <c r="V147" s="1833"/>
      <c r="W147" s="1832"/>
      <c r="X147" s="1833"/>
      <c r="Y147" s="1832"/>
      <c r="Z147" s="1873"/>
      <c r="AA147" s="1794"/>
      <c r="AB147" s="1873"/>
      <c r="AC147" s="1881"/>
      <c r="AD147" s="14" t="str">
        <f t="shared" si="43"/>
        <v/>
      </c>
      <c r="CA147" s="60" t="str">
        <f t="shared" si="44"/>
        <v/>
      </c>
      <c r="CB147" s="60" t="str">
        <f t="shared" si="45"/>
        <v/>
      </c>
      <c r="CC147" s="2"/>
      <c r="CD147" s="2"/>
      <c r="CE147" s="2"/>
      <c r="CF147" s="2"/>
      <c r="CG147" s="2"/>
      <c r="CH147" s="2"/>
      <c r="CI147" s="2"/>
      <c r="CJ147" s="2"/>
      <c r="CK147" s="327">
        <f t="shared" si="46"/>
        <v>0</v>
      </c>
      <c r="CL147" s="327">
        <f t="shared" si="46"/>
        <v>0</v>
      </c>
    </row>
    <row r="148" spans="1:90" customFormat="1" x14ac:dyDescent="0.25">
      <c r="A148" s="2517"/>
      <c r="B148" s="83" t="s">
        <v>154</v>
      </c>
      <c r="C148" s="216">
        <f t="shared" si="41"/>
        <v>0</v>
      </c>
      <c r="D148" s="248">
        <f t="shared" si="42"/>
        <v>0</v>
      </c>
      <c r="E148" s="328">
        <f t="shared" si="42"/>
        <v>0</v>
      </c>
      <c r="F148" s="77"/>
      <c r="G148" s="82"/>
      <c r="H148" s="77"/>
      <c r="I148" s="78"/>
      <c r="J148" s="77"/>
      <c r="K148" s="78"/>
      <c r="L148" s="329"/>
      <c r="M148" s="78"/>
      <c r="N148" s="77"/>
      <c r="O148" s="78"/>
      <c r="P148" s="77"/>
      <c r="Q148" s="78"/>
      <c r="R148" s="77"/>
      <c r="S148" s="78"/>
      <c r="T148" s="77"/>
      <c r="U148" s="78"/>
      <c r="V148" s="79"/>
      <c r="W148" s="78"/>
      <c r="X148" s="79"/>
      <c r="Y148" s="78"/>
      <c r="Z148" s="330"/>
      <c r="AA148" s="331"/>
      <c r="AB148" s="330"/>
      <c r="AC148" s="332"/>
      <c r="AD148" s="14" t="str">
        <f t="shared" si="43"/>
        <v/>
      </c>
      <c r="CA148" s="60" t="str">
        <f t="shared" si="44"/>
        <v/>
      </c>
      <c r="CB148" s="60" t="str">
        <f t="shared" si="45"/>
        <v/>
      </c>
      <c r="CC148" s="2"/>
      <c r="CD148" s="2"/>
      <c r="CE148" s="2"/>
      <c r="CF148" s="2"/>
      <c r="CG148" s="2"/>
      <c r="CH148" s="2"/>
      <c r="CI148" s="2"/>
      <c r="CJ148" s="2"/>
      <c r="CK148" s="327">
        <f t="shared" si="46"/>
        <v>0</v>
      </c>
      <c r="CL148" s="327">
        <f t="shared" si="46"/>
        <v>0</v>
      </c>
    </row>
    <row r="149" spans="1:90" customFormat="1" x14ac:dyDescent="0.25">
      <c r="A149" s="2517"/>
      <c r="B149" s="73" t="s">
        <v>155</v>
      </c>
      <c r="C149" s="216">
        <f t="shared" si="41"/>
        <v>0</v>
      </c>
      <c r="D149" s="248">
        <f t="shared" si="42"/>
        <v>0</v>
      </c>
      <c r="E149" s="328">
        <f t="shared" si="42"/>
        <v>0</v>
      </c>
      <c r="F149" s="77"/>
      <c r="G149" s="82"/>
      <c r="H149" s="77"/>
      <c r="I149" s="78"/>
      <c r="J149" s="77"/>
      <c r="K149" s="78"/>
      <c r="L149" s="329"/>
      <c r="M149" s="78"/>
      <c r="N149" s="77"/>
      <c r="O149" s="78"/>
      <c r="P149" s="77"/>
      <c r="Q149" s="78"/>
      <c r="R149" s="77"/>
      <c r="S149" s="78"/>
      <c r="T149" s="77"/>
      <c r="U149" s="78"/>
      <c r="V149" s="79"/>
      <c r="W149" s="78"/>
      <c r="X149" s="79"/>
      <c r="Y149" s="78"/>
      <c r="Z149" s="330"/>
      <c r="AA149" s="331"/>
      <c r="AB149" s="330"/>
      <c r="AC149" s="332"/>
      <c r="AD149" s="14" t="str">
        <f t="shared" si="43"/>
        <v/>
      </c>
      <c r="CA149" s="60" t="str">
        <f t="shared" si="44"/>
        <v/>
      </c>
      <c r="CB149" s="60" t="str">
        <f t="shared" si="45"/>
        <v/>
      </c>
      <c r="CC149" s="2"/>
      <c r="CD149" s="2"/>
      <c r="CE149" s="2"/>
      <c r="CF149" s="2"/>
      <c r="CG149" s="2"/>
      <c r="CH149" s="2"/>
      <c r="CI149" s="2"/>
      <c r="CJ149" s="2"/>
      <c r="CK149" s="327">
        <f t="shared" si="46"/>
        <v>0</v>
      </c>
      <c r="CL149" s="327">
        <f t="shared" si="46"/>
        <v>0</v>
      </c>
    </row>
    <row r="150" spans="1:90" customFormat="1" x14ac:dyDescent="0.25">
      <c r="A150" s="2517"/>
      <c r="B150" s="73" t="s">
        <v>156</v>
      </c>
      <c r="C150" s="218">
        <f t="shared" si="41"/>
        <v>0</v>
      </c>
      <c r="D150" s="333">
        <f t="shared" si="42"/>
        <v>0</v>
      </c>
      <c r="E150" s="334">
        <f t="shared" si="42"/>
        <v>0</v>
      </c>
      <c r="F150" s="77"/>
      <c r="G150" s="82"/>
      <c r="H150" s="77"/>
      <c r="I150" s="78"/>
      <c r="J150" s="77"/>
      <c r="K150" s="78"/>
      <c r="L150" s="329"/>
      <c r="M150" s="78"/>
      <c r="N150" s="77"/>
      <c r="O150" s="78"/>
      <c r="P150" s="77"/>
      <c r="Q150" s="78"/>
      <c r="R150" s="77"/>
      <c r="S150" s="78"/>
      <c r="T150" s="77"/>
      <c r="U150" s="78"/>
      <c r="V150" s="79"/>
      <c r="W150" s="78"/>
      <c r="X150" s="79"/>
      <c r="Y150" s="78"/>
      <c r="Z150" s="330"/>
      <c r="AA150" s="331"/>
      <c r="AB150" s="330"/>
      <c r="AC150" s="332"/>
      <c r="AD150" s="14" t="str">
        <f t="shared" si="43"/>
        <v/>
      </c>
      <c r="CA150" s="60" t="str">
        <f t="shared" si="44"/>
        <v/>
      </c>
      <c r="CB150" s="60" t="str">
        <f t="shared" si="45"/>
        <v/>
      </c>
      <c r="CC150" s="2"/>
      <c r="CD150" s="2"/>
      <c r="CE150" s="2"/>
      <c r="CF150" s="2"/>
      <c r="CG150" s="2"/>
      <c r="CH150" s="2"/>
      <c r="CI150" s="2"/>
      <c r="CJ150" s="2"/>
      <c r="CK150" s="327">
        <f t="shared" si="46"/>
        <v>0</v>
      </c>
      <c r="CL150" s="327">
        <f t="shared" si="46"/>
        <v>0</v>
      </c>
    </row>
    <row r="151" spans="1:90" customFormat="1" x14ac:dyDescent="0.25">
      <c r="A151" s="2517"/>
      <c r="B151" s="34" t="s">
        <v>157</v>
      </c>
      <c r="C151" s="340">
        <f t="shared" si="41"/>
        <v>0</v>
      </c>
      <c r="D151" s="250">
        <f t="shared" si="42"/>
        <v>0</v>
      </c>
      <c r="E151" s="341">
        <f t="shared" si="42"/>
        <v>0</v>
      </c>
      <c r="F151" s="104"/>
      <c r="G151" s="109"/>
      <c r="H151" s="104"/>
      <c r="I151" s="105"/>
      <c r="J151" s="104"/>
      <c r="K151" s="105"/>
      <c r="L151" s="276"/>
      <c r="M151" s="105"/>
      <c r="N151" s="104"/>
      <c r="O151" s="105"/>
      <c r="P151" s="104"/>
      <c r="Q151" s="105"/>
      <c r="R151" s="104"/>
      <c r="S151" s="105"/>
      <c r="T151" s="104"/>
      <c r="U151" s="105"/>
      <c r="V151" s="106"/>
      <c r="W151" s="105"/>
      <c r="X151" s="106"/>
      <c r="Y151" s="105"/>
      <c r="Z151" s="342"/>
      <c r="AA151" s="343"/>
      <c r="AB151" s="342"/>
      <c r="AC151" s="344"/>
      <c r="AD151" s="14" t="str">
        <f t="shared" si="43"/>
        <v/>
      </c>
      <c r="CA151" s="60" t="str">
        <f t="shared" si="44"/>
        <v/>
      </c>
      <c r="CB151" s="60" t="str">
        <f t="shared" si="45"/>
        <v/>
      </c>
      <c r="CC151" s="2"/>
      <c r="CD151" s="2"/>
      <c r="CE151" s="2"/>
      <c r="CF151" s="2"/>
      <c r="CG151" s="2"/>
      <c r="CH151" s="2"/>
      <c r="CI151" s="2"/>
      <c r="CJ151" s="2"/>
      <c r="CK151" s="327">
        <f t="shared" si="46"/>
        <v>0</v>
      </c>
      <c r="CL151" s="327">
        <f t="shared" si="46"/>
        <v>0</v>
      </c>
    </row>
    <row r="152" spans="1:90" customFormat="1" x14ac:dyDescent="0.25">
      <c r="A152" s="3437" t="s">
        <v>163</v>
      </c>
      <c r="B152" s="3438"/>
      <c r="C152" s="1882">
        <f>SUM(C122:C151)</f>
        <v>0</v>
      </c>
      <c r="D152" s="1883">
        <f>SUM(D122:D151)</f>
        <v>0</v>
      </c>
      <c r="E152" s="1884">
        <f t="shared" ref="E152:AC152" si="47">SUM(E122:E151)</f>
        <v>0</v>
      </c>
      <c r="F152" s="1885">
        <f t="shared" si="47"/>
        <v>0</v>
      </c>
      <c r="G152" s="1886">
        <f t="shared" si="47"/>
        <v>0</v>
      </c>
      <c r="H152" s="1885">
        <f t="shared" si="47"/>
        <v>0</v>
      </c>
      <c r="I152" s="1886">
        <f t="shared" si="47"/>
        <v>0</v>
      </c>
      <c r="J152" s="1885">
        <f t="shared" si="47"/>
        <v>0</v>
      </c>
      <c r="K152" s="1886">
        <f t="shared" si="47"/>
        <v>0</v>
      </c>
      <c r="L152" s="1885">
        <f t="shared" si="47"/>
        <v>0</v>
      </c>
      <c r="M152" s="1886">
        <f t="shared" si="47"/>
        <v>0</v>
      </c>
      <c r="N152" s="1885">
        <f t="shared" si="47"/>
        <v>0</v>
      </c>
      <c r="O152" s="1886">
        <f t="shared" si="47"/>
        <v>0</v>
      </c>
      <c r="P152" s="1885">
        <f t="shared" si="47"/>
        <v>0</v>
      </c>
      <c r="Q152" s="1886">
        <f t="shared" si="47"/>
        <v>0</v>
      </c>
      <c r="R152" s="1885">
        <f t="shared" si="47"/>
        <v>0</v>
      </c>
      <c r="S152" s="1886">
        <f t="shared" si="47"/>
        <v>0</v>
      </c>
      <c r="T152" s="1885">
        <f t="shared" si="47"/>
        <v>0</v>
      </c>
      <c r="U152" s="1886">
        <f t="shared" si="47"/>
        <v>0</v>
      </c>
      <c r="V152" s="1885">
        <f t="shared" si="47"/>
        <v>0</v>
      </c>
      <c r="W152" s="1886">
        <f t="shared" si="47"/>
        <v>0</v>
      </c>
      <c r="X152" s="1885">
        <f t="shared" si="47"/>
        <v>0</v>
      </c>
      <c r="Y152" s="1886">
        <f t="shared" si="47"/>
        <v>0</v>
      </c>
      <c r="Z152" s="1887">
        <f t="shared" si="47"/>
        <v>0</v>
      </c>
      <c r="AA152" s="1888">
        <f t="shared" si="47"/>
        <v>0</v>
      </c>
      <c r="AB152" s="1889">
        <f t="shared" si="47"/>
        <v>0</v>
      </c>
      <c r="AC152" s="1890">
        <f t="shared" si="47"/>
        <v>0</v>
      </c>
      <c r="AD152" s="14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</row>
    <row r="153" spans="1:90" customFormat="1" ht="15" customHeight="1" x14ac:dyDescent="0.25">
      <c r="A153" s="2595" t="s">
        <v>164</v>
      </c>
      <c r="B153" s="354" t="s">
        <v>153</v>
      </c>
      <c r="C153" s="355"/>
      <c r="D153" s="356"/>
      <c r="E153" s="357"/>
      <c r="F153" s="178"/>
      <c r="G153" s="358"/>
      <c r="H153" s="178"/>
      <c r="I153" s="359"/>
      <c r="J153" s="178"/>
      <c r="K153" s="359"/>
      <c r="L153" s="360"/>
      <c r="M153" s="359"/>
      <c r="N153" s="178"/>
      <c r="O153" s="359"/>
      <c r="P153" s="178"/>
      <c r="Q153" s="359"/>
      <c r="R153" s="178"/>
      <c r="S153" s="359"/>
      <c r="T153" s="178"/>
      <c r="U153" s="359"/>
      <c r="V153" s="361"/>
      <c r="W153" s="359"/>
      <c r="X153" s="361"/>
      <c r="Y153" s="359"/>
      <c r="Z153" s="360"/>
      <c r="AA153" s="362"/>
      <c r="AB153" s="360"/>
      <c r="AC153" s="359"/>
      <c r="AD153" s="14" t="str">
        <f t="shared" si="43"/>
        <v/>
      </c>
      <c r="CA153" s="60" t="str">
        <f t="shared" ref="CA153:CA157" si="48">IF(AND($C153&lt;&gt;0,AB153=""),"* No olvide ingresar la variable "&amp;AB$119&amp;""&amp;". Digite CERO si no tiene. ",IF(AB153&gt;$C153,"* La variable Pueblos Originarios no debe ser mayor al Total Ambos Sexos. ",""))</f>
        <v/>
      </c>
      <c r="CB153" s="60" t="str">
        <f>IF(AND($C153&lt;&gt;0,AC153=""),"* No olvide ingresar la variable "&amp;AC$119&amp;""&amp;". Digite CERO si no tiene. ",IF(AC153&gt;$C153,"* La variable Migrantes no debe ser mayor al Total Ambos Sexos. ",""))</f>
        <v/>
      </c>
      <c r="CC153" s="2"/>
      <c r="CD153" s="2"/>
      <c r="CE153" s="2"/>
      <c r="CF153" s="2"/>
      <c r="CG153" s="2"/>
      <c r="CH153" s="2"/>
      <c r="CI153" s="2"/>
      <c r="CJ153" s="2"/>
      <c r="CK153" s="327">
        <f>IF(AND($C153&lt;&gt;0,AB153=""),1,IF(AB153&gt;$C153,1,0))</f>
        <v>0</v>
      </c>
      <c r="CL153" s="327">
        <f>IF(AND($C153&lt;&gt;0,AC153=""),1,IF(AC153&gt;$C153,1,0))</f>
        <v>0</v>
      </c>
    </row>
    <row r="154" spans="1:90" customFormat="1" x14ac:dyDescent="0.25">
      <c r="A154" s="2595"/>
      <c r="B154" s="354" t="s">
        <v>154</v>
      </c>
      <c r="C154" s="355"/>
      <c r="D154" s="356"/>
      <c r="E154" s="357"/>
      <c r="F154" s="178"/>
      <c r="G154" s="358"/>
      <c r="H154" s="178"/>
      <c r="I154" s="359"/>
      <c r="J154" s="178"/>
      <c r="K154" s="359"/>
      <c r="L154" s="360"/>
      <c r="M154" s="359"/>
      <c r="N154" s="178"/>
      <c r="O154" s="359"/>
      <c r="P154" s="178"/>
      <c r="Q154" s="359"/>
      <c r="R154" s="178"/>
      <c r="S154" s="359"/>
      <c r="T154" s="178"/>
      <c r="U154" s="359"/>
      <c r="V154" s="361"/>
      <c r="W154" s="359"/>
      <c r="X154" s="361"/>
      <c r="Y154" s="359"/>
      <c r="Z154" s="360"/>
      <c r="AA154" s="362"/>
      <c r="AB154" s="360"/>
      <c r="AC154" s="359"/>
      <c r="AD154" s="14" t="str">
        <f t="shared" si="43"/>
        <v/>
      </c>
      <c r="CA154" s="60" t="str">
        <f t="shared" si="48"/>
        <v/>
      </c>
      <c r="CB154" s="60" t="str">
        <f t="shared" ref="CB154:CB157" si="49">IF(AND($C154&lt;&gt;0,AC154=""),"* No olvide ingresar la variable "&amp;AC$119&amp;""&amp;". Digite CERO si no tiene. ",IF(AC154&gt;$C154,"* La variable Migrantes no debe ser mayor al Total Ambos Sexos. ",""))</f>
        <v/>
      </c>
      <c r="CC154" s="2"/>
      <c r="CD154" s="2"/>
      <c r="CE154" s="2"/>
      <c r="CF154" s="2"/>
      <c r="CG154" s="2"/>
      <c r="CH154" s="2"/>
      <c r="CI154" s="2"/>
      <c r="CJ154" s="2"/>
      <c r="CK154" s="327">
        <f t="shared" ref="CK154:CL157" si="50">IF(AND($C154&lt;&gt;0,AB154=""),1,IF(AB154&gt;$C154,1,0))</f>
        <v>0</v>
      </c>
      <c r="CL154" s="327">
        <f t="shared" si="50"/>
        <v>0</v>
      </c>
    </row>
    <row r="155" spans="1:90" customFormat="1" x14ac:dyDescent="0.25">
      <c r="A155" s="2595"/>
      <c r="B155" s="363" t="s">
        <v>155</v>
      </c>
      <c r="C155" s="355"/>
      <c r="D155" s="356"/>
      <c r="E155" s="357"/>
      <c r="F155" s="178"/>
      <c r="G155" s="358"/>
      <c r="H155" s="178"/>
      <c r="I155" s="359"/>
      <c r="J155" s="178"/>
      <c r="K155" s="359"/>
      <c r="L155" s="360"/>
      <c r="M155" s="359"/>
      <c r="N155" s="178"/>
      <c r="O155" s="359"/>
      <c r="P155" s="178"/>
      <c r="Q155" s="359"/>
      <c r="R155" s="178"/>
      <c r="S155" s="359"/>
      <c r="T155" s="178"/>
      <c r="U155" s="359"/>
      <c r="V155" s="361"/>
      <c r="W155" s="359"/>
      <c r="X155" s="361"/>
      <c r="Y155" s="359"/>
      <c r="Z155" s="360"/>
      <c r="AA155" s="362"/>
      <c r="AB155" s="360"/>
      <c r="AC155" s="359"/>
      <c r="AD155" s="14" t="str">
        <f t="shared" si="43"/>
        <v/>
      </c>
      <c r="CA155" s="60" t="str">
        <f t="shared" si="48"/>
        <v/>
      </c>
      <c r="CB155" s="60" t="str">
        <f t="shared" si="49"/>
        <v/>
      </c>
      <c r="CC155" s="2"/>
      <c r="CD155" s="2"/>
      <c r="CE155" s="2"/>
      <c r="CF155" s="2"/>
      <c r="CG155" s="2"/>
      <c r="CH155" s="2"/>
      <c r="CI155" s="2"/>
      <c r="CJ155" s="2"/>
      <c r="CK155" s="327">
        <f t="shared" si="50"/>
        <v>0</v>
      </c>
      <c r="CL155" s="327">
        <f t="shared" si="50"/>
        <v>0</v>
      </c>
    </row>
    <row r="156" spans="1:90" customFormat="1" x14ac:dyDescent="0.25">
      <c r="A156" s="2595"/>
      <c r="B156" s="363" t="s">
        <v>156</v>
      </c>
      <c r="C156" s="355"/>
      <c r="D156" s="356"/>
      <c r="E156" s="357"/>
      <c r="F156" s="178"/>
      <c r="G156" s="358"/>
      <c r="H156" s="178"/>
      <c r="I156" s="359"/>
      <c r="J156" s="178"/>
      <c r="K156" s="359"/>
      <c r="L156" s="360"/>
      <c r="M156" s="359"/>
      <c r="N156" s="178"/>
      <c r="O156" s="359"/>
      <c r="P156" s="178"/>
      <c r="Q156" s="359"/>
      <c r="R156" s="178"/>
      <c r="S156" s="359"/>
      <c r="T156" s="178"/>
      <c r="U156" s="359"/>
      <c r="V156" s="361"/>
      <c r="W156" s="359"/>
      <c r="X156" s="361"/>
      <c r="Y156" s="359"/>
      <c r="Z156" s="360"/>
      <c r="AA156" s="362"/>
      <c r="AB156" s="360"/>
      <c r="AC156" s="359"/>
      <c r="AD156" s="14" t="str">
        <f t="shared" si="43"/>
        <v/>
      </c>
      <c r="CA156" s="60" t="str">
        <f t="shared" si="48"/>
        <v/>
      </c>
      <c r="CB156" s="60" t="str">
        <f t="shared" si="49"/>
        <v/>
      </c>
      <c r="CC156" s="2"/>
      <c r="CD156" s="2"/>
      <c r="CE156" s="2"/>
      <c r="CF156" s="2"/>
      <c r="CG156" s="2"/>
      <c r="CH156" s="2"/>
      <c r="CI156" s="2"/>
      <c r="CJ156" s="2"/>
      <c r="CK156" s="327">
        <f t="shared" si="50"/>
        <v>0</v>
      </c>
      <c r="CL156" s="327">
        <f t="shared" si="50"/>
        <v>0</v>
      </c>
    </row>
    <row r="157" spans="1:90" customFormat="1" x14ac:dyDescent="0.25">
      <c r="A157" s="2595"/>
      <c r="B157" s="364" t="s">
        <v>157</v>
      </c>
      <c r="C157" s="365"/>
      <c r="D157" s="366"/>
      <c r="E157" s="367"/>
      <c r="F157" s="284"/>
      <c r="G157" s="285"/>
      <c r="H157" s="284"/>
      <c r="I157" s="368"/>
      <c r="J157" s="284"/>
      <c r="K157" s="368"/>
      <c r="L157" s="287"/>
      <c r="M157" s="368"/>
      <c r="N157" s="284"/>
      <c r="O157" s="368"/>
      <c r="P157" s="284"/>
      <c r="Q157" s="368"/>
      <c r="R157" s="284"/>
      <c r="S157" s="368"/>
      <c r="T157" s="284"/>
      <c r="U157" s="368"/>
      <c r="V157" s="369"/>
      <c r="W157" s="368"/>
      <c r="X157" s="369"/>
      <c r="Y157" s="368"/>
      <c r="Z157" s="287"/>
      <c r="AA157" s="370"/>
      <c r="AB157" s="287"/>
      <c r="AC157" s="368"/>
      <c r="AD157" s="14" t="str">
        <f t="shared" si="43"/>
        <v/>
      </c>
      <c r="CA157" s="60" t="str">
        <f t="shared" si="48"/>
        <v/>
      </c>
      <c r="CB157" s="60" t="str">
        <f t="shared" si="49"/>
        <v/>
      </c>
      <c r="CC157" s="2"/>
      <c r="CD157" s="2"/>
      <c r="CE157" s="2"/>
      <c r="CF157" s="2"/>
      <c r="CG157" s="2"/>
      <c r="CH157" s="2"/>
      <c r="CI157" s="2"/>
      <c r="CJ157" s="2"/>
      <c r="CK157" s="327">
        <f t="shared" si="50"/>
        <v>0</v>
      </c>
      <c r="CL157" s="327">
        <f t="shared" si="50"/>
        <v>0</v>
      </c>
    </row>
    <row r="158" spans="1:90" customFormat="1" x14ac:dyDescent="0.25">
      <c r="A158" s="3473" t="s">
        <v>163</v>
      </c>
      <c r="B158" s="3474"/>
      <c r="C158" s="1891"/>
      <c r="D158" s="1892"/>
      <c r="E158" s="1893"/>
      <c r="F158" s="1894"/>
      <c r="G158" s="1895"/>
      <c r="H158" s="1894"/>
      <c r="I158" s="1895"/>
      <c r="J158" s="1894"/>
      <c r="K158" s="1895"/>
      <c r="L158" s="1894"/>
      <c r="M158" s="1895"/>
      <c r="N158" s="1894"/>
      <c r="O158" s="1895"/>
      <c r="P158" s="1894"/>
      <c r="Q158" s="1895"/>
      <c r="R158" s="1894"/>
      <c r="S158" s="1895"/>
      <c r="T158" s="1894"/>
      <c r="U158" s="1895"/>
      <c r="V158" s="1894"/>
      <c r="W158" s="1895"/>
      <c r="X158" s="1894"/>
      <c r="Y158" s="1895"/>
      <c r="Z158" s="1894"/>
      <c r="AA158" s="1896"/>
      <c r="AB158" s="1892"/>
      <c r="AC158" s="1895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</row>
    <row r="159" spans="1:90" customFormat="1" x14ac:dyDescent="0.25">
      <c r="A159" s="377" t="s">
        <v>165</v>
      </c>
      <c r="B159" s="378"/>
      <c r="C159" s="378"/>
      <c r="D159" s="378"/>
      <c r="E159" s="242"/>
      <c r="F159" s="379"/>
      <c r="G159" s="379"/>
      <c r="H159" s="379"/>
      <c r="I159" s="379"/>
      <c r="J159" s="379"/>
      <c r="K159" s="379"/>
      <c r="L159" s="379"/>
      <c r="M159" s="379"/>
      <c r="N159" s="379"/>
      <c r="O159" s="379"/>
      <c r="P159" s="379"/>
      <c r="Q159" s="379"/>
      <c r="R159" s="379"/>
      <c r="S159" s="379"/>
      <c r="T159" s="379"/>
      <c r="U159" s="379"/>
      <c r="V159" s="379"/>
      <c r="W159" s="379"/>
      <c r="X159" s="379"/>
      <c r="Y159" s="379"/>
      <c r="Z159" s="3"/>
      <c r="AA159" s="3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</row>
    <row r="160" spans="1:90" customFormat="1" ht="15" customHeight="1" x14ac:dyDescent="0.25">
      <c r="A160" s="3212" t="s">
        <v>59</v>
      </c>
      <c r="B160" s="3213"/>
      <c r="C160" s="3211" t="s">
        <v>65</v>
      </c>
      <c r="D160" s="3212"/>
      <c r="E160" s="3213"/>
      <c r="F160" s="3437" t="s">
        <v>6</v>
      </c>
      <c r="G160" s="3439"/>
      <c r="H160" s="3439"/>
      <c r="I160" s="3439"/>
      <c r="J160" s="3439"/>
      <c r="K160" s="3439"/>
      <c r="L160" s="3439"/>
      <c r="M160" s="3439"/>
      <c r="N160" s="3439"/>
      <c r="O160" s="3439"/>
      <c r="P160" s="3439"/>
      <c r="Q160" s="3439"/>
      <c r="R160" s="3439"/>
      <c r="S160" s="3439"/>
      <c r="T160" s="3439"/>
      <c r="U160" s="3439"/>
      <c r="V160" s="3439"/>
      <c r="W160" s="3439"/>
      <c r="X160" s="3439"/>
      <c r="Y160" s="3439"/>
      <c r="Z160" s="3439"/>
      <c r="AA160" s="3439"/>
      <c r="AB160" s="3439"/>
      <c r="AC160" s="3439"/>
      <c r="AD160" s="3439"/>
      <c r="AE160" s="3439"/>
      <c r="AF160" s="3439"/>
      <c r="AG160" s="3439"/>
      <c r="AH160" s="3439"/>
      <c r="AI160" s="3439"/>
      <c r="AJ160" s="3439"/>
      <c r="AK160" s="3439"/>
      <c r="AL160" s="3439"/>
      <c r="AM160" s="3438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</row>
    <row r="161" spans="1:39" customFormat="1" ht="15" customHeight="1" x14ac:dyDescent="0.25">
      <c r="A161" s="2579"/>
      <c r="B161" s="2522"/>
      <c r="C161" s="2580"/>
      <c r="D161" s="2505"/>
      <c r="E161" s="2506"/>
      <c r="F161" s="3437" t="s">
        <v>166</v>
      </c>
      <c r="G161" s="3438"/>
      <c r="H161" s="3437" t="s">
        <v>147</v>
      </c>
      <c r="I161" s="3438"/>
      <c r="J161" s="3437" t="s">
        <v>113</v>
      </c>
      <c r="K161" s="3438"/>
      <c r="L161" s="3475" t="s">
        <v>114</v>
      </c>
      <c r="M161" s="3476"/>
      <c r="N161" s="3476" t="s">
        <v>148</v>
      </c>
      <c r="O161" s="3479"/>
      <c r="P161" s="3437" t="s">
        <v>167</v>
      </c>
      <c r="Q161" s="3438"/>
      <c r="R161" s="3439" t="s">
        <v>168</v>
      </c>
      <c r="S161" s="3438"/>
      <c r="T161" s="3439" t="s">
        <v>169</v>
      </c>
      <c r="U161" s="3438"/>
      <c r="V161" s="3437" t="s">
        <v>170</v>
      </c>
      <c r="W161" s="3438"/>
      <c r="X161" s="3439" t="s">
        <v>171</v>
      </c>
      <c r="Y161" s="3438"/>
      <c r="Z161" s="3469" t="s">
        <v>172</v>
      </c>
      <c r="AA161" s="3478"/>
      <c r="AB161" s="3469" t="s">
        <v>173</v>
      </c>
      <c r="AC161" s="3478"/>
      <c r="AD161" s="3469" t="s">
        <v>174</v>
      </c>
      <c r="AE161" s="3478"/>
      <c r="AF161" s="3469" t="s">
        <v>150</v>
      </c>
      <c r="AG161" s="3478"/>
      <c r="AH161" s="3469" t="s">
        <v>175</v>
      </c>
      <c r="AI161" s="3478"/>
      <c r="AJ161" s="3469" t="s">
        <v>176</v>
      </c>
      <c r="AK161" s="3478"/>
      <c r="AL161" s="3477" t="s">
        <v>130</v>
      </c>
      <c r="AM161" s="3478"/>
    </row>
    <row r="162" spans="1:39" customFormat="1" x14ac:dyDescent="0.25">
      <c r="A162" s="2505"/>
      <c r="B162" s="2506"/>
      <c r="C162" s="1815" t="s">
        <v>17</v>
      </c>
      <c r="D162" s="1502" t="s">
        <v>18</v>
      </c>
      <c r="E162" s="382" t="s">
        <v>19</v>
      </c>
      <c r="F162" s="1897" t="s">
        <v>18</v>
      </c>
      <c r="G162" s="382" t="s">
        <v>19</v>
      </c>
      <c r="H162" s="1897" t="s">
        <v>18</v>
      </c>
      <c r="I162" s="382" t="s">
        <v>19</v>
      </c>
      <c r="J162" s="1897" t="s">
        <v>18</v>
      </c>
      <c r="K162" s="382" t="s">
        <v>19</v>
      </c>
      <c r="L162" s="1821" t="s">
        <v>18</v>
      </c>
      <c r="M162" s="384" t="s">
        <v>19</v>
      </c>
      <c r="N162" s="1820" t="s">
        <v>18</v>
      </c>
      <c r="O162" s="1876" t="s">
        <v>19</v>
      </c>
      <c r="P162" s="1820" t="s">
        <v>18</v>
      </c>
      <c r="Q162" s="1876" t="s">
        <v>19</v>
      </c>
      <c r="R162" s="1839" t="s">
        <v>18</v>
      </c>
      <c r="S162" s="123" t="s">
        <v>19</v>
      </c>
      <c r="T162" s="1839" t="s">
        <v>18</v>
      </c>
      <c r="U162" s="123" t="s">
        <v>19</v>
      </c>
      <c r="V162" s="1821" t="s">
        <v>18</v>
      </c>
      <c r="W162" s="123" t="s">
        <v>19</v>
      </c>
      <c r="X162" s="1839" t="s">
        <v>18</v>
      </c>
      <c r="Y162" s="123" t="s">
        <v>19</v>
      </c>
      <c r="Z162" s="1877" t="s">
        <v>18</v>
      </c>
      <c r="AA162" s="385" t="s">
        <v>19</v>
      </c>
      <c r="AB162" s="1877" t="s">
        <v>18</v>
      </c>
      <c r="AC162" s="385" t="s">
        <v>19</v>
      </c>
      <c r="AD162" s="1877" t="s">
        <v>18</v>
      </c>
      <c r="AE162" s="385" t="s">
        <v>19</v>
      </c>
      <c r="AF162" s="1877" t="s">
        <v>18</v>
      </c>
      <c r="AG162" s="385" t="s">
        <v>19</v>
      </c>
      <c r="AH162" s="1877" t="s">
        <v>18</v>
      </c>
      <c r="AI162" s="385" t="s">
        <v>19</v>
      </c>
      <c r="AJ162" s="1877" t="s">
        <v>18</v>
      </c>
      <c r="AK162" s="385" t="s">
        <v>19</v>
      </c>
      <c r="AL162" s="1898" t="s">
        <v>18</v>
      </c>
      <c r="AM162" s="385" t="s">
        <v>19</v>
      </c>
    </row>
    <row r="163" spans="1:39" customFormat="1" x14ac:dyDescent="0.25">
      <c r="A163" s="3249" t="s">
        <v>177</v>
      </c>
      <c r="B163" s="1899" t="s">
        <v>178</v>
      </c>
      <c r="C163" s="1878">
        <f t="shared" ref="C163:C168" si="51">SUM(D163+E163)</f>
        <v>0</v>
      </c>
      <c r="D163" s="1866">
        <f t="shared" ref="D163:E168" si="52">SUM(F163+H163+J163+L163+N163+P163+R163+T163+V163+X163+Z163+AB163+AD163+AF163+AH163+AJ163+AL163)</f>
        <v>0</v>
      </c>
      <c r="E163" s="1843">
        <f t="shared" si="52"/>
        <v>0</v>
      </c>
      <c r="F163" s="1810"/>
      <c r="G163" s="1832"/>
      <c r="H163" s="1810"/>
      <c r="I163" s="1832"/>
      <c r="J163" s="1810"/>
      <c r="K163" s="1832"/>
      <c r="L163" s="1810"/>
      <c r="M163" s="1788"/>
      <c r="N163" s="1788"/>
      <c r="O163" s="1832"/>
      <c r="P163" s="1810"/>
      <c r="Q163" s="1832"/>
      <c r="R163" s="1857"/>
      <c r="S163" s="1832"/>
      <c r="T163" s="1857"/>
      <c r="U163" s="1832"/>
      <c r="V163" s="1810"/>
      <c r="W163" s="1832"/>
      <c r="X163" s="1857"/>
      <c r="Y163" s="1832"/>
      <c r="Z163" s="1900"/>
      <c r="AA163" s="1881"/>
      <c r="AB163" s="1900"/>
      <c r="AC163" s="1881"/>
      <c r="AD163" s="1900"/>
      <c r="AE163" s="1881"/>
      <c r="AF163" s="1900"/>
      <c r="AG163" s="1881"/>
      <c r="AH163" s="1900"/>
      <c r="AI163" s="1881"/>
      <c r="AJ163" s="1900"/>
      <c r="AK163" s="1881"/>
      <c r="AL163" s="1901"/>
      <c r="AM163" s="1881"/>
    </row>
    <row r="164" spans="1:39" customFormat="1" x14ac:dyDescent="0.25">
      <c r="A164" s="2604"/>
      <c r="B164" s="390" t="s">
        <v>179</v>
      </c>
      <c r="C164" s="216">
        <f t="shared" si="51"/>
        <v>0</v>
      </c>
      <c r="D164" s="248">
        <f t="shared" si="52"/>
        <v>0</v>
      </c>
      <c r="E164" s="133">
        <f t="shared" si="52"/>
        <v>0</v>
      </c>
      <c r="F164" s="77"/>
      <c r="G164" s="78"/>
      <c r="H164" s="77"/>
      <c r="I164" s="78"/>
      <c r="J164" s="77"/>
      <c r="K164" s="78"/>
      <c r="L164" s="77"/>
      <c r="M164" s="175"/>
      <c r="N164" s="175"/>
      <c r="O164" s="78"/>
      <c r="P164" s="77"/>
      <c r="Q164" s="78"/>
      <c r="R164" s="174"/>
      <c r="S164" s="78"/>
      <c r="T164" s="174"/>
      <c r="U164" s="78"/>
      <c r="V164" s="77"/>
      <c r="W164" s="78"/>
      <c r="X164" s="174"/>
      <c r="Y164" s="78"/>
      <c r="Z164" s="391"/>
      <c r="AA164" s="332"/>
      <c r="AB164" s="391"/>
      <c r="AC164" s="332"/>
      <c r="AD164" s="391"/>
      <c r="AE164" s="332"/>
      <c r="AF164" s="391"/>
      <c r="AG164" s="332"/>
      <c r="AH164" s="391"/>
      <c r="AI164" s="332"/>
      <c r="AJ164" s="391"/>
      <c r="AK164" s="332"/>
      <c r="AL164" s="392"/>
      <c r="AM164" s="332"/>
    </row>
    <row r="165" spans="1:39" customFormat="1" x14ac:dyDescent="0.25">
      <c r="A165" s="2605"/>
      <c r="B165" s="393" t="s">
        <v>180</v>
      </c>
      <c r="C165" s="394">
        <f t="shared" si="51"/>
        <v>0</v>
      </c>
      <c r="D165" s="395">
        <f t="shared" si="52"/>
        <v>0</v>
      </c>
      <c r="E165" s="140">
        <f t="shared" si="52"/>
        <v>0</v>
      </c>
      <c r="F165" s="40"/>
      <c r="G165" s="88"/>
      <c r="H165" s="40"/>
      <c r="I165" s="88"/>
      <c r="J165" s="40"/>
      <c r="K165" s="88"/>
      <c r="L165" s="40"/>
      <c r="M165" s="186"/>
      <c r="N165" s="186"/>
      <c r="O165" s="88"/>
      <c r="P165" s="40"/>
      <c r="Q165" s="88"/>
      <c r="R165" s="188"/>
      <c r="S165" s="88"/>
      <c r="T165" s="188"/>
      <c r="U165" s="88"/>
      <c r="V165" s="40"/>
      <c r="W165" s="88"/>
      <c r="X165" s="188"/>
      <c r="Y165" s="88"/>
      <c r="Z165" s="396"/>
      <c r="AA165" s="339"/>
      <c r="AB165" s="396"/>
      <c r="AC165" s="339"/>
      <c r="AD165" s="396"/>
      <c r="AE165" s="339"/>
      <c r="AF165" s="396"/>
      <c r="AG165" s="339"/>
      <c r="AH165" s="396"/>
      <c r="AI165" s="339"/>
      <c r="AJ165" s="396"/>
      <c r="AK165" s="339"/>
      <c r="AL165" s="397"/>
      <c r="AM165" s="339"/>
    </row>
    <row r="166" spans="1:39" customFormat="1" x14ac:dyDescent="0.25">
      <c r="A166" s="3249" t="s">
        <v>181</v>
      </c>
      <c r="B166" s="1899" t="s">
        <v>178</v>
      </c>
      <c r="C166" s="1878">
        <f t="shared" si="51"/>
        <v>0</v>
      </c>
      <c r="D166" s="1866">
        <f t="shared" si="52"/>
        <v>0</v>
      </c>
      <c r="E166" s="1843">
        <f t="shared" si="52"/>
        <v>0</v>
      </c>
      <c r="F166" s="1810"/>
      <c r="G166" s="1832"/>
      <c r="H166" s="1810"/>
      <c r="I166" s="1832"/>
      <c r="J166" s="1810"/>
      <c r="K166" s="1832"/>
      <c r="L166" s="1810"/>
      <c r="M166" s="1788"/>
      <c r="N166" s="1788"/>
      <c r="O166" s="1832"/>
      <c r="P166" s="1810"/>
      <c r="Q166" s="1832"/>
      <c r="R166" s="1857"/>
      <c r="S166" s="1832"/>
      <c r="T166" s="1857"/>
      <c r="U166" s="1832"/>
      <c r="V166" s="1810"/>
      <c r="W166" s="1832"/>
      <c r="X166" s="1857"/>
      <c r="Y166" s="1832"/>
      <c r="Z166" s="1900"/>
      <c r="AA166" s="1881"/>
      <c r="AB166" s="1900"/>
      <c r="AC166" s="1881"/>
      <c r="AD166" s="1900"/>
      <c r="AE166" s="1881"/>
      <c r="AF166" s="1900"/>
      <c r="AG166" s="1881"/>
      <c r="AH166" s="1900"/>
      <c r="AI166" s="1881"/>
      <c r="AJ166" s="1900"/>
      <c r="AK166" s="1881"/>
      <c r="AL166" s="1901"/>
      <c r="AM166" s="1881"/>
    </row>
    <row r="167" spans="1:39" customFormat="1" x14ac:dyDescent="0.25">
      <c r="A167" s="2604"/>
      <c r="B167" s="390" t="s">
        <v>179</v>
      </c>
      <c r="C167" s="216">
        <f t="shared" si="51"/>
        <v>0</v>
      </c>
      <c r="D167" s="248">
        <f t="shared" si="52"/>
        <v>0</v>
      </c>
      <c r="E167" s="133">
        <f t="shared" si="52"/>
        <v>0</v>
      </c>
      <c r="F167" s="77"/>
      <c r="G167" s="78"/>
      <c r="H167" s="77"/>
      <c r="I167" s="78"/>
      <c r="J167" s="77"/>
      <c r="K167" s="78"/>
      <c r="L167" s="77"/>
      <c r="M167" s="175"/>
      <c r="N167" s="175"/>
      <c r="O167" s="78"/>
      <c r="P167" s="77"/>
      <c r="Q167" s="78"/>
      <c r="R167" s="174"/>
      <c r="S167" s="78"/>
      <c r="T167" s="174"/>
      <c r="U167" s="78"/>
      <c r="V167" s="77"/>
      <c r="W167" s="78"/>
      <c r="X167" s="174"/>
      <c r="Y167" s="78"/>
      <c r="Z167" s="391"/>
      <c r="AA167" s="332"/>
      <c r="AB167" s="391"/>
      <c r="AC167" s="332"/>
      <c r="AD167" s="391"/>
      <c r="AE167" s="332"/>
      <c r="AF167" s="391"/>
      <c r="AG167" s="332"/>
      <c r="AH167" s="391"/>
      <c r="AI167" s="332"/>
      <c r="AJ167" s="391"/>
      <c r="AK167" s="332"/>
      <c r="AL167" s="392"/>
      <c r="AM167" s="332"/>
    </row>
    <row r="168" spans="1:39" customFormat="1" x14ac:dyDescent="0.25">
      <c r="A168" s="2605"/>
      <c r="B168" s="393" t="s">
        <v>180</v>
      </c>
      <c r="C168" s="394">
        <f t="shared" si="51"/>
        <v>0</v>
      </c>
      <c r="D168" s="395">
        <f t="shared" si="52"/>
        <v>0</v>
      </c>
      <c r="E168" s="140">
        <f t="shared" si="52"/>
        <v>0</v>
      </c>
      <c r="F168" s="40"/>
      <c r="G168" s="88"/>
      <c r="H168" s="40"/>
      <c r="I168" s="88"/>
      <c r="J168" s="40"/>
      <c r="K168" s="88"/>
      <c r="L168" s="40"/>
      <c r="M168" s="186"/>
      <c r="N168" s="186"/>
      <c r="O168" s="88"/>
      <c r="P168" s="40"/>
      <c r="Q168" s="88"/>
      <c r="R168" s="188"/>
      <c r="S168" s="88"/>
      <c r="T168" s="188"/>
      <c r="U168" s="88"/>
      <c r="V168" s="40"/>
      <c r="W168" s="88"/>
      <c r="X168" s="188"/>
      <c r="Y168" s="88"/>
      <c r="Z168" s="396"/>
      <c r="AA168" s="339"/>
      <c r="AB168" s="396"/>
      <c r="AC168" s="339"/>
      <c r="AD168" s="396"/>
      <c r="AE168" s="339"/>
      <c r="AF168" s="396"/>
      <c r="AG168" s="339"/>
      <c r="AH168" s="396"/>
      <c r="AI168" s="339"/>
      <c r="AJ168" s="396"/>
      <c r="AK168" s="339"/>
      <c r="AL168" s="397"/>
      <c r="AM168" s="339"/>
    </row>
    <row r="169" spans="1:39" customFormat="1" x14ac:dyDescent="0.25">
      <c r="A169" s="377" t="s">
        <v>182</v>
      </c>
      <c r="B169" s="12"/>
      <c r="C169" s="12"/>
      <c r="D169" s="12"/>
      <c r="E169" s="13"/>
      <c r="F169" s="13"/>
      <c r="G169" s="13"/>
      <c r="H169" s="13"/>
      <c r="I169" s="13"/>
      <c r="J169" s="13"/>
      <c r="K169" s="13"/>
      <c r="L169" s="13"/>
      <c r="M169" s="398"/>
      <c r="N169" s="3"/>
      <c r="O169" s="3"/>
    </row>
    <row r="170" spans="1:39" customFormat="1" ht="15" customHeight="1" x14ac:dyDescent="0.25">
      <c r="A170" s="3447" t="s">
        <v>25</v>
      </c>
      <c r="B170" s="3447" t="s">
        <v>26</v>
      </c>
      <c r="C170" s="3211" t="s">
        <v>65</v>
      </c>
      <c r="D170" s="3212"/>
      <c r="E170" s="3213"/>
      <c r="F170" s="3437" t="s">
        <v>6</v>
      </c>
      <c r="G170" s="3439"/>
      <c r="H170" s="3439"/>
      <c r="I170" s="3439"/>
      <c r="J170" s="3439"/>
      <c r="K170" s="3439"/>
      <c r="L170" s="3439"/>
      <c r="M170" s="3439"/>
      <c r="N170" s="3439"/>
      <c r="O170" s="3438"/>
    </row>
    <row r="171" spans="1:39" customFormat="1" ht="15" customHeight="1" x14ac:dyDescent="0.25">
      <c r="A171" s="2509"/>
      <c r="B171" s="2509"/>
      <c r="C171" s="2580"/>
      <c r="D171" s="2505"/>
      <c r="E171" s="2506"/>
      <c r="F171" s="3437" t="s">
        <v>174</v>
      </c>
      <c r="G171" s="3438"/>
      <c r="H171" s="3437" t="s">
        <v>150</v>
      </c>
      <c r="I171" s="3438"/>
      <c r="J171" s="3437" t="s">
        <v>175</v>
      </c>
      <c r="K171" s="3438"/>
      <c r="L171" s="3437" t="s">
        <v>176</v>
      </c>
      <c r="M171" s="3438"/>
      <c r="N171" s="3437" t="s">
        <v>130</v>
      </c>
      <c r="O171" s="3438"/>
    </row>
    <row r="172" spans="1:39" customFormat="1" x14ac:dyDescent="0.25">
      <c r="A172" s="2510"/>
      <c r="B172" s="2510"/>
      <c r="C172" s="1815" t="s">
        <v>17</v>
      </c>
      <c r="D172" s="1502" t="s">
        <v>18</v>
      </c>
      <c r="E172" s="382" t="s">
        <v>19</v>
      </c>
      <c r="F172" s="1897" t="s">
        <v>18</v>
      </c>
      <c r="G172" s="382" t="s">
        <v>19</v>
      </c>
      <c r="H172" s="1897" t="s">
        <v>18</v>
      </c>
      <c r="I172" s="382" t="s">
        <v>19</v>
      </c>
      <c r="J172" s="1897" t="s">
        <v>18</v>
      </c>
      <c r="K172" s="382" t="s">
        <v>19</v>
      </c>
      <c r="L172" s="1897" t="s">
        <v>18</v>
      </c>
      <c r="M172" s="382" t="s">
        <v>19</v>
      </c>
      <c r="N172" s="1897" t="s">
        <v>18</v>
      </c>
      <c r="O172" s="382" t="s">
        <v>19</v>
      </c>
    </row>
    <row r="173" spans="1:39" customFormat="1" x14ac:dyDescent="0.25">
      <c r="A173" s="3453" t="s">
        <v>183</v>
      </c>
      <c r="B173" s="1899" t="s">
        <v>184</v>
      </c>
      <c r="C173" s="1878">
        <f t="shared" ref="C173:C178" si="53">SUM(D173+E173)</f>
        <v>0</v>
      </c>
      <c r="D173" s="1866">
        <f t="shared" ref="D173:E178" si="54">SUM(F173+H173+J173+L173+N173)</f>
        <v>0</v>
      </c>
      <c r="E173" s="1843">
        <f t="shared" si="54"/>
        <v>0</v>
      </c>
      <c r="F173" s="1810"/>
      <c r="G173" s="1834"/>
      <c r="H173" s="1810"/>
      <c r="I173" s="1832"/>
      <c r="J173" s="1857"/>
      <c r="K173" s="1834"/>
      <c r="L173" s="1810"/>
      <c r="M173" s="1832"/>
      <c r="N173" s="1810"/>
      <c r="O173" s="1832"/>
    </row>
    <row r="174" spans="1:39" customFormat="1" x14ac:dyDescent="0.25">
      <c r="A174" s="2517"/>
      <c r="B174" s="218" t="s">
        <v>185</v>
      </c>
      <c r="C174" s="399">
        <f t="shared" si="53"/>
        <v>0</v>
      </c>
      <c r="D174" s="400">
        <f t="shared" si="54"/>
        <v>0</v>
      </c>
      <c r="E174" s="401">
        <f t="shared" si="54"/>
        <v>0</v>
      </c>
      <c r="F174" s="402"/>
      <c r="G174" s="403"/>
      <c r="H174" s="402"/>
      <c r="I174" s="404"/>
      <c r="J174" s="405"/>
      <c r="K174" s="403"/>
      <c r="L174" s="402"/>
      <c r="M174" s="404"/>
      <c r="N174" s="402"/>
      <c r="O174" s="404"/>
    </row>
    <row r="175" spans="1:39" customFormat="1" x14ac:dyDescent="0.25">
      <c r="A175" s="2518"/>
      <c r="B175" s="406" t="s">
        <v>186</v>
      </c>
      <c r="C175" s="407">
        <f t="shared" si="53"/>
        <v>0</v>
      </c>
      <c r="D175" s="250">
        <f t="shared" si="54"/>
        <v>0</v>
      </c>
      <c r="E175" s="251">
        <f t="shared" si="54"/>
        <v>0</v>
      </c>
      <c r="F175" s="104"/>
      <c r="G175" s="107"/>
      <c r="H175" s="104"/>
      <c r="I175" s="105"/>
      <c r="J175" s="408"/>
      <c r="K175" s="107"/>
      <c r="L175" s="104"/>
      <c r="M175" s="105"/>
      <c r="N175" s="104"/>
      <c r="O175" s="105"/>
    </row>
    <row r="176" spans="1:39" customFormat="1" x14ac:dyDescent="0.25">
      <c r="A176" s="3453" t="s">
        <v>187</v>
      </c>
      <c r="B176" s="1899" t="s">
        <v>184</v>
      </c>
      <c r="C176" s="1878">
        <f t="shared" si="53"/>
        <v>0</v>
      </c>
      <c r="D176" s="1866">
        <f t="shared" si="54"/>
        <v>0</v>
      </c>
      <c r="E176" s="1843">
        <f t="shared" si="54"/>
        <v>0</v>
      </c>
      <c r="F176" s="1810"/>
      <c r="G176" s="1832"/>
      <c r="H176" s="1810"/>
      <c r="I176" s="1834"/>
      <c r="J176" s="1810"/>
      <c r="K176" s="1832"/>
      <c r="L176" s="1857"/>
      <c r="M176" s="1834"/>
      <c r="N176" s="1810"/>
      <c r="O176" s="1832"/>
    </row>
    <row r="177" spans="1:21" customFormat="1" x14ac:dyDescent="0.25">
      <c r="A177" s="2517"/>
      <c r="B177" s="218" t="s">
        <v>185</v>
      </c>
      <c r="C177" s="218">
        <f t="shared" si="53"/>
        <v>0</v>
      </c>
      <c r="D177" s="333">
        <f t="shared" si="54"/>
        <v>0</v>
      </c>
      <c r="E177" s="136">
        <f t="shared" si="54"/>
        <v>0</v>
      </c>
      <c r="F177" s="402"/>
      <c r="G177" s="404"/>
      <c r="H177" s="77"/>
      <c r="I177" s="80"/>
      <c r="J177" s="77"/>
      <c r="K177" s="78"/>
      <c r="L177" s="174"/>
      <c r="M177" s="80"/>
      <c r="N177" s="77"/>
      <c r="O177" s="78"/>
    </row>
    <row r="178" spans="1:21" customFormat="1" x14ac:dyDescent="0.25">
      <c r="A178" s="2518"/>
      <c r="B178" s="406" t="s">
        <v>186</v>
      </c>
      <c r="C178" s="220">
        <f t="shared" si="53"/>
        <v>0</v>
      </c>
      <c r="D178" s="253">
        <f t="shared" si="54"/>
        <v>0</v>
      </c>
      <c r="E178" s="254">
        <f t="shared" si="54"/>
        <v>0</v>
      </c>
      <c r="F178" s="40"/>
      <c r="G178" s="88"/>
      <c r="H178" s="40"/>
      <c r="I178" s="90"/>
      <c r="J178" s="40"/>
      <c r="K178" s="88"/>
      <c r="L178" s="188"/>
      <c r="M178" s="90"/>
      <c r="N178" s="40"/>
      <c r="O178" s="88"/>
    </row>
    <row r="179" spans="1:21" customFormat="1" ht="15" customHeight="1" x14ac:dyDescent="0.25">
      <c r="A179" s="3252" t="s">
        <v>188</v>
      </c>
      <c r="B179" s="3252"/>
      <c r="C179" s="3252"/>
      <c r="D179" s="3252"/>
      <c r="E179" s="3252"/>
      <c r="F179" s="3252"/>
      <c r="G179" s="3252"/>
      <c r="H179" s="3252"/>
      <c r="I179" s="3252"/>
      <c r="J179" s="3252"/>
      <c r="K179" s="3252"/>
      <c r="L179" s="3252"/>
      <c r="M179" s="3252"/>
      <c r="N179" s="3252"/>
      <c r="O179" s="3252"/>
      <c r="P179" s="3"/>
      <c r="Q179" s="3"/>
    </row>
    <row r="180" spans="1:21" customFormat="1" ht="15" customHeight="1" x14ac:dyDescent="0.25">
      <c r="A180" s="3211" t="s">
        <v>189</v>
      </c>
      <c r="B180" s="3213"/>
      <c r="C180" s="3211" t="s">
        <v>65</v>
      </c>
      <c r="D180" s="3212"/>
      <c r="E180" s="3213"/>
      <c r="F180" s="3437" t="s">
        <v>6</v>
      </c>
      <c r="G180" s="3439"/>
      <c r="H180" s="3439"/>
      <c r="I180" s="3439"/>
      <c r="J180" s="3439"/>
      <c r="K180" s="3439"/>
      <c r="L180" s="3439"/>
      <c r="M180" s="3439"/>
      <c r="N180" s="3439"/>
      <c r="O180" s="3439"/>
      <c r="P180" s="3439"/>
      <c r="Q180" s="3438"/>
    </row>
    <row r="181" spans="1:21" customFormat="1" ht="15" customHeight="1" x14ac:dyDescent="0.25">
      <c r="A181" s="2578"/>
      <c r="B181" s="2522"/>
      <c r="C181" s="2580"/>
      <c r="D181" s="2505"/>
      <c r="E181" s="2506"/>
      <c r="F181" s="3437" t="s">
        <v>150</v>
      </c>
      <c r="G181" s="3438"/>
      <c r="H181" s="3437" t="s">
        <v>175</v>
      </c>
      <c r="I181" s="3438"/>
      <c r="J181" s="3437" t="s">
        <v>176</v>
      </c>
      <c r="K181" s="3438"/>
      <c r="L181" s="3437" t="s">
        <v>190</v>
      </c>
      <c r="M181" s="3438"/>
      <c r="N181" s="3437" t="s">
        <v>191</v>
      </c>
      <c r="O181" s="3438"/>
      <c r="P181" s="3437" t="s">
        <v>192</v>
      </c>
      <c r="Q181" s="3438"/>
    </row>
    <row r="182" spans="1:21" customFormat="1" x14ac:dyDescent="0.25">
      <c r="A182" s="2580"/>
      <c r="B182" s="2506"/>
      <c r="C182" s="1815" t="s">
        <v>17</v>
      </c>
      <c r="D182" s="1502" t="s">
        <v>18</v>
      </c>
      <c r="E182" s="382" t="s">
        <v>19</v>
      </c>
      <c r="F182" s="1897" t="s">
        <v>18</v>
      </c>
      <c r="G182" s="382" t="s">
        <v>19</v>
      </c>
      <c r="H182" s="1897" t="s">
        <v>18</v>
      </c>
      <c r="I182" s="382" t="s">
        <v>19</v>
      </c>
      <c r="J182" s="1897" t="s">
        <v>18</v>
      </c>
      <c r="K182" s="1508" t="s">
        <v>19</v>
      </c>
      <c r="L182" s="1897" t="s">
        <v>18</v>
      </c>
      <c r="M182" s="382" t="s">
        <v>19</v>
      </c>
      <c r="N182" s="1897" t="s">
        <v>18</v>
      </c>
      <c r="O182" s="382" t="s">
        <v>19</v>
      </c>
      <c r="P182" s="1897" t="s">
        <v>18</v>
      </c>
      <c r="Q182" s="1508" t="s">
        <v>19</v>
      </c>
    </row>
    <row r="183" spans="1:21" customFormat="1" x14ac:dyDescent="0.25">
      <c r="A183" s="3480" t="s">
        <v>193</v>
      </c>
      <c r="B183" s="3481"/>
      <c r="C183" s="1878">
        <f>SUM(D183+E183)</f>
        <v>32</v>
      </c>
      <c r="D183" s="1866">
        <f>SUM(F183+H183+J183+L183+N183+P183)</f>
        <v>12</v>
      </c>
      <c r="E183" s="1843">
        <f>SUM(G183+I183+K183+M183+O183+Q183)</f>
        <v>20</v>
      </c>
      <c r="F183" s="1810">
        <v>2</v>
      </c>
      <c r="G183" s="1834">
        <v>5</v>
      </c>
      <c r="H183" s="1810">
        <v>1</v>
      </c>
      <c r="I183" s="1832">
        <v>2</v>
      </c>
      <c r="J183" s="1857">
        <v>3</v>
      </c>
      <c r="K183" s="1832">
        <v>1</v>
      </c>
      <c r="L183" s="1857">
        <v>6</v>
      </c>
      <c r="M183" s="1834">
        <v>6</v>
      </c>
      <c r="N183" s="1810">
        <v>0</v>
      </c>
      <c r="O183" s="1832">
        <v>2</v>
      </c>
      <c r="P183" s="1857">
        <v>0</v>
      </c>
      <c r="Q183" s="1832">
        <v>4</v>
      </c>
    </row>
    <row r="184" spans="1:21" customFormat="1" x14ac:dyDescent="0.25">
      <c r="A184" s="2608" t="s">
        <v>194</v>
      </c>
      <c r="B184" s="2543"/>
      <c r="C184" s="218">
        <f>SUM(D184+E184)</f>
        <v>145</v>
      </c>
      <c r="D184" s="333">
        <f t="shared" ref="D184:E185" si="55">SUM(F184+H184+J184+L184+N184+P184)</f>
        <v>73</v>
      </c>
      <c r="E184" s="401">
        <f t="shared" si="55"/>
        <v>72</v>
      </c>
      <c r="F184" s="402">
        <v>24</v>
      </c>
      <c r="G184" s="403">
        <v>11</v>
      </c>
      <c r="H184" s="402">
        <v>15</v>
      </c>
      <c r="I184" s="404">
        <v>16</v>
      </c>
      <c r="J184" s="405">
        <v>12</v>
      </c>
      <c r="K184" s="404">
        <v>19</v>
      </c>
      <c r="L184" s="405">
        <v>11</v>
      </c>
      <c r="M184" s="403">
        <v>12</v>
      </c>
      <c r="N184" s="402">
        <v>6</v>
      </c>
      <c r="O184" s="404">
        <v>9</v>
      </c>
      <c r="P184" s="405">
        <v>5</v>
      </c>
      <c r="Q184" s="404">
        <v>5</v>
      </c>
    </row>
    <row r="185" spans="1:21" customFormat="1" ht="15" customHeight="1" x14ac:dyDescent="0.25">
      <c r="A185" s="2616" t="s">
        <v>195</v>
      </c>
      <c r="B185" s="2617"/>
      <c r="C185" s="410">
        <f>SUM(D185+E185)</f>
        <v>29</v>
      </c>
      <c r="D185" s="333">
        <f t="shared" si="55"/>
        <v>18</v>
      </c>
      <c r="E185" s="136">
        <f t="shared" si="55"/>
        <v>11</v>
      </c>
      <c r="F185" s="77">
        <v>6</v>
      </c>
      <c r="G185" s="80">
        <v>2</v>
      </c>
      <c r="H185" s="77">
        <v>3</v>
      </c>
      <c r="I185" s="78">
        <v>0</v>
      </c>
      <c r="J185" s="174">
        <v>4</v>
      </c>
      <c r="K185" s="78">
        <v>5</v>
      </c>
      <c r="L185" s="174">
        <v>4</v>
      </c>
      <c r="M185" s="80">
        <v>2</v>
      </c>
      <c r="N185" s="77">
        <v>0</v>
      </c>
      <c r="O185" s="78">
        <v>1</v>
      </c>
      <c r="P185" s="174">
        <v>1</v>
      </c>
      <c r="Q185" s="78">
        <v>1</v>
      </c>
    </row>
    <row r="186" spans="1:21" customFormat="1" x14ac:dyDescent="0.25">
      <c r="A186" s="3437" t="s">
        <v>65</v>
      </c>
      <c r="B186" s="3438"/>
      <c r="C186" s="1859">
        <f t="shared" ref="C186:Q186" si="56">SUM(C183:C185)</f>
        <v>206</v>
      </c>
      <c r="D186" s="1864">
        <f t="shared" si="56"/>
        <v>103</v>
      </c>
      <c r="E186" s="1864">
        <f t="shared" si="56"/>
        <v>103</v>
      </c>
      <c r="F186" s="1848">
        <f t="shared" si="56"/>
        <v>32</v>
      </c>
      <c r="G186" s="1864">
        <f t="shared" si="56"/>
        <v>18</v>
      </c>
      <c r="H186" s="1848">
        <f t="shared" si="56"/>
        <v>19</v>
      </c>
      <c r="I186" s="1864">
        <f t="shared" si="56"/>
        <v>18</v>
      </c>
      <c r="J186" s="1848">
        <f t="shared" si="56"/>
        <v>19</v>
      </c>
      <c r="K186" s="1864">
        <f t="shared" si="56"/>
        <v>25</v>
      </c>
      <c r="L186" s="1848">
        <f t="shared" si="56"/>
        <v>21</v>
      </c>
      <c r="M186" s="1864">
        <f t="shared" si="56"/>
        <v>20</v>
      </c>
      <c r="N186" s="1848">
        <f t="shared" si="56"/>
        <v>6</v>
      </c>
      <c r="O186" s="1864">
        <f t="shared" si="56"/>
        <v>12</v>
      </c>
      <c r="P186" s="1848">
        <f t="shared" si="56"/>
        <v>6</v>
      </c>
      <c r="Q186" s="1853">
        <f t="shared" si="56"/>
        <v>10</v>
      </c>
    </row>
    <row r="187" spans="1:21" customFormat="1" x14ac:dyDescent="0.25">
      <c r="A187" s="5" t="s">
        <v>196</v>
      </c>
    </row>
    <row r="188" spans="1:21" customFormat="1" x14ac:dyDescent="0.25">
      <c r="A188" s="411" t="s">
        <v>197</v>
      </c>
      <c r="B188" s="412"/>
      <c r="C188" s="412"/>
      <c r="D188" s="412"/>
      <c r="E188" s="41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21" customFormat="1" ht="15" customHeight="1" x14ac:dyDescent="0.25">
      <c r="A189" s="3211" t="s">
        <v>198</v>
      </c>
      <c r="B189" s="3213"/>
      <c r="C189" s="3487" t="s">
        <v>120</v>
      </c>
      <c r="D189" s="3488"/>
      <c r="E189" s="3489"/>
      <c r="F189" s="3451" t="s">
        <v>6</v>
      </c>
      <c r="G189" s="3452"/>
      <c r="H189" s="3452"/>
      <c r="I189" s="3452"/>
      <c r="J189" s="3452"/>
      <c r="K189" s="3452"/>
      <c r="L189" s="3452"/>
      <c r="M189" s="3452"/>
      <c r="N189" s="3452"/>
      <c r="O189" s="3452"/>
      <c r="P189" s="3452"/>
      <c r="Q189" s="3452"/>
      <c r="R189" s="3452"/>
      <c r="S189" s="3452"/>
      <c r="T189" s="3452"/>
      <c r="U189" s="3490"/>
    </row>
    <row r="190" spans="1:21" customFormat="1" ht="15" customHeight="1" x14ac:dyDescent="0.25">
      <c r="A190" s="2578"/>
      <c r="B190" s="2522"/>
      <c r="C190" s="2621"/>
      <c r="D190" s="2622"/>
      <c r="E190" s="2623"/>
      <c r="F190" s="3475" t="s">
        <v>166</v>
      </c>
      <c r="G190" s="3479"/>
      <c r="H190" s="3482" t="s">
        <v>147</v>
      </c>
      <c r="I190" s="3479"/>
      <c r="J190" s="3475" t="s">
        <v>113</v>
      </c>
      <c r="K190" s="3479"/>
      <c r="L190" s="3482" t="s">
        <v>114</v>
      </c>
      <c r="M190" s="3479"/>
      <c r="N190" s="3482" t="s">
        <v>148</v>
      </c>
      <c r="O190" s="3479"/>
      <c r="P190" s="3482" t="s">
        <v>199</v>
      </c>
      <c r="Q190" s="3479"/>
      <c r="R190" s="3482" t="s">
        <v>200</v>
      </c>
      <c r="S190" s="3479"/>
      <c r="T190" s="2531" t="s">
        <v>201</v>
      </c>
      <c r="U190" s="2524"/>
    </row>
    <row r="191" spans="1:21" customFormat="1" x14ac:dyDescent="0.25">
      <c r="A191" s="2580"/>
      <c r="B191" s="2506"/>
      <c r="C191" s="1844" t="s">
        <v>17</v>
      </c>
      <c r="D191" s="1839" t="s">
        <v>18</v>
      </c>
      <c r="E191" s="1817" t="s">
        <v>19</v>
      </c>
      <c r="F191" s="1821" t="s">
        <v>18</v>
      </c>
      <c r="G191" s="1876" t="s">
        <v>19</v>
      </c>
      <c r="H191" s="1839" t="s">
        <v>18</v>
      </c>
      <c r="I191" s="1876" t="s">
        <v>19</v>
      </c>
      <c r="J191" s="1821" t="s">
        <v>18</v>
      </c>
      <c r="K191" s="1876" t="s">
        <v>19</v>
      </c>
      <c r="L191" s="1839" t="s">
        <v>18</v>
      </c>
      <c r="M191" s="1876" t="s">
        <v>19</v>
      </c>
      <c r="N191" s="1839" t="s">
        <v>18</v>
      </c>
      <c r="O191" s="1876" t="s">
        <v>19</v>
      </c>
      <c r="P191" s="1839" t="s">
        <v>18</v>
      </c>
      <c r="Q191" s="1876" t="s">
        <v>19</v>
      </c>
      <c r="R191" s="1839" t="s">
        <v>18</v>
      </c>
      <c r="S191" s="1876" t="s">
        <v>19</v>
      </c>
      <c r="T191" s="1839" t="s">
        <v>18</v>
      </c>
      <c r="U191" s="1876" t="s">
        <v>19</v>
      </c>
    </row>
    <row r="192" spans="1:21" customFormat="1" x14ac:dyDescent="0.25">
      <c r="A192" s="3483" t="s">
        <v>202</v>
      </c>
      <c r="B192" s="3484"/>
      <c r="C192" s="413">
        <f>SUM(D192+E192)</f>
        <v>0</v>
      </c>
      <c r="D192" s="414">
        <f>SUM(F192+H192+J192+L192+N192+P192+R192+T192)</f>
        <v>0</v>
      </c>
      <c r="E192" s="415">
        <f t="shared" ref="D192:E194" si="57">SUM(G192+I192+K192+M192+O192+Q192+S192+U192)</f>
        <v>0</v>
      </c>
      <c r="F192" s="178"/>
      <c r="G192" s="359"/>
      <c r="H192" s="416"/>
      <c r="I192" s="359"/>
      <c r="J192" s="178"/>
      <c r="K192" s="359"/>
      <c r="L192" s="204"/>
      <c r="M192" s="68"/>
      <c r="N192" s="204"/>
      <c r="O192" s="68"/>
      <c r="P192" s="204"/>
      <c r="Q192" s="68"/>
      <c r="R192" s="204"/>
      <c r="S192" s="68"/>
      <c r="T192" s="204"/>
      <c r="U192" s="68"/>
    </row>
    <row r="193" spans="1:94" x14ac:dyDescent="0.25">
      <c r="A193" s="2613" t="s">
        <v>203</v>
      </c>
      <c r="B193" s="2604"/>
      <c r="C193" s="417">
        <f>SUM(D193+E193)</f>
        <v>0</v>
      </c>
      <c r="D193" s="418">
        <f t="shared" si="57"/>
        <v>0</v>
      </c>
      <c r="E193" s="419">
        <f t="shared" si="57"/>
        <v>0</v>
      </c>
      <c r="F193" s="273"/>
      <c r="G193" s="275"/>
      <c r="H193" s="420"/>
      <c r="I193" s="275"/>
      <c r="J193" s="273"/>
      <c r="K193" s="275"/>
      <c r="L193" s="408"/>
      <c r="M193" s="105"/>
      <c r="N193" s="408"/>
      <c r="O193" s="105"/>
      <c r="P193" s="408"/>
      <c r="Q193" s="105"/>
      <c r="R193" s="408"/>
      <c r="S193" s="105"/>
      <c r="T193" s="408"/>
      <c r="U193" s="105"/>
    </row>
    <row r="194" spans="1:94" x14ac:dyDescent="0.25">
      <c r="A194" s="3485" t="s">
        <v>204</v>
      </c>
      <c r="B194" s="3486"/>
      <c r="C194" s="1902">
        <f>SUM(D194+E194)</f>
        <v>0</v>
      </c>
      <c r="D194" s="1847">
        <f t="shared" si="57"/>
        <v>0</v>
      </c>
      <c r="E194" s="1824">
        <f t="shared" si="57"/>
        <v>0</v>
      </c>
      <c r="F194" s="1848">
        <f t="shared" ref="F194:U194" si="58">SUM(F192:F193)</f>
        <v>0</v>
      </c>
      <c r="G194" s="1853">
        <f t="shared" si="58"/>
        <v>0</v>
      </c>
      <c r="H194" s="1864">
        <f t="shared" si="58"/>
        <v>0</v>
      </c>
      <c r="I194" s="1853">
        <f t="shared" si="58"/>
        <v>0</v>
      </c>
      <c r="J194" s="1848">
        <f t="shared" si="58"/>
        <v>0</v>
      </c>
      <c r="K194" s="1853">
        <f t="shared" si="58"/>
        <v>0</v>
      </c>
      <c r="L194" s="1864">
        <f t="shared" si="58"/>
        <v>0</v>
      </c>
      <c r="M194" s="1853">
        <f t="shared" si="58"/>
        <v>0</v>
      </c>
      <c r="N194" s="1864">
        <f t="shared" si="58"/>
        <v>0</v>
      </c>
      <c r="O194" s="1853">
        <f t="shared" si="58"/>
        <v>0</v>
      </c>
      <c r="P194" s="1864">
        <f t="shared" si="58"/>
        <v>0</v>
      </c>
      <c r="Q194" s="1853">
        <f t="shared" si="58"/>
        <v>0</v>
      </c>
      <c r="R194" s="1864">
        <f t="shared" si="58"/>
        <v>0</v>
      </c>
      <c r="S194" s="1853">
        <f t="shared" si="58"/>
        <v>0</v>
      </c>
      <c r="T194" s="1864">
        <f t="shared" si="58"/>
        <v>0</v>
      </c>
      <c r="U194" s="1853">
        <f t="shared" si="58"/>
        <v>0</v>
      </c>
    </row>
    <row r="195" spans="1:94" x14ac:dyDescent="0.25">
      <c r="A195" s="411" t="s">
        <v>205</v>
      </c>
      <c r="B195" s="412"/>
      <c r="C195" s="412"/>
      <c r="D195" s="412"/>
      <c r="E195" s="41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T195" s="242"/>
      <c r="U195" s="242"/>
    </row>
    <row r="196" spans="1:94" ht="15" customHeight="1" x14ac:dyDescent="0.25">
      <c r="A196" s="3211" t="s">
        <v>198</v>
      </c>
      <c r="B196" s="3213"/>
      <c r="C196" s="3487" t="s">
        <v>120</v>
      </c>
      <c r="D196" s="3488"/>
      <c r="E196" s="3495"/>
      <c r="F196" s="3496" t="s">
        <v>6</v>
      </c>
      <c r="G196" s="3497"/>
      <c r="H196" s="3497"/>
      <c r="I196" s="3497"/>
      <c r="J196" s="3497"/>
      <c r="K196" s="3497"/>
      <c r="L196" s="3497"/>
      <c r="M196" s="3497"/>
      <c r="N196" s="3497"/>
      <c r="O196" s="3498"/>
      <c r="P196" s="3438" t="s">
        <v>206</v>
      </c>
      <c r="Q196" s="3460"/>
      <c r="R196" s="3460"/>
      <c r="S196" s="3460"/>
      <c r="T196" s="242"/>
      <c r="U196" s="242"/>
    </row>
    <row r="197" spans="1:94" ht="15" customHeight="1" x14ac:dyDescent="0.25">
      <c r="A197" s="2578"/>
      <c r="B197" s="2522"/>
      <c r="C197" s="2621"/>
      <c r="D197" s="2622"/>
      <c r="E197" s="2623"/>
      <c r="F197" s="2633" t="s">
        <v>114</v>
      </c>
      <c r="G197" s="2525"/>
      <c r="H197" s="2633" t="s">
        <v>148</v>
      </c>
      <c r="I197" s="2525"/>
      <c r="J197" s="2633" t="s">
        <v>199</v>
      </c>
      <c r="K197" s="2525"/>
      <c r="L197" s="2633" t="s">
        <v>200</v>
      </c>
      <c r="M197" s="2525"/>
      <c r="N197" s="2633" t="s">
        <v>201</v>
      </c>
      <c r="O197" s="2634"/>
      <c r="P197" s="3499" t="s">
        <v>166</v>
      </c>
      <c r="Q197" s="3476" t="s">
        <v>147</v>
      </c>
      <c r="R197" s="3476" t="s">
        <v>113</v>
      </c>
      <c r="S197" s="3438" t="s">
        <v>114</v>
      </c>
      <c r="T197" s="242"/>
      <c r="U197" s="242"/>
    </row>
    <row r="198" spans="1:94" x14ac:dyDescent="0.25">
      <c r="A198" s="2580"/>
      <c r="B198" s="2506"/>
      <c r="C198" s="1844" t="s">
        <v>17</v>
      </c>
      <c r="D198" s="1839" t="s">
        <v>18</v>
      </c>
      <c r="E198" s="1817" t="s">
        <v>19</v>
      </c>
      <c r="F198" s="1839" t="s">
        <v>18</v>
      </c>
      <c r="G198" s="1876" t="s">
        <v>19</v>
      </c>
      <c r="H198" s="1839" t="s">
        <v>18</v>
      </c>
      <c r="I198" s="1876" t="s">
        <v>19</v>
      </c>
      <c r="J198" s="1839" t="s">
        <v>18</v>
      </c>
      <c r="K198" s="1876" t="s">
        <v>19</v>
      </c>
      <c r="L198" s="1839" t="s">
        <v>18</v>
      </c>
      <c r="M198" s="1876" t="s">
        <v>19</v>
      </c>
      <c r="N198" s="1839" t="s">
        <v>18</v>
      </c>
      <c r="O198" s="1855" t="s">
        <v>19</v>
      </c>
      <c r="P198" s="3499"/>
      <c r="Q198" s="3476"/>
      <c r="R198" s="3476"/>
      <c r="S198" s="3438"/>
      <c r="T198" s="242"/>
      <c r="U198" s="242"/>
    </row>
    <row r="199" spans="1:94" x14ac:dyDescent="0.25">
      <c r="A199" s="3483" t="s">
        <v>207</v>
      </c>
      <c r="B199" s="3484"/>
      <c r="C199" s="413">
        <f>SUM(D199+E199)</f>
        <v>0</v>
      </c>
      <c r="D199" s="414">
        <f>SUM(F199+H199+J199+L199+N199)</f>
        <v>0</v>
      </c>
      <c r="E199" s="415">
        <f>SUM(G199+I199+K199+M199+O199)</f>
        <v>0</v>
      </c>
      <c r="F199" s="204"/>
      <c r="G199" s="68"/>
      <c r="H199" s="204"/>
      <c r="I199" s="68"/>
      <c r="J199" s="204"/>
      <c r="K199" s="68"/>
      <c r="L199" s="204"/>
      <c r="M199" s="68"/>
      <c r="N199" s="204"/>
      <c r="O199" s="422"/>
      <c r="P199" s="1903"/>
      <c r="Q199" s="1788"/>
      <c r="R199" s="1788"/>
      <c r="S199" s="1511"/>
      <c r="T199" s="242" t="str">
        <f>CA199&amp;CB199&amp;CC199&amp;CD199&amp;CE199&amp;CF199</f>
        <v/>
      </c>
      <c r="U199" s="242"/>
      <c r="CA199" s="60" t="str">
        <f>IF(AND($C199&lt;&gt;0,P199=""),"* No olvide ingresar la variable Rango Etario NANEAS "&amp;P$197&amp;""&amp;". Digite CERO si no tiene. ",IF(P199&gt;$C199,"* La variable NANEAS de 0 - 4 años no debe ser mayor al Total Ambos Sexos. ",""))</f>
        <v/>
      </c>
      <c r="CB199" s="60" t="str">
        <f>IF(AND($C199&lt;&gt;0,Q199=""),"* No olvide ingresar la variable Rango Etario NANEAS "&amp;Q$197&amp;""&amp;". Digite CERO si no tiene. ",IF(Q199&gt;$C199,"* La variable NANEAS de 5 - 9 años no debe ser mayor al Total Ambos Sexos. ",""))</f>
        <v/>
      </c>
      <c r="CC199" s="60" t="str">
        <f>IF(AND($C199&lt;&gt;0,R199=""),"* No olvide ingresar la variable Rango Etario NANEAS "&amp;R$197&amp;""&amp;". Digite CERO si no tiene. ",IF(R199&gt;$C199,"* La variable NANEAS de 10 - 14 años no debe ser mayor al Total Ambos Sexos. ",""))</f>
        <v/>
      </c>
      <c r="CD199" s="60" t="str">
        <f>IF(AND($C199&lt;&gt;0,S199=""),"* No olvide ingresar la variable Rango Etario NANEAS "&amp;S$197&amp;""&amp;". Digite CERO si no tiene. ",IF(S199&gt;$C199,"* La variable NANEAS de 15 - 19 años no debe ser mayor al Total Ambos Sexos. ",""))</f>
        <v/>
      </c>
      <c r="CE199" s="60" t="str">
        <f>IF(AND($C199&lt;&gt;0,P199+Q199+R199+S199=0),"* La suma de variable "&amp;P$196&amp;""&amp;" no puede ser 0. ","")</f>
        <v/>
      </c>
      <c r="CF199" s="60" t="str">
        <f>IF(AND(Q199+R199+S199+P199&gt;$C199),"* La suma de la variable "&amp;P$196&amp;""&amp;" no puede superar el Total Ambos Sexos. ","")</f>
        <v/>
      </c>
      <c r="CG199" s="61"/>
      <c r="CH199" s="61"/>
      <c r="CI199" s="61"/>
      <c r="CK199" s="62">
        <f t="shared" ref="CK199:CN200" si="59">IF(AND($C199&lt;&gt;0,P199=""),1,IF(P199&gt;$C199,1,0))</f>
        <v>0</v>
      </c>
      <c r="CL199" s="62">
        <f t="shared" si="59"/>
        <v>0</v>
      </c>
      <c r="CM199" s="62">
        <f t="shared" si="59"/>
        <v>0</v>
      </c>
      <c r="CN199" s="62">
        <f t="shared" si="59"/>
        <v>0</v>
      </c>
      <c r="CO199" s="327">
        <f>IF(AND($C199&lt;&gt;0,P199+Q199+R199+S199=0),1,0)</f>
        <v>0</v>
      </c>
      <c r="CP199" s="327">
        <f>IF(AND(Q199+R199+S199+P199&gt;$C199),1,0)</f>
        <v>0</v>
      </c>
    </row>
    <row r="200" spans="1:94" x14ac:dyDescent="0.25">
      <c r="A200" s="2613" t="s">
        <v>208</v>
      </c>
      <c r="B200" s="2604"/>
      <c r="C200" s="417">
        <f>SUM(D200+E200)</f>
        <v>0</v>
      </c>
      <c r="D200" s="418">
        <f>SUM(F200+H200+J200+L200+N200)</f>
        <v>0</v>
      </c>
      <c r="E200" s="419">
        <f t="shared" ref="E200" si="60">SUM(G200+I200+K200+M200+O200)</f>
        <v>0</v>
      </c>
      <c r="F200" s="408"/>
      <c r="G200" s="105"/>
      <c r="H200" s="408"/>
      <c r="I200" s="105"/>
      <c r="J200" s="408"/>
      <c r="K200" s="105"/>
      <c r="L200" s="408"/>
      <c r="M200" s="105"/>
      <c r="N200" s="408"/>
      <c r="O200" s="425"/>
      <c r="P200" s="91"/>
      <c r="Q200" s="193"/>
      <c r="R200" s="193"/>
      <c r="S200" s="41"/>
      <c r="T200" s="242" t="str">
        <f>CA200&amp;CB200&amp;CC200&amp;CD200&amp;CE200&amp;CF200</f>
        <v/>
      </c>
      <c r="U200" s="242"/>
      <c r="CA200" s="60" t="str">
        <f>IF(AND($C200&lt;&gt;0,P200=""),"* No olvide ingresar la variable Rango Etario NANEAS "&amp;P$197&amp;""&amp;". Digite CERO si no tiene. ",IF(P200&gt;$C200,"* La variable NANEAS de 0 - 4 años no debe ser mayor al Total Ambos Sexos. ",""))</f>
        <v/>
      </c>
      <c r="CB200" s="60" t="str">
        <f>IF(AND($C200&lt;&gt;0,Q200=""),"* No olvide ingresar la variable Rango Etario NANEAS "&amp;Q$197&amp;""&amp;". Digite CERO si no tiene. ",IF(Q200&gt;$C200,"* La variable NANEAS de 5 - 9 años no debe ser mayor al Total Ambos Sexos. ",""))</f>
        <v/>
      </c>
      <c r="CC200" s="60" t="str">
        <f>IF(AND($C200&lt;&gt;0,R200=""),"* No olvide ingresar la variable Rango Etario NANEAS "&amp;R$197&amp;""&amp;". Digite CERO si no tiene. ",IF(R200&gt;$C200,"* La variable NANEAS de 10 - 14 años no debe ser mayor al Total Ambos Sexos. ",""))</f>
        <v/>
      </c>
      <c r="CD200" s="60" t="str">
        <f>IF(AND($C200&lt;&gt;0,S200=""),"* No olvide ingresar la variable Rango Etario NANEAS "&amp;S$197&amp;""&amp;". Digite CERO si no tiene. ",IF(S200&gt;$C200,"* La variable NANEAS de 15 - 19 años no debe ser mayor al Total Ambos Sexos. ",""))</f>
        <v/>
      </c>
      <c r="CE200" s="60" t="str">
        <f>IF(AND($C200&lt;&gt;0,P200+Q200+R200+S200=0),"* La suma de variable "&amp;P$196&amp;""&amp;" no puede ser 0. ","")</f>
        <v/>
      </c>
      <c r="CF200" s="60" t="str">
        <f>IF(AND(Q200+R200+S200+P200&gt;$C200),"* La suma de la variable "&amp;P$196&amp;""&amp;" no puede superar el Total Ambos Sexos. ","")</f>
        <v/>
      </c>
      <c r="CG200" s="61"/>
      <c r="CH200" s="61"/>
      <c r="CI200" s="61"/>
      <c r="CK200" s="62">
        <f t="shared" si="59"/>
        <v>0</v>
      </c>
      <c r="CL200" s="62">
        <f t="shared" si="59"/>
        <v>0</v>
      </c>
      <c r="CM200" s="62">
        <f t="shared" si="59"/>
        <v>0</v>
      </c>
      <c r="CN200" s="62">
        <f t="shared" si="59"/>
        <v>0</v>
      </c>
      <c r="CO200" s="327">
        <f>IF(AND($C200&lt;&gt;0,P200+Q200+R200+S200=0),1,0)</f>
        <v>0</v>
      </c>
      <c r="CP200" s="327">
        <f>IF(AND(Q200+R200+S200+P200&gt;$C200),1,0)</f>
        <v>0</v>
      </c>
    </row>
    <row r="201" spans="1:94" x14ac:dyDescent="0.25">
      <c r="A201" s="3493" t="s">
        <v>209</v>
      </c>
      <c r="B201" s="3494"/>
      <c r="C201" s="1902">
        <f>SUM(D201+E201)</f>
        <v>0</v>
      </c>
      <c r="D201" s="1847">
        <f>SUM(F201+H201+J201+L201+N201)</f>
        <v>0</v>
      </c>
      <c r="E201" s="1824">
        <f>SUM(G201+I201+K201+M201+O201)</f>
        <v>0</v>
      </c>
      <c r="F201" s="1864">
        <f>SUM(F199:F200)</f>
        <v>0</v>
      </c>
      <c r="G201" s="1853">
        <f t="shared" ref="G201:S201" si="61">SUM(G199:G200)</f>
        <v>0</v>
      </c>
      <c r="H201" s="1864">
        <f t="shared" si="61"/>
        <v>0</v>
      </c>
      <c r="I201" s="1853">
        <f t="shared" si="61"/>
        <v>0</v>
      </c>
      <c r="J201" s="1864">
        <f t="shared" si="61"/>
        <v>0</v>
      </c>
      <c r="K201" s="1853">
        <f t="shared" si="61"/>
        <v>0</v>
      </c>
      <c r="L201" s="1864">
        <f t="shared" si="61"/>
        <v>0</v>
      </c>
      <c r="M201" s="1853">
        <f t="shared" si="61"/>
        <v>0</v>
      </c>
      <c r="N201" s="1864">
        <f t="shared" si="61"/>
        <v>0</v>
      </c>
      <c r="O201" s="1904">
        <f t="shared" si="61"/>
        <v>0</v>
      </c>
      <c r="P201" s="1905">
        <f t="shared" si="61"/>
        <v>0</v>
      </c>
      <c r="Q201" s="1906">
        <f t="shared" si="61"/>
        <v>0</v>
      </c>
      <c r="R201" s="1906">
        <f t="shared" si="61"/>
        <v>0</v>
      </c>
      <c r="S201" s="1849">
        <f t="shared" si="61"/>
        <v>0</v>
      </c>
      <c r="T201" s="242"/>
      <c r="U201" s="242"/>
    </row>
    <row r="202" spans="1:94" x14ac:dyDescent="0.25">
      <c r="A202" s="411" t="s">
        <v>210</v>
      </c>
      <c r="B202" s="429"/>
      <c r="C202" s="429"/>
      <c r="D202" s="429"/>
      <c r="E202" s="429"/>
      <c r="F202" s="429"/>
      <c r="G202" s="429"/>
      <c r="H202" s="429"/>
      <c r="I202" s="3"/>
      <c r="J202" s="3"/>
      <c r="K202" s="3"/>
      <c r="L202" s="3"/>
      <c r="M202" s="3"/>
      <c r="N202" s="3"/>
      <c r="O202" s="3"/>
      <c r="P202" s="3"/>
      <c r="Q202" s="3"/>
      <c r="R202" s="5"/>
      <c r="S202" s="5"/>
      <c r="T202" s="5"/>
      <c r="U202" s="5"/>
      <c r="V202" s="5"/>
      <c r="W202" s="5"/>
      <c r="X202" s="5"/>
      <c r="Y202" s="5"/>
      <c r="Z202" s="4"/>
      <c r="AA202" s="4"/>
      <c r="AB202" s="4"/>
      <c r="AC202" s="4"/>
      <c r="AD202" s="4"/>
      <c r="AE202" s="4"/>
      <c r="AF202" s="4"/>
      <c r="AG202" s="4"/>
      <c r="AH202" s="4"/>
      <c r="AI202" s="4"/>
    </row>
    <row r="203" spans="1:94" ht="15" customHeight="1" x14ac:dyDescent="0.25">
      <c r="A203" s="3271" t="s">
        <v>211</v>
      </c>
      <c r="B203" s="3272"/>
      <c r="C203" s="3281" t="s">
        <v>65</v>
      </c>
      <c r="D203" s="3273"/>
      <c r="E203" s="3274"/>
      <c r="F203" s="3505" t="s">
        <v>6</v>
      </c>
      <c r="G203" s="3505"/>
      <c r="H203" s="3505"/>
      <c r="I203" s="3505"/>
      <c r="J203" s="3505"/>
      <c r="K203" s="3505"/>
      <c r="L203" s="3505"/>
      <c r="M203" s="3505"/>
      <c r="N203" s="3505"/>
      <c r="O203" s="3505"/>
      <c r="P203" s="3505"/>
      <c r="Q203" s="3505"/>
      <c r="R203" s="3505"/>
      <c r="S203" s="3505"/>
      <c r="T203" s="3505"/>
      <c r="U203" s="3505"/>
      <c r="V203" s="3505"/>
      <c r="W203" s="3505"/>
      <c r="X203" s="3505"/>
      <c r="Y203" s="3505"/>
      <c r="Z203" s="3505"/>
      <c r="AA203" s="3505"/>
      <c r="AB203" s="3505"/>
      <c r="AC203" s="3506"/>
      <c r="AD203" s="3507" t="s">
        <v>121</v>
      </c>
      <c r="AE203" s="3280"/>
      <c r="AF203" s="3285" t="s">
        <v>122</v>
      </c>
      <c r="AG203" s="3280"/>
      <c r="AH203" s="3508" t="s">
        <v>28</v>
      </c>
      <c r="AI203" s="3280" t="s">
        <v>29</v>
      </c>
    </row>
    <row r="204" spans="1:94" x14ac:dyDescent="0.25">
      <c r="A204" s="2642"/>
      <c r="B204" s="2643"/>
      <c r="C204" s="2661"/>
      <c r="D204" s="2648"/>
      <c r="E204" s="2649"/>
      <c r="F204" s="3451" t="s">
        <v>212</v>
      </c>
      <c r="G204" s="3490"/>
      <c r="H204" s="2644" t="s">
        <v>213</v>
      </c>
      <c r="I204" s="2645"/>
      <c r="J204" s="2644" t="s">
        <v>214</v>
      </c>
      <c r="K204" s="2645"/>
      <c r="L204" s="2644" t="s">
        <v>215</v>
      </c>
      <c r="M204" s="2645"/>
      <c r="N204" s="2644" t="s">
        <v>216</v>
      </c>
      <c r="O204" s="2645"/>
      <c r="P204" s="2644" t="s">
        <v>217</v>
      </c>
      <c r="Q204" s="2645"/>
      <c r="R204" s="2644" t="s">
        <v>218</v>
      </c>
      <c r="S204" s="2645"/>
      <c r="T204" s="3491" t="s">
        <v>219</v>
      </c>
      <c r="U204" s="3491"/>
      <c r="V204" s="3491" t="s">
        <v>220</v>
      </c>
      <c r="W204" s="3491"/>
      <c r="X204" s="3491" t="s">
        <v>221</v>
      </c>
      <c r="Y204" s="3491"/>
      <c r="Z204" s="3482" t="s">
        <v>123</v>
      </c>
      <c r="AA204" s="3479"/>
      <c r="AB204" s="3482" t="s">
        <v>124</v>
      </c>
      <c r="AC204" s="3492"/>
      <c r="AD204" s="2665"/>
      <c r="AE204" s="2659"/>
      <c r="AF204" s="2667"/>
      <c r="AG204" s="2659"/>
      <c r="AH204" s="2669"/>
      <c r="AI204" s="2658"/>
    </row>
    <row r="205" spans="1:94" x14ac:dyDescent="0.25">
      <c r="A205" s="2644"/>
      <c r="B205" s="2645"/>
      <c r="C205" s="1907" t="s">
        <v>222</v>
      </c>
      <c r="D205" s="1516" t="s">
        <v>18</v>
      </c>
      <c r="E205" s="1517" t="s">
        <v>19</v>
      </c>
      <c r="F205" s="1908" t="s">
        <v>18</v>
      </c>
      <c r="G205" s="1909" t="s">
        <v>19</v>
      </c>
      <c r="H205" s="1908" t="s">
        <v>18</v>
      </c>
      <c r="I205" s="1909" t="s">
        <v>19</v>
      </c>
      <c r="J205" s="1908" t="s">
        <v>18</v>
      </c>
      <c r="K205" s="1909" t="s">
        <v>19</v>
      </c>
      <c r="L205" s="1908" t="s">
        <v>18</v>
      </c>
      <c r="M205" s="1909" t="s">
        <v>19</v>
      </c>
      <c r="N205" s="1908" t="s">
        <v>18</v>
      </c>
      <c r="O205" s="1909" t="s">
        <v>19</v>
      </c>
      <c r="P205" s="1908" t="s">
        <v>18</v>
      </c>
      <c r="Q205" s="1909" t="s">
        <v>19</v>
      </c>
      <c r="R205" s="1908" t="s">
        <v>18</v>
      </c>
      <c r="S205" s="1909" t="s">
        <v>19</v>
      </c>
      <c r="T205" s="1908" t="s">
        <v>18</v>
      </c>
      <c r="U205" s="1909" t="s">
        <v>19</v>
      </c>
      <c r="V205" s="1908" t="s">
        <v>18</v>
      </c>
      <c r="W205" s="1909" t="s">
        <v>19</v>
      </c>
      <c r="X205" s="1908" t="s">
        <v>18</v>
      </c>
      <c r="Y205" s="1909" t="s">
        <v>19</v>
      </c>
      <c r="Z205" s="1908" t="s">
        <v>18</v>
      </c>
      <c r="AA205" s="1909" t="s">
        <v>19</v>
      </c>
      <c r="AB205" s="1908" t="s">
        <v>18</v>
      </c>
      <c r="AC205" s="1910" t="s">
        <v>19</v>
      </c>
      <c r="AD205" s="1911" t="s">
        <v>18</v>
      </c>
      <c r="AE205" s="1909" t="s">
        <v>19</v>
      </c>
      <c r="AF205" s="1911" t="s">
        <v>18</v>
      </c>
      <c r="AG205" s="1909" t="s">
        <v>19</v>
      </c>
      <c r="AH205" s="2670"/>
      <c r="AI205" s="2659" t="s">
        <v>19</v>
      </c>
    </row>
    <row r="206" spans="1:94" x14ac:dyDescent="0.25">
      <c r="A206" s="3500" t="s">
        <v>223</v>
      </c>
      <c r="B206" s="1912" t="s">
        <v>139</v>
      </c>
      <c r="C206" s="1912">
        <f>SUM(D206+E206)</f>
        <v>0</v>
      </c>
      <c r="D206" s="1913">
        <f>SUM(F206+H206+J206+L206+N206+P206+R206+T206+V206+X206+Z206+AB206)</f>
        <v>0</v>
      </c>
      <c r="E206" s="1914">
        <f>SUM(G206+I206+K206+M206+O206+Q206+S206+U206+W206+Y206+AA206+AC206)</f>
        <v>0</v>
      </c>
      <c r="F206" s="1915"/>
      <c r="G206" s="1916"/>
      <c r="H206" s="1915"/>
      <c r="I206" s="1916"/>
      <c r="J206" s="1915"/>
      <c r="K206" s="1916"/>
      <c r="L206" s="1915"/>
      <c r="M206" s="1916"/>
      <c r="N206" s="1915"/>
      <c r="O206" s="1916"/>
      <c r="P206" s="1915"/>
      <c r="Q206" s="1917"/>
      <c r="R206" s="1915"/>
      <c r="S206" s="1917"/>
      <c r="T206" s="1915"/>
      <c r="U206" s="1916"/>
      <c r="V206" s="1915"/>
      <c r="W206" s="1916"/>
      <c r="X206" s="1915"/>
      <c r="Y206" s="1917"/>
      <c r="Z206" s="1915"/>
      <c r="AA206" s="1917"/>
      <c r="AB206" s="1915"/>
      <c r="AC206" s="1918"/>
      <c r="AD206" s="1916"/>
      <c r="AE206" s="1917"/>
      <c r="AF206" s="1916"/>
      <c r="AG206" s="1917"/>
      <c r="AH206" s="1915"/>
      <c r="AI206" s="1917"/>
      <c r="AJ206" s="444" t="str">
        <f>$CA206&amp;CB206&amp;CC206&amp;CD206&amp;CE206&amp;CF206</f>
        <v/>
      </c>
      <c r="CA206" s="60" t="str">
        <f>IF(AND($D206&lt;&gt;0,AD206=""),"* No olvide ingresar la variable "&amp;AD$203&amp;""&amp;"  Hombres (Digite CERO si no tiene).  ",IF(AD206&gt;$D206,"* La variable Niños, Niñas, Adolescentes y Jóvenes SENAME Hombres no puede superar el Total Hombres. ",""))</f>
        <v/>
      </c>
      <c r="CB206" s="60" t="str">
        <f>IF(AND($E206&lt;&gt;0,AE206=""),"* No olvide ingresar la variable Niños, Niñas, Adolescentes y Jóvenes SENAME  Mujeres (Digite CERO si no tiene).  ",IF(AE206&gt;$E206,"* La variable Niños, Niñas, Adolescentes y Jóvenes SENAME Mujeres no puede superar el Total Mujeres ",""))</f>
        <v/>
      </c>
      <c r="CC206" s="60" t="str">
        <f>IF(AND($D206&lt;&gt;0,AF206=""),"* No olvide ingresar la variable "&amp;AF$203&amp;""&amp;" Hombres (Digite CERO si no tiene).  ",IF(AF206&gt;$D206,"* La variable Niños, Niñas, Adolescentes y Jóvenes Mejor Niñez Hombres no puede superar el Total Hombres. ",""))</f>
        <v/>
      </c>
      <c r="CD206" s="60" t="str">
        <f>IF(AND($E206&lt;&gt;0,AG206=""),"* No olvide ingresar la variable Niños, Niñas, Adolescentes y Jóvenes Mejor niñez Mujeres (Digite CERO si no tiene).  ",IF(AG206&gt;$E206,"* La variable de Niños, Niñas, Adolescentes y Jóvenes Mejor Niñez Mujeres no puede superar el Total Mujeres. ",""))</f>
        <v/>
      </c>
      <c r="CE206" s="60" t="str">
        <f>IF(AND($C206&lt;&gt;0,AH206=""),"* No olvide ingresar la variable "&amp;AH$203&amp;""&amp;" (Digite CERO si no tiene).  ",IF(AH206&gt;$C206,"* La variable Pueblos Originarios no puede superar el Total Ambos Sexos. ",""))</f>
        <v/>
      </c>
      <c r="CF206" s="60" t="str">
        <f>IF(AND($C206&lt;&gt;0,AI206=""),"* No olvide ingresar la variable "&amp;AI$203&amp;""&amp;" (Digite CERO si no tiene).  ",IF(AI206&gt;$C206,"* La variable Migrantes no puede superar el Total Ambos Sexos. ",""))</f>
        <v/>
      </c>
      <c r="CK206" s="62">
        <f>IF(AND($D206&lt;&gt;0,AD206=""),1,IF(AD206&gt;$D206,1,0))</f>
        <v>0</v>
      </c>
      <c r="CL206" s="62">
        <f>IF(AND($E206&lt;&gt;0,AE206=""),1,IF(AE206&gt;$E206,1,0))</f>
        <v>0</v>
      </c>
      <c r="CM206" s="62">
        <f>IF(AND($D206&lt;&gt;0,AF206=""),1,IF(AF206&gt;$D206,1,0))</f>
        <v>0</v>
      </c>
      <c r="CN206" s="62">
        <f>IF(AND($E206&lt;&gt;0,AG206=""),1,IF(AG206&gt;$E206,1,0))</f>
        <v>0</v>
      </c>
      <c r="CO206" s="62">
        <f>IF(AND($C206&lt;&gt;0,AH206=""),1,IF(AH206&gt;$C206,1,0))</f>
        <v>0</v>
      </c>
      <c r="CP206" s="62">
        <f>IF(AND($C206&lt;&gt;0,AI206=""),1,IF(AI206&gt;$C206,1,0))</f>
        <v>0</v>
      </c>
    </row>
    <row r="207" spans="1:94" x14ac:dyDescent="0.25">
      <c r="A207" s="2637"/>
      <c r="B207" s="445" t="s">
        <v>224</v>
      </c>
      <c r="C207" s="446">
        <f>SUM(D207+E207)</f>
        <v>0</v>
      </c>
      <c r="D207" s="447">
        <f>SUM(F207+H207+J207+L207+N207+P207+R207+T207+V207+X207+Z207+AB207)</f>
        <v>0</v>
      </c>
      <c r="E207" s="448">
        <f>SUM(G207+I207+K207+M207+O207+Q207+S207+U207+W207+Y207+AA207+AC207)</f>
        <v>0</v>
      </c>
      <c r="F207" s="449"/>
      <c r="G207" s="450"/>
      <c r="H207" s="449"/>
      <c r="I207" s="450"/>
      <c r="J207" s="449"/>
      <c r="K207" s="450"/>
      <c r="L207" s="449"/>
      <c r="M207" s="450"/>
      <c r="N207" s="449"/>
      <c r="O207" s="450"/>
      <c r="P207" s="449"/>
      <c r="Q207" s="451"/>
      <c r="R207" s="449"/>
      <c r="S207" s="451"/>
      <c r="T207" s="449"/>
      <c r="U207" s="450"/>
      <c r="V207" s="449"/>
      <c r="W207" s="450"/>
      <c r="X207" s="449"/>
      <c r="Y207" s="451"/>
      <c r="Z207" s="449"/>
      <c r="AA207" s="451"/>
      <c r="AB207" s="449"/>
      <c r="AC207" s="452"/>
      <c r="AD207" s="453"/>
      <c r="AE207" s="451"/>
      <c r="AF207" s="453"/>
      <c r="AG207" s="451"/>
      <c r="AH207" s="449"/>
      <c r="AI207" s="451"/>
      <c r="AJ207" s="444" t="str">
        <f>$CA207&amp;CB207&amp;CC207&amp;CE207&amp;CF207&amp;CD207</f>
        <v/>
      </c>
      <c r="CA207" s="60" t="str">
        <f>IF(AND($D207&lt;&gt;0,AD207=""),"* No olvide ingresar la variable "&amp;AD$203&amp;""&amp;" Hombres (Digite CERO si no tiene).  ",IF(AD207&gt;$D207,"* La variable Niños, Niñas, Adolescentes y Jóvenes SENAME Hombres no puede superar el Total Hombres. ",""))</f>
        <v/>
      </c>
      <c r="CB207" s="60" t="str">
        <f>IF(AND($E207&lt;&gt;0,AE207=""),"* No olvide ingresar la variable Niños, Niñas, Adolescentes y Jóvenes SENAME  Mujeres (Digite CERO si no tiene).  ",IF(AE207&gt;$E207,"* La variable Niños, Niñas, Adolescentes y Jóvenes SENAME Mujeres no puede superar el Total Mujeres ",""))</f>
        <v/>
      </c>
      <c r="CC207" s="60" t="str">
        <f>IF(AND($D207&lt;&gt;0,AF207=""),"* No olvide ingresar la variable "&amp;AF$203&amp;""&amp;" Hombres (Digite CERO si no tiene).  ",IF(AF207&gt;$D207,"* La variable Niños, Niñas, Adolescentes y Jóvenes Mejor Niñez Hombres no puede superar el Total Hombres. ",""))</f>
        <v/>
      </c>
      <c r="CD207" s="60" t="str">
        <f>IF(AND($E207&lt;&gt;0,AG207=""),"* No olvide ingresar la variable Niños, Niñas, Adolescentes y Jóvenes Mejor niñez Mujeres (Digite CERO si no tiene).  ",IF(AG207&gt;$E207,"* La variable de Niños, Niñas, Adolescentes y Jóvenes Mejor Niñez Mujeres no puede superar el Total Mujeres. ",""))</f>
        <v/>
      </c>
      <c r="CE207" s="60" t="str">
        <f>IF(AND($C207&lt;&gt;0,AH207=""),"* No olvide ingresar la variable "&amp;AH$203&amp;""&amp;" (Digite CERO si no tiene).  ",IF(AH207&gt;$C207,"* La variable Pueblos Originarios no puede superar el Total Ambos Sexos. ",""))</f>
        <v/>
      </c>
      <c r="CF207" s="60" t="str">
        <f>IF(AND($C207&lt;&gt;0,AI207=""),"* No olvide ingresar la variable "&amp;AI$203&amp;""&amp;" (Digite CERO si no tiene).  ",IF(AI207&gt;$C207,"* La variable Migrantes no puede superar el Total Ambos Sexos. ",""))</f>
        <v/>
      </c>
      <c r="CK207" s="62">
        <f>IF(AND($D207&lt;&gt;0,AD207=""),1,IF(AD207&gt;$D207,1,0))</f>
        <v>0</v>
      </c>
      <c r="CL207" s="62">
        <f>IF(AND($E207&lt;&gt;0,AE207=""),1,IF(AE207&gt;$E207,1,0))</f>
        <v>0</v>
      </c>
      <c r="CM207" s="62">
        <f>IF(AND($D207&lt;&gt;0,AF207=""),1,IF(AF207&gt;$D207,1,0))</f>
        <v>0</v>
      </c>
      <c r="CN207" s="62">
        <f>IF(AND($E207&lt;&gt;0,AG207=""),1,IF(AG207&gt;$E207,1,0))</f>
        <v>0</v>
      </c>
      <c r="CO207" s="62">
        <f>IF(AND($C207&lt;&gt;0,AH207=""),1,IF(AH207&gt;$C207,1,0))</f>
        <v>0</v>
      </c>
      <c r="CP207" s="62">
        <f>IF(AND($C207&lt;&gt;0,AI207=""),1,IF(AI207&gt;$C207,1,0))</f>
        <v>0</v>
      </c>
    </row>
    <row r="208" spans="1:94" x14ac:dyDescent="0.25">
      <c r="A208" s="2638" t="s">
        <v>65</v>
      </c>
      <c r="B208" s="2639"/>
      <c r="C208" s="1919">
        <f>SUM(D208+E208)</f>
        <v>0</v>
      </c>
      <c r="D208" s="1920">
        <f t="shared" ref="D208:AI208" si="62">SUM(D206+D207)</f>
        <v>0</v>
      </c>
      <c r="E208" s="1921">
        <f t="shared" si="62"/>
        <v>0</v>
      </c>
      <c r="F208" s="1922">
        <f t="shared" si="62"/>
        <v>0</v>
      </c>
      <c r="G208" s="1923">
        <f t="shared" si="62"/>
        <v>0</v>
      </c>
      <c r="H208" s="1922">
        <f t="shared" si="62"/>
        <v>0</v>
      </c>
      <c r="I208" s="1923">
        <f t="shared" si="62"/>
        <v>0</v>
      </c>
      <c r="J208" s="1922">
        <f t="shared" si="62"/>
        <v>0</v>
      </c>
      <c r="K208" s="1923">
        <f t="shared" si="62"/>
        <v>0</v>
      </c>
      <c r="L208" s="1922">
        <f t="shared" si="62"/>
        <v>0</v>
      </c>
      <c r="M208" s="1923">
        <f t="shared" si="62"/>
        <v>0</v>
      </c>
      <c r="N208" s="1922">
        <f t="shared" si="62"/>
        <v>0</v>
      </c>
      <c r="O208" s="1923">
        <f t="shared" si="62"/>
        <v>0</v>
      </c>
      <c r="P208" s="1922">
        <f t="shared" si="62"/>
        <v>0</v>
      </c>
      <c r="Q208" s="1923">
        <f t="shared" si="62"/>
        <v>0</v>
      </c>
      <c r="R208" s="1922">
        <f t="shared" si="62"/>
        <v>0</v>
      </c>
      <c r="S208" s="1923">
        <f t="shared" si="62"/>
        <v>0</v>
      </c>
      <c r="T208" s="1922">
        <f t="shared" si="62"/>
        <v>0</v>
      </c>
      <c r="U208" s="1923">
        <f t="shared" si="62"/>
        <v>0</v>
      </c>
      <c r="V208" s="1922">
        <f t="shared" si="62"/>
        <v>0</v>
      </c>
      <c r="W208" s="1923">
        <f t="shared" si="62"/>
        <v>0</v>
      </c>
      <c r="X208" s="1922">
        <f t="shared" si="62"/>
        <v>0</v>
      </c>
      <c r="Y208" s="1923">
        <f t="shared" si="62"/>
        <v>0</v>
      </c>
      <c r="Z208" s="1922">
        <f t="shared" si="62"/>
        <v>0</v>
      </c>
      <c r="AA208" s="1923">
        <f t="shared" si="62"/>
        <v>0</v>
      </c>
      <c r="AB208" s="1922">
        <f t="shared" si="62"/>
        <v>0</v>
      </c>
      <c r="AC208" s="1924">
        <f t="shared" si="62"/>
        <v>0</v>
      </c>
      <c r="AD208" s="1920">
        <f t="shared" si="62"/>
        <v>0</v>
      </c>
      <c r="AE208" s="1923">
        <f t="shared" si="62"/>
        <v>0</v>
      </c>
      <c r="AF208" s="1920">
        <f t="shared" si="62"/>
        <v>0</v>
      </c>
      <c r="AG208" s="1923">
        <f t="shared" si="62"/>
        <v>0</v>
      </c>
      <c r="AH208" s="1922">
        <f t="shared" si="62"/>
        <v>0</v>
      </c>
      <c r="AI208" s="1921">
        <f t="shared" si="62"/>
        <v>0</v>
      </c>
    </row>
    <row r="209" spans="1:90" customFormat="1" x14ac:dyDescent="0.25">
      <c r="A209" s="411" t="s">
        <v>225</v>
      </c>
      <c r="B209" s="429"/>
      <c r="C209" s="429"/>
      <c r="D209" s="429"/>
      <c r="E209" s="429"/>
      <c r="F209" s="429"/>
      <c r="G209" s="5"/>
      <c r="H209" s="5"/>
      <c r="I209" s="379"/>
      <c r="J209" s="379"/>
      <c r="K209" s="379"/>
      <c r="L209" s="379"/>
      <c r="M209" s="379"/>
      <c r="N209" s="379"/>
      <c r="O209" s="379"/>
      <c r="P209" s="379"/>
      <c r="Q209" s="379"/>
      <c r="R209" s="5"/>
      <c r="S209" s="5"/>
      <c r="T209" s="5"/>
      <c r="U209" s="5"/>
      <c r="V209" s="5"/>
      <c r="W209" s="5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</row>
    <row r="210" spans="1:90" customFormat="1" ht="15" customHeight="1" x14ac:dyDescent="0.25">
      <c r="A210" s="3271" t="s">
        <v>226</v>
      </c>
      <c r="B210" s="3272"/>
      <c r="C210" s="3273" t="s">
        <v>65</v>
      </c>
      <c r="D210" s="3273"/>
      <c r="E210" s="3274"/>
      <c r="F210" s="3501" t="s">
        <v>6</v>
      </c>
      <c r="G210" s="3502"/>
      <c r="H210" s="3502"/>
      <c r="I210" s="3502"/>
      <c r="J210" s="3502"/>
      <c r="K210" s="3502"/>
      <c r="L210" s="3502"/>
      <c r="M210" s="3502"/>
      <c r="N210" s="3502"/>
      <c r="O210" s="3502"/>
      <c r="P210" s="3501" t="s">
        <v>227</v>
      </c>
      <c r="Q210" s="3502"/>
      <c r="R210" s="3503"/>
      <c r="S210" s="3509" t="s">
        <v>28</v>
      </c>
      <c r="T210" s="3288" t="s">
        <v>29</v>
      </c>
      <c r="U210" s="3285" t="s">
        <v>228</v>
      </c>
      <c r="V210" s="3285"/>
      <c r="W210" s="3285"/>
      <c r="X210" s="3285"/>
      <c r="Y210" s="3285"/>
      <c r="Z210" s="3280"/>
      <c r="AA210" s="3289" t="s">
        <v>229</v>
      </c>
      <c r="AB210" s="3285"/>
      <c r="AC210" s="3285"/>
      <c r="AD210" s="3285"/>
      <c r="AE210" s="3285"/>
      <c r="AF210" s="3280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</row>
    <row r="211" spans="1:90" customFormat="1" ht="15" customHeight="1" x14ac:dyDescent="0.25">
      <c r="A211" s="2642"/>
      <c r="B211" s="2643"/>
      <c r="C211" s="2648"/>
      <c r="D211" s="2648"/>
      <c r="E211" s="2649"/>
      <c r="F211" s="3460" t="s">
        <v>230</v>
      </c>
      <c r="G211" s="3460"/>
      <c r="H211" s="3460" t="s">
        <v>31</v>
      </c>
      <c r="I211" s="3460"/>
      <c r="J211" s="3460" t="s">
        <v>145</v>
      </c>
      <c r="K211" s="3460"/>
      <c r="L211" s="3460" t="s">
        <v>231</v>
      </c>
      <c r="M211" s="3460"/>
      <c r="N211" s="3460" t="s">
        <v>232</v>
      </c>
      <c r="O211" s="3437"/>
      <c r="P211" s="3510" t="s">
        <v>233</v>
      </c>
      <c r="Q211" s="3504" t="s">
        <v>234</v>
      </c>
      <c r="R211" s="3279" t="s">
        <v>235</v>
      </c>
      <c r="S211" s="2672"/>
      <c r="T211" s="2675"/>
      <c r="U211" s="2667"/>
      <c r="V211" s="2667"/>
      <c r="W211" s="2667"/>
      <c r="X211" s="2667"/>
      <c r="Y211" s="2667"/>
      <c r="Z211" s="2659"/>
      <c r="AA211" s="2678"/>
      <c r="AB211" s="2667"/>
      <c r="AC211" s="2667"/>
      <c r="AD211" s="2667"/>
      <c r="AE211" s="2667"/>
      <c r="AF211" s="2659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</row>
    <row r="212" spans="1:90" customFormat="1" x14ac:dyDescent="0.25">
      <c r="A212" s="2644"/>
      <c r="B212" s="2645"/>
      <c r="C212" s="1907" t="s">
        <v>222</v>
      </c>
      <c r="D212" s="1911" t="s">
        <v>18</v>
      </c>
      <c r="E212" s="1517" t="s">
        <v>19</v>
      </c>
      <c r="F212" s="1908" t="s">
        <v>18</v>
      </c>
      <c r="G212" s="1909" t="s">
        <v>19</v>
      </c>
      <c r="H212" s="1908" t="s">
        <v>18</v>
      </c>
      <c r="I212" s="1909" t="s">
        <v>19</v>
      </c>
      <c r="J212" s="1908" t="s">
        <v>18</v>
      </c>
      <c r="K212" s="1909" t="s">
        <v>19</v>
      </c>
      <c r="L212" s="1908" t="s">
        <v>18</v>
      </c>
      <c r="M212" s="1909" t="s">
        <v>19</v>
      </c>
      <c r="N212" s="1908" t="s">
        <v>18</v>
      </c>
      <c r="O212" s="1925" t="s">
        <v>19</v>
      </c>
      <c r="P212" s="2680"/>
      <c r="Q212" s="2654"/>
      <c r="R212" s="2656"/>
      <c r="S212" s="2673"/>
      <c r="T212" s="2676" t="s">
        <v>19</v>
      </c>
      <c r="U212" s="1926" t="s">
        <v>236</v>
      </c>
      <c r="V212" s="1927" t="s">
        <v>11</v>
      </c>
      <c r="W212" s="1928" t="s">
        <v>237</v>
      </c>
      <c r="X212" s="1928" t="s">
        <v>238</v>
      </c>
      <c r="Y212" s="1928" t="s">
        <v>239</v>
      </c>
      <c r="Z212" s="1929" t="s">
        <v>240</v>
      </c>
      <c r="AA212" s="1930" t="s">
        <v>236</v>
      </c>
      <c r="AB212" s="1927" t="s">
        <v>11</v>
      </c>
      <c r="AC212" s="1928" t="s">
        <v>237</v>
      </c>
      <c r="AD212" s="1928" t="s">
        <v>238</v>
      </c>
      <c r="AE212" s="1928" t="s">
        <v>239</v>
      </c>
      <c r="AF212" s="1931" t="s">
        <v>240</v>
      </c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</row>
    <row r="213" spans="1:90" customFormat="1" ht="15" customHeight="1" x14ac:dyDescent="0.25">
      <c r="A213" s="3514" t="s">
        <v>241</v>
      </c>
      <c r="B213" s="3515"/>
      <c r="C213" s="1912">
        <f>SUM(D213+E213)</f>
        <v>0</v>
      </c>
      <c r="D213" s="1913">
        <f t="shared" ref="D213:E215" si="63">SUM(F213+H213+J213+L213+N213)</f>
        <v>0</v>
      </c>
      <c r="E213" s="1932">
        <f t="shared" si="63"/>
        <v>0</v>
      </c>
      <c r="F213" s="1915"/>
      <c r="G213" s="1917"/>
      <c r="H213" s="1915"/>
      <c r="I213" s="1917"/>
      <c r="J213" s="1915"/>
      <c r="K213" s="1917"/>
      <c r="L213" s="1915"/>
      <c r="M213" s="1917"/>
      <c r="N213" s="1915"/>
      <c r="O213" s="1933"/>
      <c r="P213" s="1915"/>
      <c r="Q213" s="1795"/>
      <c r="R213" s="1918"/>
      <c r="S213" s="1934"/>
      <c r="T213" s="1918"/>
      <c r="U213" s="471"/>
      <c r="V213" s="472"/>
      <c r="W213" s="472"/>
      <c r="X213" s="472"/>
      <c r="Y213" s="472"/>
      <c r="Z213" s="473"/>
      <c r="AA213" s="1915"/>
      <c r="AB213" s="1795"/>
      <c r="AC213" s="1795"/>
      <c r="AD213" s="1795"/>
      <c r="AE213" s="1795"/>
      <c r="AF213" s="1917"/>
      <c r="AG213" s="242" t="str">
        <f>CA213&amp;CB213</f>
        <v/>
      </c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60" t="str">
        <f>IF(AND($C213&lt;&gt;0,S213=""),"* No olvide ingresar la variable "&amp;S$210&amp;""&amp;" (Digite CERO si no tiene). ",IF(S213&gt;$C213,"* La variable Pueblos Originarios no puede superar el Total Ambos Sexos. ",""))</f>
        <v/>
      </c>
      <c r="CB213" s="60" t="str">
        <f>IF(AND($C213&lt;&gt;0,T213=""),"* No olvide ingresar la variable "&amp;T$210&amp;""&amp;" (Digite CERO si no tiene). ",IF(T213&gt;$C213,"* La variable Migrantes no puede superar el Total Ambos Sexos. ",""))</f>
        <v/>
      </c>
      <c r="CC213" s="2"/>
      <c r="CD213" s="59"/>
      <c r="CE213" s="59"/>
      <c r="CF213" s="61"/>
      <c r="CG213" s="61"/>
      <c r="CH213" s="61"/>
      <c r="CI213" s="61"/>
      <c r="CJ213" s="61"/>
      <c r="CK213" s="62">
        <f>IF(AND($C213&lt;&gt;0,S213=""),1,IF(S213&gt;$C213,1,0))</f>
        <v>0</v>
      </c>
      <c r="CL213" s="62">
        <f>IF(AND($C213&lt;&gt;0,T213=""),1,IF(T213&gt;$C213,1,0))</f>
        <v>0</v>
      </c>
    </row>
    <row r="214" spans="1:90" customFormat="1" x14ac:dyDescent="0.25">
      <c r="A214" s="2694" t="s">
        <v>242</v>
      </c>
      <c r="B214" s="2695"/>
      <c r="C214" s="474">
        <f>SUM(D214+E214)</f>
        <v>0</v>
      </c>
      <c r="D214" s="475">
        <f t="shared" si="63"/>
        <v>0</v>
      </c>
      <c r="E214" s="476">
        <f t="shared" si="63"/>
        <v>0</v>
      </c>
      <c r="F214" s="477"/>
      <c r="G214" s="478"/>
      <c r="H214" s="477"/>
      <c r="I214" s="478"/>
      <c r="J214" s="477"/>
      <c r="K214" s="478"/>
      <c r="L214" s="477"/>
      <c r="M214" s="478"/>
      <c r="N214" s="477"/>
      <c r="O214" s="479"/>
      <c r="P214" s="477"/>
      <c r="Q214" s="480"/>
      <c r="R214" s="481"/>
      <c r="S214" s="482"/>
      <c r="T214" s="483"/>
      <c r="U214" s="482"/>
      <c r="V214" s="480"/>
      <c r="W214" s="480"/>
      <c r="X214" s="480"/>
      <c r="Y214" s="480"/>
      <c r="Z214" s="484"/>
      <c r="AA214" s="477"/>
      <c r="AB214" s="480"/>
      <c r="AC214" s="480"/>
      <c r="AD214" s="480"/>
      <c r="AE214" s="480"/>
      <c r="AF214" s="478"/>
      <c r="AG214" s="242" t="str">
        <f t="shared" ref="AG214:AG215" si="64">CA214&amp;CB214</f>
        <v/>
      </c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60" t="str">
        <f t="shared" ref="CA214:CA215" si="65">IF(AND($C214&lt;&gt;0,S214=""),"* No olvide ingresar la variable "&amp;S$210&amp;""&amp;" (Digite CERO si no tiene). ",IF(S214&gt;$C214,"* La variable Pueblos Originarios no puede superar el Total Ambos Sexos. ",""))</f>
        <v/>
      </c>
      <c r="CB214" s="60" t="str">
        <f t="shared" ref="CB214:CB215" si="66">IF(AND($C214&lt;&gt;0,T214=""),"* No olvide ingresar la variable "&amp;T$210&amp;""&amp;" (Digite CERO si no tiene). ",IF(T214&gt;$C214,"* La variable Migrantes no puede superar el Total Ambos Sexos. ",""))</f>
        <v/>
      </c>
      <c r="CC214" s="2"/>
      <c r="CD214" s="59"/>
      <c r="CE214" s="59"/>
      <c r="CF214" s="61"/>
      <c r="CG214" s="61"/>
      <c r="CH214" s="61"/>
      <c r="CI214" s="61"/>
      <c r="CJ214" s="61"/>
      <c r="CK214" s="62">
        <f t="shared" ref="CK214:CL215" si="67">IF(AND($C214&lt;&gt;0,S214=""),1,IF(S214&gt;$C214,1,0))</f>
        <v>0</v>
      </c>
      <c r="CL214" s="62">
        <f t="shared" si="67"/>
        <v>0</v>
      </c>
    </row>
    <row r="215" spans="1:90" customFormat="1" x14ac:dyDescent="0.25">
      <c r="A215" s="2696" t="s">
        <v>243</v>
      </c>
      <c r="B215" s="2697"/>
      <c r="C215" s="445">
        <f>SUM(D215+E215)</f>
        <v>0</v>
      </c>
      <c r="D215" s="485">
        <f t="shared" si="63"/>
        <v>0</v>
      </c>
      <c r="E215" s="486">
        <f t="shared" si="63"/>
        <v>0</v>
      </c>
      <c r="F215" s="449"/>
      <c r="G215" s="451"/>
      <c r="H215" s="449"/>
      <c r="I215" s="451"/>
      <c r="J215" s="449"/>
      <c r="K215" s="451"/>
      <c r="L215" s="449"/>
      <c r="M215" s="451"/>
      <c r="N215" s="449"/>
      <c r="O215" s="487"/>
      <c r="P215" s="449"/>
      <c r="Q215" s="488"/>
      <c r="R215" s="452"/>
      <c r="S215" s="489"/>
      <c r="T215" s="452"/>
      <c r="U215" s="489"/>
      <c r="V215" s="488"/>
      <c r="W215" s="488"/>
      <c r="X215" s="488"/>
      <c r="Y215" s="488"/>
      <c r="Z215" s="490"/>
      <c r="AA215" s="449"/>
      <c r="AB215" s="488"/>
      <c r="AC215" s="488"/>
      <c r="AD215" s="488"/>
      <c r="AE215" s="488"/>
      <c r="AF215" s="451"/>
      <c r="AG215" s="242" t="str">
        <f t="shared" si="64"/>
        <v/>
      </c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60" t="str">
        <f t="shared" si="65"/>
        <v/>
      </c>
      <c r="CB215" s="60" t="str">
        <f t="shared" si="66"/>
        <v/>
      </c>
      <c r="CC215" s="2"/>
      <c r="CD215" s="59"/>
      <c r="CE215" s="59"/>
      <c r="CF215" s="61"/>
      <c r="CG215" s="61"/>
      <c r="CH215" s="61"/>
      <c r="CI215" s="61"/>
      <c r="CJ215" s="61"/>
      <c r="CK215" s="62">
        <f t="shared" si="67"/>
        <v>0</v>
      </c>
      <c r="CL215" s="62">
        <f>IF(AND($C215&lt;&gt;0,T215=""),1,IF(T215&gt;$C215,1,0))</f>
        <v>0</v>
      </c>
    </row>
    <row r="216" spans="1:90" customFormat="1" x14ac:dyDescent="0.25">
      <c r="A216" s="491" t="s">
        <v>244</v>
      </c>
      <c r="B216" s="491"/>
      <c r="C216" s="491"/>
      <c r="D216" s="492"/>
      <c r="E216" s="492"/>
      <c r="F216" s="492"/>
      <c r="G216" s="492"/>
      <c r="H216" s="493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</row>
    <row r="217" spans="1:90" customFormat="1" ht="15" customHeight="1" x14ac:dyDescent="0.25">
      <c r="A217" s="3297" t="s">
        <v>245</v>
      </c>
      <c r="B217" s="3298"/>
      <c r="C217" s="3298"/>
      <c r="D217" s="3291"/>
      <c r="E217" s="3297" t="s">
        <v>18</v>
      </c>
      <c r="F217" s="3516" t="s">
        <v>19</v>
      </c>
      <c r="G217" s="3521" t="s">
        <v>246</v>
      </c>
      <c r="H217" s="3522"/>
      <c r="I217" s="3523" t="s">
        <v>28</v>
      </c>
      <c r="J217" s="3291" t="s">
        <v>29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</row>
    <row r="218" spans="1:90" customFormat="1" ht="22.5" x14ac:dyDescent="0.25">
      <c r="A218" s="2700"/>
      <c r="B218" s="2701"/>
      <c r="C218" s="2701"/>
      <c r="D218" s="2682"/>
      <c r="E218" s="2700"/>
      <c r="F218" s="2703"/>
      <c r="G218" s="1936" t="s">
        <v>247</v>
      </c>
      <c r="H218" s="1935" t="s">
        <v>248</v>
      </c>
      <c r="I218" s="2716"/>
      <c r="J218" s="268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</row>
    <row r="219" spans="1:90" customFormat="1" ht="15" customHeight="1" x14ac:dyDescent="0.25">
      <c r="A219" s="3511" t="s">
        <v>249</v>
      </c>
      <c r="B219" s="3512"/>
      <c r="C219" s="3512"/>
      <c r="D219" s="3513"/>
      <c r="E219" s="1937"/>
      <c r="F219" s="1938"/>
      <c r="G219" s="1900"/>
      <c r="H219" s="1939"/>
      <c r="I219" s="1940"/>
      <c r="J219" s="1938"/>
      <c r="K219" s="444" t="str">
        <f>$CA219&amp;CB219</f>
        <v/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CA219" s="60" t="str">
        <f>IF(AND($E219+F219&lt;&gt;0,I219=""),"* No olvide ingresar la variable "&amp;I$217&amp;""&amp;" (Digite CERO si no tiene). ",IF(I219&gt;$E219+$F219,"* La variable Pueblos Originarios la suma de Hombres + Mujeres.",""))</f>
        <v/>
      </c>
      <c r="CB219" s="60" t="str">
        <f>IF(AND($E219+F219&lt;&gt;0,J219=""),"* No olvide ingresar la variable "&amp;J$217&amp;""&amp;" (Digite CERO si no tiene). ",IF(J219&gt;$E219+$F219,"* La variable Migrantes no puede superar la suma de Hombres + Mujeres. ",""))</f>
        <v/>
      </c>
      <c r="CC219" s="2"/>
      <c r="CD219" s="59"/>
      <c r="CE219" s="59"/>
      <c r="CF219" s="61"/>
      <c r="CG219" s="61"/>
      <c r="CH219" s="61"/>
      <c r="CI219" s="61"/>
      <c r="CJ219" s="61"/>
      <c r="CK219" s="62">
        <f>IF(AND($E219+$F219&lt;&gt;0,I219=""),1,IF(I219&gt;$E219+$F219,1,0))</f>
        <v>0</v>
      </c>
      <c r="CL219" s="62">
        <f>IF(AND($E219+$F219&lt;&gt;0,J219=""),1,IF(J219&gt;$E219+$F219,1,0))</f>
        <v>0</v>
      </c>
    </row>
    <row r="220" spans="1:90" customFormat="1" ht="15" customHeight="1" x14ac:dyDescent="0.25">
      <c r="A220" s="2686" t="s">
        <v>250</v>
      </c>
      <c r="B220" s="2687"/>
      <c r="C220" s="2687"/>
      <c r="D220" s="2688"/>
      <c r="E220" s="391"/>
      <c r="F220" s="500"/>
      <c r="G220" s="391"/>
      <c r="H220" s="330"/>
      <c r="I220" s="501"/>
      <c r="J220" s="502"/>
      <c r="K220" s="444" t="str">
        <f t="shared" ref="K220:K226" si="68">$CA220&amp;CB220</f>
        <v/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60" t="str">
        <f>IF(AND($E220+F220&lt;&gt;0,I220=""),"* No olvide ingresar la variable "&amp;I$217&amp;""&amp;" (Digite CERO si no tiene). ",IF(I220&gt;$E220+$F220,"* La variable Pueblos Originarios la suma de Hombres + Mujeres.",""))</f>
        <v/>
      </c>
      <c r="CB220" s="60" t="str">
        <f>IF(AND($E220+F220&lt;&gt;0,J220=""),"* No olvide ingresar la variable "&amp;J$217&amp;""&amp;" (Digite CERO si no tiene). ",IF(J220&gt;$E220+$F220,"* La variable Migrantes no puede superar la suma de Hombres + Mujeres. ",""))</f>
        <v/>
      </c>
      <c r="CC220" s="2"/>
      <c r="CD220" s="59"/>
      <c r="CE220" s="59"/>
      <c r="CF220" s="61"/>
      <c r="CG220" s="61"/>
      <c r="CH220" s="61"/>
      <c r="CI220" s="61"/>
      <c r="CJ220" s="61"/>
      <c r="CK220" s="62">
        <f>IF(AND($E220+$F220&lt;&gt;0,I220=""),1,IF(I220&gt;$E220+$F220,1,0))</f>
        <v>0</v>
      </c>
      <c r="CL220" s="62">
        <f>IF(AND($E220+$F220&lt;&gt;0,J220=""),1,IF(J220&gt;$E220+$F220,1,0))</f>
        <v>0</v>
      </c>
    </row>
    <row r="221" spans="1:90" customFormat="1" ht="15" customHeight="1" x14ac:dyDescent="0.25">
      <c r="A221" s="2689" t="s">
        <v>251</v>
      </c>
      <c r="B221" s="2690"/>
      <c r="C221" s="2690"/>
      <c r="D221" s="2691"/>
      <c r="E221" s="396"/>
      <c r="F221" s="503"/>
      <c r="G221" s="504"/>
      <c r="H221" s="505"/>
      <c r="I221" s="506"/>
      <c r="J221" s="507"/>
      <c r="K221" s="444" t="str">
        <f t="shared" si="68"/>
        <v/>
      </c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60" t="str">
        <f t="shared" ref="CA221" si="69">IF(AND($E221+F221&lt;&gt;0,I221=""),"* No olvide ingresar la variable "&amp;I$217&amp;""&amp;" (Digite CERO si no tiene). ",IF(I221&gt;$E221+$F221,"* La variable Pueblos Originarios la suma de Hombres + Mujeres.",""))</f>
        <v/>
      </c>
      <c r="CB221" s="60" t="str">
        <f t="shared" ref="CB221" si="70">IF(AND($E221+F221&lt;&gt;0,J221=""),"* No olvide ingresar la variable "&amp;J$217&amp;""&amp;" (Digite CERO si no tiene). ",IF(J221&gt;$E221+$F221,"* La variable Migrantes no puede superar la suma de Hombres + Mujeres. ",""))</f>
        <v/>
      </c>
      <c r="CC221" s="2"/>
      <c r="CD221" s="59"/>
      <c r="CE221" s="59"/>
      <c r="CF221" s="61"/>
      <c r="CG221" s="61"/>
      <c r="CH221" s="61"/>
      <c r="CI221" s="61"/>
      <c r="CJ221" s="61"/>
      <c r="CK221" s="62">
        <f t="shared" ref="CK221:CL226" si="71">IF(AND($E221+$F221&lt;&gt;0,I221=""),1,IF(I221&gt;$E221+$F221,1,0))</f>
        <v>0</v>
      </c>
      <c r="CL221" s="62">
        <f t="shared" si="71"/>
        <v>0</v>
      </c>
    </row>
    <row r="222" spans="1:90" customFormat="1" x14ac:dyDescent="0.25">
      <c r="A222" s="3517" t="s">
        <v>65</v>
      </c>
      <c r="B222" s="3518"/>
      <c r="C222" s="3518"/>
      <c r="D222" s="3519"/>
      <c r="E222" s="1942">
        <f>SUM(E219:E221)</f>
        <v>0</v>
      </c>
      <c r="F222" s="1943">
        <f>SUM(F219:F221)</f>
        <v>0</v>
      </c>
      <c r="G222" s="1944">
        <f t="shared" ref="G222:J222" si="72">SUM(G219:G221)</f>
        <v>0</v>
      </c>
      <c r="H222" s="1945">
        <f t="shared" si="72"/>
        <v>0</v>
      </c>
      <c r="I222" s="1946">
        <f t="shared" si="72"/>
        <v>0</v>
      </c>
      <c r="J222" s="1947">
        <f t="shared" si="72"/>
        <v>0</v>
      </c>
      <c r="K222" s="444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C222" s="2"/>
      <c r="CD222" s="59"/>
      <c r="CE222" s="59"/>
      <c r="CF222" s="61"/>
      <c r="CG222" s="61"/>
      <c r="CH222" s="61"/>
      <c r="CI222" s="61"/>
      <c r="CJ222" s="61"/>
      <c r="CK222" s="2"/>
      <c r="CL222" s="2"/>
    </row>
    <row r="223" spans="1:90" customFormat="1" x14ac:dyDescent="0.25">
      <c r="A223" s="3520" t="s">
        <v>252</v>
      </c>
      <c r="B223" s="3511" t="s">
        <v>253</v>
      </c>
      <c r="C223" s="3512"/>
      <c r="D223" s="3513"/>
      <c r="E223" s="1948"/>
      <c r="F223" s="1949"/>
      <c r="G223" s="268"/>
      <c r="H223" s="516"/>
      <c r="I223" s="1950"/>
      <c r="J223" s="1949"/>
      <c r="K223" s="444" t="str">
        <f>$CA223&amp;CB223</f>
        <v/>
      </c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60" t="str">
        <f>IF(AND($E223+F223&lt;&gt;0,I223=""),"* No olvide ingresar la variable "&amp;I$217&amp;""&amp;" (Digite CERO si no tiene). ",IF(I223&gt;$E223+$F223,"* La variable Pueblos Originarios no debe ser mayor a la suma de Hombres + Mujeres.",""))</f>
        <v/>
      </c>
      <c r="CB223" s="60" t="str">
        <f>IF(AND($E223+F223&lt;&gt;0,J223=""),"* No olvide ingresar la variable "&amp;J$217&amp;""&amp;" (Digite CERO si no tiene). ",IF(J223&gt;$E223+$F223,"* La variable Migrantes no debe ser mayor a la suma de Hombres + Mujeres. ",""))</f>
        <v/>
      </c>
      <c r="CC223" s="2"/>
      <c r="CD223" s="59"/>
      <c r="CE223" s="59"/>
      <c r="CF223" s="61"/>
      <c r="CG223" s="61"/>
      <c r="CH223" s="61"/>
      <c r="CI223" s="61"/>
      <c r="CJ223" s="61"/>
      <c r="CK223" s="62">
        <f t="shared" si="71"/>
        <v>0</v>
      </c>
      <c r="CL223" s="62">
        <f t="shared" si="71"/>
        <v>0</v>
      </c>
    </row>
    <row r="224" spans="1:90" customFormat="1" ht="15" customHeight="1" x14ac:dyDescent="0.25">
      <c r="A224" s="3520"/>
      <c r="B224" s="2708" t="s">
        <v>254</v>
      </c>
      <c r="C224" s="2686" t="s">
        <v>255</v>
      </c>
      <c r="D224" s="2688"/>
      <c r="E224" s="518"/>
      <c r="F224" s="519"/>
      <c r="G224" s="268"/>
      <c r="H224" s="516"/>
      <c r="I224" s="520"/>
      <c r="J224" s="521"/>
      <c r="K224" s="444" t="str">
        <f t="shared" si="68"/>
        <v/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60" t="str">
        <f t="shared" ref="CA224:CA226" si="73">IF(AND($E224+F224&lt;&gt;0,I224=""),"* No olvide ingresar la variable "&amp;I$217&amp;""&amp;" (Digite CERO si no tiene). ",IF(I224&gt;$E224+$F224,"* La variable Pueblos Originarios no debe ser mayor a la suma de Hombres + Mujeres.",""))</f>
        <v/>
      </c>
      <c r="CB224" s="60" t="str">
        <f t="shared" ref="CB224:CB226" si="74">IF(AND($E224+F224&lt;&gt;0,J224=""),"* No olvide ingresar la variable "&amp;J$217&amp;""&amp;" (Digite CERO si no tiene). ",IF(J224&gt;$E224+$F224,"* La variable Migrantes no debe ser mayor a la suma de Hombres + Mujeres. ",""))</f>
        <v/>
      </c>
      <c r="CC224" s="2"/>
      <c r="CD224" s="59"/>
      <c r="CE224" s="59"/>
      <c r="CF224" s="61"/>
      <c r="CG224" s="61"/>
      <c r="CH224" s="61"/>
      <c r="CI224" s="61"/>
      <c r="CJ224" s="61"/>
      <c r="CK224" s="62">
        <f t="shared" si="71"/>
        <v>0</v>
      </c>
      <c r="CL224" s="62">
        <f t="shared" si="71"/>
        <v>0</v>
      </c>
    </row>
    <row r="225" spans="1:90" customFormat="1" ht="15" customHeight="1" x14ac:dyDescent="0.25">
      <c r="A225" s="3520"/>
      <c r="B225" s="2708"/>
      <c r="C225" s="2709" t="s">
        <v>256</v>
      </c>
      <c r="D225" s="2710"/>
      <c r="E225" s="522"/>
      <c r="F225" s="519"/>
      <c r="G225" s="268"/>
      <c r="H225" s="516"/>
      <c r="I225" s="523"/>
      <c r="J225" s="524"/>
      <c r="K225" s="444" t="str">
        <f t="shared" si="68"/>
        <v/>
      </c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60" t="str">
        <f t="shared" si="73"/>
        <v/>
      </c>
      <c r="CB225" s="60" t="str">
        <f t="shared" si="74"/>
        <v/>
      </c>
      <c r="CC225" s="2"/>
      <c r="CD225" s="59"/>
      <c r="CE225" s="59"/>
      <c r="CF225" s="61"/>
      <c r="CG225" s="61"/>
      <c r="CH225" s="61"/>
      <c r="CI225" s="61"/>
      <c r="CJ225" s="61"/>
      <c r="CK225" s="62">
        <f t="shared" si="71"/>
        <v>0</v>
      </c>
      <c r="CL225" s="62">
        <f t="shared" si="71"/>
        <v>0</v>
      </c>
    </row>
    <row r="226" spans="1:90" customFormat="1" ht="15" customHeight="1" x14ac:dyDescent="0.25">
      <c r="A226" s="3520"/>
      <c r="B226" s="525" t="s">
        <v>257</v>
      </c>
      <c r="C226" s="2711" t="s">
        <v>256</v>
      </c>
      <c r="D226" s="2712"/>
      <c r="E226" s="526"/>
      <c r="F226" s="527"/>
      <c r="G226" s="528"/>
      <c r="H226" s="529"/>
      <c r="I226" s="530"/>
      <c r="J226" s="527"/>
      <c r="K226" s="444" t="str">
        <f t="shared" si="68"/>
        <v/>
      </c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60" t="str">
        <f t="shared" si="73"/>
        <v/>
      </c>
      <c r="CB226" s="60" t="str">
        <f t="shared" si="74"/>
        <v/>
      </c>
      <c r="CC226" s="2"/>
      <c r="CD226" s="59"/>
      <c r="CE226" s="59"/>
      <c r="CF226" s="61"/>
      <c r="CG226" s="61"/>
      <c r="CH226" s="61"/>
      <c r="CI226" s="61"/>
      <c r="CJ226" s="61"/>
      <c r="CK226" s="62">
        <f t="shared" si="71"/>
        <v>0</v>
      </c>
      <c r="CL226" s="62">
        <f t="shared" si="71"/>
        <v>0</v>
      </c>
    </row>
    <row r="227" spans="1:90" customFormat="1" x14ac:dyDescent="0.25">
      <c r="A227" s="3517" t="s">
        <v>65</v>
      </c>
      <c r="B227" s="3518"/>
      <c r="C227" s="3518"/>
      <c r="D227" s="3519"/>
      <c r="E227" s="1942">
        <f>SUM(E223:E226)</f>
        <v>0</v>
      </c>
      <c r="F227" s="1943">
        <f>SUM(F223:F226)</f>
        <v>0</v>
      </c>
      <c r="G227" s="531"/>
      <c r="H227" s="532"/>
      <c r="I227" s="1946">
        <f t="shared" ref="I227:J227" si="75">SUM(I223:I226)</f>
        <v>0</v>
      </c>
      <c r="J227" s="1947">
        <f t="shared" si="75"/>
        <v>0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  <c r="CE227" s="2"/>
      <c r="CF227" s="2"/>
      <c r="CG227" s="2"/>
      <c r="CH227" s="2"/>
      <c r="CI227" s="2"/>
      <c r="CJ227" s="2"/>
      <c r="CK227" s="2"/>
      <c r="CL227" s="2"/>
    </row>
    <row r="228" spans="1:90" customFormat="1" x14ac:dyDescent="0.25">
      <c r="A228" s="533" t="s">
        <v>258</v>
      </c>
      <c r="B228" s="533"/>
      <c r="C228" s="533"/>
      <c r="D228" s="534"/>
      <c r="E228" s="534"/>
      <c r="F228" s="534"/>
      <c r="G228" s="535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  <c r="CE228" s="2"/>
      <c r="CF228" s="2"/>
      <c r="CG228" s="2"/>
      <c r="CH228" s="2"/>
      <c r="CI228" s="2"/>
      <c r="CJ228" s="2"/>
      <c r="CK228" s="2"/>
      <c r="CL228" s="2"/>
    </row>
    <row r="229" spans="1:90" customFormat="1" ht="21" x14ac:dyDescent="0.25">
      <c r="A229" s="3517" t="s">
        <v>226</v>
      </c>
      <c r="B229" s="3519"/>
      <c r="C229" s="1941" t="s">
        <v>18</v>
      </c>
      <c r="D229" s="1951" t="s">
        <v>19</v>
      </c>
      <c r="E229" s="1952" t="s">
        <v>28</v>
      </c>
      <c r="F229" s="1953" t="s">
        <v>29</v>
      </c>
      <c r="G229" s="535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  <c r="CE229" s="2"/>
      <c r="CF229" s="2"/>
      <c r="CG229" s="2"/>
      <c r="CH229" s="2"/>
      <c r="CI229" s="2"/>
      <c r="CJ229" s="2"/>
      <c r="CK229" s="2"/>
      <c r="CL229" s="2"/>
    </row>
    <row r="230" spans="1:90" customFormat="1" ht="21" x14ac:dyDescent="0.25">
      <c r="A230" s="3526" t="s">
        <v>259</v>
      </c>
      <c r="B230" s="1954" t="s">
        <v>255</v>
      </c>
      <c r="C230" s="1955"/>
      <c r="D230" s="1796"/>
      <c r="E230" s="1956"/>
      <c r="F230" s="1957"/>
      <c r="G230" s="444" t="str">
        <f>$CB230&amp;CA230</f>
        <v/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60" t="str">
        <f>IF(AND($C230+D230&lt;&gt;0,E230=""),"* No olvide ingresar la variable "&amp;E$229&amp;""&amp;" (Digite CERO si no tiene). ",IF(E230&gt;$C230+$D230,"* La variable Pueblos Originarios no debe ser mayor a la suma de Hombres + Mujeres.",""))</f>
        <v/>
      </c>
      <c r="CB230" s="60" t="str">
        <f>IF(AND($C230+D230&lt;&gt;0,F230=""),"* No olvide ingresar la variable "&amp;F$229&amp;""&amp;" (Digite CERO si no tiene). ",IF(F230&gt;$C230+$D230,"* La variable Migrantes no debe ser mayor a la suma de Hombres + Mujeres.",""))</f>
        <v/>
      </c>
      <c r="CC230" s="2"/>
      <c r="CD230" s="59"/>
      <c r="CE230" s="59"/>
      <c r="CF230" s="61"/>
      <c r="CG230" s="61"/>
      <c r="CH230" s="61"/>
      <c r="CI230" s="61"/>
      <c r="CJ230" s="61"/>
      <c r="CK230" s="62">
        <f>IF(AND($C230+$D230&lt;&gt;0,E230=""),1,IF(E230&gt;$C230+$D230,1,0))</f>
        <v>0</v>
      </c>
      <c r="CL230" s="62">
        <f>IF(AND($C230+$D230&lt;&gt;0,F230=""),1,IF(F230&gt;$C230+$D230,1,0))</f>
        <v>0</v>
      </c>
    </row>
    <row r="231" spans="1:90" customFormat="1" ht="21" x14ac:dyDescent="0.25">
      <c r="A231" s="2725"/>
      <c r="B231" s="545" t="s">
        <v>256</v>
      </c>
      <c r="C231" s="546"/>
      <c r="D231" s="547"/>
      <c r="E231" s="548"/>
      <c r="F231" s="549"/>
      <c r="G231" s="444" t="str">
        <f>$CB231&amp;CA231</f>
        <v/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60" t="str">
        <f>IF(AND($C231+D231&lt;&gt;0,E231=""),"* No olvide ingresar la variable "&amp;E$229&amp;""&amp;" (Digite CERO si no tiene). ",IF(E231&gt;$C231+$D231,"* La variable Pueblos Originarios no debe ser mayor a la suma de Hombres + Mujeres.",""))</f>
        <v/>
      </c>
      <c r="CB231" s="60" t="str">
        <f>IF(AND($C231+D231&lt;&gt;0,F231=""),"* No olvide ingresar la variable "&amp;F$229&amp;""&amp;" (Digite CERO si no tiene). ",IF(F231&gt;$C231+$D231,"* La variable Migrantes no debe ser mayor a la suma de Hombres + Mujeres.",""))</f>
        <v/>
      </c>
      <c r="CC231" s="2"/>
      <c r="CD231" s="59"/>
      <c r="CE231" s="59"/>
      <c r="CF231" s="61"/>
      <c r="CG231" s="61"/>
      <c r="CH231" s="61"/>
      <c r="CI231" s="61"/>
      <c r="CJ231" s="61"/>
      <c r="CK231" s="62">
        <f>IF(AND($C231+$D231&lt;&gt;0,E231=""),1,IF(E231&gt;$C231+$D231,1,0))</f>
        <v>0</v>
      </c>
      <c r="CL231" s="62">
        <f>IF(AND($C231+$D231&lt;&gt;0,F231=""),1,IF(F231&gt;$C231+$D231,1,0))</f>
        <v>0</v>
      </c>
    </row>
    <row r="232" spans="1:90" customFormat="1" x14ac:dyDescent="0.25">
      <c r="A232" s="3517" t="s">
        <v>65</v>
      </c>
      <c r="B232" s="3519"/>
      <c r="C232" s="1958">
        <f>SUM(C230:C231)</f>
        <v>0</v>
      </c>
      <c r="D232" s="1959">
        <f t="shared" ref="D232:F232" si="76">SUM(D230:D231)</f>
        <v>0</v>
      </c>
      <c r="E232" s="1960">
        <f t="shared" si="76"/>
        <v>0</v>
      </c>
      <c r="F232" s="1961">
        <f t="shared" si="76"/>
        <v>0</v>
      </c>
      <c r="G232" s="535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  <c r="CE232" s="2"/>
      <c r="CF232" s="2"/>
      <c r="CG232" s="2"/>
      <c r="CH232" s="2"/>
      <c r="CI232" s="2"/>
      <c r="CJ232" s="2"/>
      <c r="CK232" s="2"/>
      <c r="CL232" s="2"/>
    </row>
    <row r="233" spans="1:90" customFormat="1" x14ac:dyDescent="0.25">
      <c r="A233" s="411" t="s">
        <v>260</v>
      </c>
      <c r="B233" s="429"/>
      <c r="C233" s="429"/>
      <c r="D233" s="5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  <c r="CE233" s="2"/>
      <c r="CF233" s="2"/>
      <c r="CG233" s="2"/>
      <c r="CH233" s="2"/>
      <c r="CI233" s="2"/>
      <c r="CJ233" s="2"/>
      <c r="CK233" s="2"/>
      <c r="CL233" s="2"/>
    </row>
    <row r="234" spans="1:90" customFormat="1" ht="15" customHeight="1" x14ac:dyDescent="0.25">
      <c r="A234" s="3271" t="s">
        <v>261</v>
      </c>
      <c r="B234" s="3272"/>
      <c r="C234" s="3437" t="s">
        <v>262</v>
      </c>
      <c r="D234" s="3439"/>
      <c r="E234" s="3438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  <c r="CE234" s="2"/>
      <c r="CF234" s="2"/>
      <c r="CG234" s="2"/>
      <c r="CH234" s="2"/>
      <c r="CI234" s="2"/>
      <c r="CJ234" s="2"/>
      <c r="CK234" s="2"/>
      <c r="CL234" s="2"/>
    </row>
    <row r="235" spans="1:90" customFormat="1" x14ac:dyDescent="0.25">
      <c r="A235" s="2642"/>
      <c r="B235" s="2643"/>
      <c r="C235" s="3310" t="s">
        <v>263</v>
      </c>
      <c r="D235" s="3437" t="s">
        <v>264</v>
      </c>
      <c r="E235" s="3438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  <c r="CE235" s="2"/>
      <c r="CF235" s="2"/>
      <c r="CG235" s="2"/>
      <c r="CH235" s="2"/>
      <c r="CI235" s="2"/>
      <c r="CJ235" s="2"/>
      <c r="CK235" s="2"/>
      <c r="CL235" s="2"/>
    </row>
    <row r="236" spans="1:90" customFormat="1" x14ac:dyDescent="0.25">
      <c r="A236" s="2644"/>
      <c r="B236" s="2645"/>
      <c r="C236" s="2727"/>
      <c r="D236" s="1962" t="s">
        <v>265</v>
      </c>
      <c r="E236" s="1909" t="s">
        <v>266</v>
      </c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59"/>
      <c r="AM236" s="59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</row>
    <row r="237" spans="1:90" customFormat="1" x14ac:dyDescent="0.25">
      <c r="A237" s="3524" t="s">
        <v>267</v>
      </c>
      <c r="B237" s="3525"/>
      <c r="C237" s="1963"/>
      <c r="D237" s="1915"/>
      <c r="E237" s="1917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59"/>
      <c r="AM237" s="59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</row>
    <row r="238" spans="1:90" customFormat="1" x14ac:dyDescent="0.25">
      <c r="A238" s="2719" t="s">
        <v>268</v>
      </c>
      <c r="B238" s="2720"/>
      <c r="C238" s="556"/>
      <c r="D238" s="557"/>
      <c r="E238" s="484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59"/>
      <c r="AM238" s="59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</row>
    <row r="239" spans="1:90" customFormat="1" x14ac:dyDescent="0.25">
      <c r="A239" s="2719" t="s">
        <v>269</v>
      </c>
      <c r="B239" s="2720"/>
      <c r="C239" s="557"/>
      <c r="D239" s="557"/>
      <c r="E239" s="484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</row>
    <row r="240" spans="1:90" customFormat="1" x14ac:dyDescent="0.25">
      <c r="A240" s="2719" t="s">
        <v>270</v>
      </c>
      <c r="B240" s="2720"/>
      <c r="C240" s="557"/>
      <c r="D240" s="557"/>
      <c r="E240" s="484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</row>
    <row r="241" spans="1:27" customFormat="1" x14ac:dyDescent="0.25">
      <c r="A241" s="2721" t="s">
        <v>271</v>
      </c>
      <c r="B241" s="2722"/>
      <c r="C241" s="558"/>
      <c r="D241" s="559"/>
      <c r="E241" s="490"/>
    </row>
    <row r="242" spans="1:27" customFormat="1" ht="15" customHeight="1" x14ac:dyDescent="0.25">
      <c r="A242" s="2723" t="s">
        <v>272</v>
      </c>
      <c r="B242" s="2723"/>
      <c r="C242" s="2723"/>
      <c r="D242" s="2723"/>
      <c r="E242" s="2723"/>
      <c r="F242" s="2723"/>
      <c r="G242" s="2723"/>
      <c r="H242" s="2723"/>
      <c r="I242" s="2723"/>
      <c r="J242" s="2723"/>
      <c r="K242" s="2723"/>
      <c r="L242" s="2723"/>
      <c r="M242" s="2723"/>
      <c r="N242" s="560"/>
      <c r="O242" s="560"/>
      <c r="P242" s="560"/>
      <c r="Q242" s="560"/>
      <c r="R242" s="560"/>
      <c r="S242" s="560"/>
      <c r="T242" s="560"/>
      <c r="U242" s="560"/>
      <c r="V242" s="560"/>
      <c r="W242" s="560"/>
      <c r="X242" s="560"/>
      <c r="Y242" s="560"/>
    </row>
    <row r="243" spans="1:27" customFormat="1" x14ac:dyDescent="0.25">
      <c r="A243" s="2734" t="s">
        <v>119</v>
      </c>
      <c r="B243" s="2735"/>
      <c r="C243" s="2740" t="s">
        <v>120</v>
      </c>
      <c r="D243" s="2741"/>
      <c r="E243" s="2741"/>
      <c r="F243" s="2744" t="s">
        <v>6</v>
      </c>
      <c r="G243" s="2745"/>
      <c r="H243" s="2745"/>
      <c r="I243" s="2745"/>
      <c r="J243" s="2745"/>
      <c r="K243" s="2745"/>
      <c r="L243" s="2745"/>
      <c r="M243" s="2745"/>
      <c r="N243" s="2745"/>
      <c r="O243" s="2745"/>
      <c r="P243" s="2745"/>
      <c r="Q243" s="2745"/>
      <c r="R243" s="2745"/>
      <c r="S243" s="2745"/>
      <c r="T243" s="2745"/>
      <c r="U243" s="2745"/>
      <c r="V243" s="2745"/>
      <c r="W243" s="2745"/>
      <c r="X243" s="2745"/>
      <c r="Y243" s="2745"/>
      <c r="Z243" s="2745"/>
      <c r="AA243" s="2746"/>
    </row>
    <row r="244" spans="1:27" customFormat="1" ht="15" customHeight="1" x14ac:dyDescent="0.25">
      <c r="A244" s="2736"/>
      <c r="B244" s="2737"/>
      <c r="C244" s="2742"/>
      <c r="D244" s="2743"/>
      <c r="E244" s="2729"/>
      <c r="F244" s="2728" t="s">
        <v>147</v>
      </c>
      <c r="G244" s="2729"/>
      <c r="H244" s="2728" t="s">
        <v>113</v>
      </c>
      <c r="I244" s="2729"/>
      <c r="J244" s="2728" t="s">
        <v>114</v>
      </c>
      <c r="K244" s="2729"/>
      <c r="L244" s="2728" t="s">
        <v>148</v>
      </c>
      <c r="M244" s="2729"/>
      <c r="N244" s="2728" t="s">
        <v>167</v>
      </c>
      <c r="O244" s="2729"/>
      <c r="P244" s="2728" t="s">
        <v>273</v>
      </c>
      <c r="Q244" s="2729"/>
      <c r="R244" s="2728" t="s">
        <v>274</v>
      </c>
      <c r="S244" s="2729"/>
      <c r="T244" s="2728" t="s">
        <v>174</v>
      </c>
      <c r="U244" s="2729"/>
      <c r="V244" s="2728" t="s">
        <v>150</v>
      </c>
      <c r="W244" s="2729"/>
      <c r="X244" s="2728" t="s">
        <v>151</v>
      </c>
      <c r="Y244" s="2729"/>
      <c r="Z244" s="2728" t="s">
        <v>130</v>
      </c>
      <c r="AA244" s="2729"/>
    </row>
    <row r="245" spans="1:27" customFormat="1" x14ac:dyDescent="0.25">
      <c r="A245" s="2738"/>
      <c r="B245" s="2739"/>
      <c r="C245" s="561" t="s">
        <v>17</v>
      </c>
      <c r="D245" s="562" t="s">
        <v>18</v>
      </c>
      <c r="E245" s="563" t="s">
        <v>19</v>
      </c>
      <c r="F245" s="564" t="s">
        <v>18</v>
      </c>
      <c r="G245" s="565" t="s">
        <v>19</v>
      </c>
      <c r="H245" s="564" t="s">
        <v>18</v>
      </c>
      <c r="I245" s="566" t="s">
        <v>19</v>
      </c>
      <c r="J245" s="564" t="s">
        <v>18</v>
      </c>
      <c r="K245" s="566" t="s">
        <v>19</v>
      </c>
      <c r="L245" s="564" t="s">
        <v>18</v>
      </c>
      <c r="M245" s="566" t="s">
        <v>19</v>
      </c>
      <c r="N245" s="564" t="s">
        <v>18</v>
      </c>
      <c r="O245" s="566" t="s">
        <v>19</v>
      </c>
      <c r="P245" s="564" t="s">
        <v>18</v>
      </c>
      <c r="Q245" s="566" t="s">
        <v>19</v>
      </c>
      <c r="R245" s="564" t="s">
        <v>18</v>
      </c>
      <c r="S245" s="566" t="s">
        <v>19</v>
      </c>
      <c r="T245" s="564" t="s">
        <v>18</v>
      </c>
      <c r="U245" s="566" t="s">
        <v>19</v>
      </c>
      <c r="V245" s="564" t="s">
        <v>18</v>
      </c>
      <c r="W245" s="566" t="s">
        <v>19</v>
      </c>
      <c r="X245" s="564" t="s">
        <v>18</v>
      </c>
      <c r="Y245" s="566" t="s">
        <v>19</v>
      </c>
      <c r="Z245" s="564" t="s">
        <v>18</v>
      </c>
      <c r="AA245" s="566" t="s">
        <v>19</v>
      </c>
    </row>
    <row r="246" spans="1:27" customFormat="1" x14ac:dyDescent="0.25">
      <c r="A246" s="2730" t="s">
        <v>275</v>
      </c>
      <c r="B246" s="2731"/>
      <c r="C246" s="567">
        <f t="shared" ref="C246:C255" si="77">SUM(D246+E246)</f>
        <v>0</v>
      </c>
      <c r="D246" s="568">
        <f>+F246</f>
        <v>0</v>
      </c>
      <c r="E246" s="569">
        <f>+G246</f>
        <v>0</v>
      </c>
      <c r="F246" s="570"/>
      <c r="G246" s="571"/>
      <c r="H246" s="572"/>
      <c r="I246" s="573"/>
      <c r="J246" s="572"/>
      <c r="K246" s="573"/>
      <c r="L246" s="572"/>
      <c r="M246" s="573"/>
      <c r="N246" s="572"/>
      <c r="O246" s="573"/>
      <c r="P246" s="572"/>
      <c r="Q246" s="573"/>
      <c r="R246" s="572"/>
      <c r="S246" s="573"/>
      <c r="T246" s="572"/>
      <c r="U246" s="573"/>
      <c r="V246" s="572"/>
      <c r="W246" s="573"/>
      <c r="X246" s="572"/>
      <c r="Y246" s="573"/>
      <c r="Z246" s="572"/>
      <c r="AA246" s="573"/>
    </row>
    <row r="247" spans="1:27" customFormat="1" x14ac:dyDescent="0.25">
      <c r="A247" s="2732" t="s">
        <v>276</v>
      </c>
      <c r="B247" s="2733"/>
      <c r="C247" s="574">
        <f t="shared" si="77"/>
        <v>0</v>
      </c>
      <c r="D247" s="575">
        <f>+H247</f>
        <v>0</v>
      </c>
      <c r="E247" s="576">
        <f>+I247</f>
        <v>0</v>
      </c>
      <c r="F247" s="577"/>
      <c r="G247" s="578"/>
      <c r="H247" s="579"/>
      <c r="I247" s="580"/>
      <c r="J247" s="581"/>
      <c r="K247" s="578"/>
      <c r="L247" s="581"/>
      <c r="M247" s="578"/>
      <c r="N247" s="581"/>
      <c r="O247" s="578"/>
      <c r="P247" s="581"/>
      <c r="Q247" s="578"/>
      <c r="R247" s="581"/>
      <c r="S247" s="578"/>
      <c r="T247" s="581"/>
      <c r="U247" s="578"/>
      <c r="V247" s="581"/>
      <c r="W247" s="578"/>
      <c r="X247" s="581"/>
      <c r="Y247" s="578"/>
      <c r="Z247" s="581"/>
      <c r="AA247" s="578"/>
    </row>
    <row r="248" spans="1:27" customFormat="1" x14ac:dyDescent="0.25">
      <c r="A248" s="2732" t="s">
        <v>277</v>
      </c>
      <c r="B248" s="2733"/>
      <c r="C248" s="574">
        <f t="shared" si="77"/>
        <v>0</v>
      </c>
      <c r="D248" s="575">
        <f>+J248</f>
        <v>0</v>
      </c>
      <c r="E248" s="576">
        <f>+K248</f>
        <v>0</v>
      </c>
      <c r="F248" s="577"/>
      <c r="G248" s="578"/>
      <c r="H248" s="581"/>
      <c r="I248" s="578"/>
      <c r="J248" s="579"/>
      <c r="K248" s="580"/>
      <c r="L248" s="581"/>
      <c r="M248" s="578"/>
      <c r="N248" s="581"/>
      <c r="O248" s="578"/>
      <c r="P248" s="581"/>
      <c r="Q248" s="578"/>
      <c r="R248" s="581"/>
      <c r="S248" s="578"/>
      <c r="T248" s="581"/>
      <c r="U248" s="578"/>
      <c r="V248" s="581"/>
      <c r="W248" s="578"/>
      <c r="X248" s="581"/>
      <c r="Y248" s="578"/>
      <c r="Z248" s="581"/>
      <c r="AA248" s="578"/>
    </row>
    <row r="249" spans="1:27" customFormat="1" x14ac:dyDescent="0.25">
      <c r="A249" s="2732" t="s">
        <v>278</v>
      </c>
      <c r="B249" s="2733"/>
      <c r="C249" s="574">
        <f t="shared" si="77"/>
        <v>0</v>
      </c>
      <c r="D249" s="575">
        <f>(L249+N249+P249+R249+T249)</f>
        <v>0</v>
      </c>
      <c r="E249" s="576">
        <f>(M249+O249+Q249+S249+U249)</f>
        <v>0</v>
      </c>
      <c r="F249" s="577"/>
      <c r="G249" s="578"/>
      <c r="H249" s="581"/>
      <c r="I249" s="578"/>
      <c r="J249" s="581"/>
      <c r="K249" s="578"/>
      <c r="L249" s="579"/>
      <c r="M249" s="580"/>
      <c r="N249" s="579"/>
      <c r="O249" s="580"/>
      <c r="P249" s="579"/>
      <c r="Q249" s="580"/>
      <c r="R249" s="579"/>
      <c r="S249" s="580"/>
      <c r="T249" s="579"/>
      <c r="U249" s="580"/>
      <c r="V249" s="581"/>
      <c r="W249" s="578"/>
      <c r="X249" s="581"/>
      <c r="Y249" s="578"/>
      <c r="Z249" s="581"/>
      <c r="AA249" s="578"/>
    </row>
    <row r="250" spans="1:27" customFormat="1" x14ac:dyDescent="0.25">
      <c r="A250" s="2732" t="s">
        <v>279</v>
      </c>
      <c r="B250" s="2733"/>
      <c r="C250" s="574">
        <f>SUM(D250+E250)</f>
        <v>0</v>
      </c>
      <c r="D250" s="575">
        <f>+H250+J250+L250+N250</f>
        <v>0</v>
      </c>
      <c r="E250" s="576">
        <f>+I250+K250+M250+O250</f>
        <v>0</v>
      </c>
      <c r="F250" s="577"/>
      <c r="G250" s="578"/>
      <c r="H250" s="579"/>
      <c r="I250" s="580"/>
      <c r="J250" s="579"/>
      <c r="K250" s="580"/>
      <c r="L250" s="579"/>
      <c r="M250" s="580"/>
      <c r="N250" s="579"/>
      <c r="O250" s="580"/>
      <c r="P250" s="581"/>
      <c r="Q250" s="578"/>
      <c r="R250" s="581"/>
      <c r="S250" s="578"/>
      <c r="T250" s="581"/>
      <c r="U250" s="578"/>
      <c r="V250" s="581"/>
      <c r="W250" s="578"/>
      <c r="X250" s="581"/>
      <c r="Y250" s="578"/>
      <c r="Z250" s="581"/>
      <c r="AA250" s="578"/>
    </row>
    <row r="251" spans="1:27" customFormat="1" x14ac:dyDescent="0.25">
      <c r="A251" s="2732" t="s">
        <v>280</v>
      </c>
      <c r="B251" s="2733"/>
      <c r="C251" s="574">
        <f>SUM(D251+E251)</f>
        <v>0</v>
      </c>
      <c r="D251" s="575">
        <f>+H251+J251+L251+N251+P251+R251+T251+V251+X251+Z251</f>
        <v>0</v>
      </c>
      <c r="E251" s="576">
        <f>+I251+K251+M251+O251+Q251+S251+U251+W251+Y251+AA251</f>
        <v>0</v>
      </c>
      <c r="F251" s="577"/>
      <c r="G251" s="578"/>
      <c r="H251" s="579"/>
      <c r="I251" s="570"/>
      <c r="J251" s="579"/>
      <c r="K251" s="580"/>
      <c r="L251" s="579"/>
      <c r="M251" s="580"/>
      <c r="N251" s="579"/>
      <c r="O251" s="580"/>
      <c r="P251" s="579"/>
      <c r="Q251" s="580"/>
      <c r="R251" s="579"/>
      <c r="S251" s="580"/>
      <c r="T251" s="579"/>
      <c r="U251" s="580"/>
      <c r="V251" s="579"/>
      <c r="W251" s="580"/>
      <c r="X251" s="579"/>
      <c r="Y251" s="580"/>
      <c r="Z251" s="579"/>
      <c r="AA251" s="580"/>
    </row>
    <row r="252" spans="1:27" customFormat="1" x14ac:dyDescent="0.25">
      <c r="A252" s="2747" t="s">
        <v>281</v>
      </c>
      <c r="B252" s="2748"/>
      <c r="C252" s="582">
        <f>SUM(D252+E252)</f>
        <v>0</v>
      </c>
      <c r="D252" s="583">
        <f>+V252+X252+Z252+T252</f>
        <v>0</v>
      </c>
      <c r="E252" s="584">
        <f>+W252+Y252+AA252+U252</f>
        <v>0</v>
      </c>
      <c r="F252" s="585"/>
      <c r="G252" s="586"/>
      <c r="H252" s="587"/>
      <c r="I252" s="585"/>
      <c r="J252" s="587"/>
      <c r="K252" s="586"/>
      <c r="L252" s="587"/>
      <c r="M252" s="586"/>
      <c r="N252" s="587"/>
      <c r="O252" s="586"/>
      <c r="P252" s="587"/>
      <c r="Q252" s="586"/>
      <c r="R252" s="587"/>
      <c r="S252" s="586"/>
      <c r="T252" s="588"/>
      <c r="U252" s="589"/>
      <c r="V252" s="590"/>
      <c r="W252" s="591"/>
      <c r="X252" s="590"/>
      <c r="Y252" s="591"/>
      <c r="Z252" s="590"/>
      <c r="AA252" s="591"/>
    </row>
    <row r="253" spans="1:27" customFormat="1" x14ac:dyDescent="0.25">
      <c r="A253" s="2749" t="s">
        <v>138</v>
      </c>
      <c r="B253" s="592" t="s">
        <v>139</v>
      </c>
      <c r="C253" s="593">
        <f t="shared" si="77"/>
        <v>0</v>
      </c>
      <c r="D253" s="594">
        <f>F253+H253+J253+L253+N253+P253+R253+T253+V253+X253+Z253</f>
        <v>0</v>
      </c>
      <c r="E253" s="595">
        <f>G253+I253+K253+M253+O253+Q253+S253+U253+W253+Y253+AA253</f>
        <v>0</v>
      </c>
      <c r="F253" s="596"/>
      <c r="G253" s="571"/>
      <c r="H253" s="597"/>
      <c r="I253" s="571"/>
      <c r="J253" s="597"/>
      <c r="K253" s="571"/>
      <c r="L253" s="597"/>
      <c r="M253" s="571"/>
      <c r="N253" s="597"/>
      <c r="O253" s="598"/>
      <c r="P253" s="597"/>
      <c r="Q253" s="598"/>
      <c r="R253" s="599"/>
      <c r="S253" s="600"/>
      <c r="T253" s="599"/>
      <c r="U253" s="600"/>
      <c r="V253" s="596"/>
      <c r="W253" s="571"/>
      <c r="X253" s="597"/>
      <c r="Y253" s="571"/>
      <c r="Z253" s="597"/>
      <c r="AA253" s="571"/>
    </row>
    <row r="254" spans="1:27" customFormat="1" x14ac:dyDescent="0.25">
      <c r="A254" s="2750"/>
      <c r="B254" s="601" t="s">
        <v>254</v>
      </c>
      <c r="C254" s="602">
        <f t="shared" si="77"/>
        <v>0</v>
      </c>
      <c r="D254" s="594">
        <f t="shared" ref="D254:E255" si="78">F254+H254+J254+L254+N254+P254+R254+T254+V254+X254+Z254</f>
        <v>0</v>
      </c>
      <c r="E254" s="595">
        <f t="shared" si="78"/>
        <v>0</v>
      </c>
      <c r="F254" s="570"/>
      <c r="G254" s="580"/>
      <c r="H254" s="579"/>
      <c r="I254" s="580"/>
      <c r="J254" s="579"/>
      <c r="K254" s="580"/>
      <c r="L254" s="579"/>
      <c r="M254" s="580"/>
      <c r="N254" s="579"/>
      <c r="O254" s="603"/>
      <c r="P254" s="579"/>
      <c r="Q254" s="603"/>
      <c r="R254" s="604"/>
      <c r="S254" s="605"/>
      <c r="T254" s="604"/>
      <c r="U254" s="605"/>
      <c r="V254" s="570"/>
      <c r="W254" s="580"/>
      <c r="X254" s="579"/>
      <c r="Y254" s="580"/>
      <c r="Z254" s="579"/>
      <c r="AA254" s="580"/>
    </row>
    <row r="255" spans="1:27" customFormat="1" x14ac:dyDescent="0.25">
      <c r="A255" s="2751"/>
      <c r="B255" s="606" t="s">
        <v>224</v>
      </c>
      <c r="C255" s="607">
        <f t="shared" si="77"/>
        <v>0</v>
      </c>
      <c r="D255" s="608">
        <f t="shared" si="78"/>
        <v>0</v>
      </c>
      <c r="E255" s="609">
        <f t="shared" si="78"/>
        <v>0</v>
      </c>
      <c r="F255" s="610"/>
      <c r="G255" s="591"/>
      <c r="H255" s="590"/>
      <c r="I255" s="591"/>
      <c r="J255" s="590"/>
      <c r="K255" s="591"/>
      <c r="L255" s="590"/>
      <c r="M255" s="591"/>
      <c r="N255" s="590"/>
      <c r="O255" s="611"/>
      <c r="P255" s="590"/>
      <c r="Q255" s="611"/>
      <c r="R255" s="612"/>
      <c r="S255" s="613"/>
      <c r="T255" s="612"/>
      <c r="U255" s="613"/>
      <c r="V255" s="610"/>
      <c r="W255" s="591"/>
      <c r="X255" s="590"/>
      <c r="Y255" s="591"/>
      <c r="Z255" s="590"/>
      <c r="AA255" s="591"/>
    </row>
    <row r="256" spans="1:27" customFormat="1" x14ac:dyDescent="0.25">
      <c r="A256" s="491" t="s">
        <v>282</v>
      </c>
      <c r="K256" s="614"/>
      <c r="L256" s="614"/>
      <c r="M256" s="614"/>
      <c r="N256" s="614"/>
      <c r="O256" s="614"/>
    </row>
    <row r="257" spans="1:96" ht="15" customHeight="1" x14ac:dyDescent="0.25">
      <c r="A257" s="3311" t="s">
        <v>59</v>
      </c>
      <c r="B257" s="3312"/>
      <c r="C257" s="3211" t="s">
        <v>65</v>
      </c>
      <c r="D257" s="3212"/>
      <c r="E257" s="3213"/>
      <c r="F257" s="3460" t="s">
        <v>6</v>
      </c>
      <c r="G257" s="3460"/>
      <c r="H257" s="3460"/>
      <c r="I257" s="3460"/>
      <c r="J257" s="3460"/>
      <c r="K257" s="3460"/>
      <c r="L257" s="3460"/>
      <c r="M257" s="3460"/>
      <c r="N257" s="3460"/>
      <c r="O257" s="3460"/>
      <c r="P257" s="3527" t="s">
        <v>283</v>
      </c>
      <c r="Q257" s="615"/>
      <c r="R257" s="615"/>
    </row>
    <row r="258" spans="1:96" ht="15" customHeight="1" x14ac:dyDescent="0.25">
      <c r="A258" s="2755"/>
      <c r="B258" s="2756"/>
      <c r="C258" s="2580"/>
      <c r="D258" s="2505"/>
      <c r="E258" s="2506"/>
      <c r="F258" s="3437" t="s">
        <v>166</v>
      </c>
      <c r="G258" s="3438"/>
      <c r="H258" s="3437" t="s">
        <v>147</v>
      </c>
      <c r="I258" s="3438"/>
      <c r="J258" s="3437" t="s">
        <v>113</v>
      </c>
      <c r="K258" s="3438"/>
      <c r="L258" s="3475" t="s">
        <v>114</v>
      </c>
      <c r="M258" s="3479"/>
      <c r="N258" s="3482" t="s">
        <v>148</v>
      </c>
      <c r="O258" s="3479"/>
      <c r="P258" s="2760"/>
      <c r="Q258" s="616"/>
      <c r="R258" s="2752"/>
    </row>
    <row r="259" spans="1:96" ht="15" customHeight="1" x14ac:dyDescent="0.25">
      <c r="A259" s="2757"/>
      <c r="B259" s="2758"/>
      <c r="C259" s="1815" t="s">
        <v>17</v>
      </c>
      <c r="D259" s="1502" t="s">
        <v>18</v>
      </c>
      <c r="E259" s="382" t="s">
        <v>19</v>
      </c>
      <c r="F259" s="1897" t="s">
        <v>18</v>
      </c>
      <c r="G259" s="382" t="s">
        <v>19</v>
      </c>
      <c r="H259" s="1897" t="s">
        <v>18</v>
      </c>
      <c r="I259" s="382" t="s">
        <v>19</v>
      </c>
      <c r="J259" s="1897" t="s">
        <v>18</v>
      </c>
      <c r="K259" s="382" t="s">
        <v>19</v>
      </c>
      <c r="L259" s="1821" t="s">
        <v>18</v>
      </c>
      <c r="M259" s="617" t="s">
        <v>19</v>
      </c>
      <c r="N259" s="1839" t="s">
        <v>18</v>
      </c>
      <c r="O259" s="1876" t="s">
        <v>19</v>
      </c>
      <c r="P259" s="2761"/>
      <c r="Q259" s="616"/>
      <c r="R259" s="2752"/>
    </row>
    <row r="260" spans="1:96" ht="15" customHeight="1" x14ac:dyDescent="0.25">
      <c r="A260" s="3526" t="s">
        <v>177</v>
      </c>
      <c r="B260" s="1954" t="s">
        <v>284</v>
      </c>
      <c r="C260" s="1878">
        <f t="shared" ref="C260:C265" si="79">SUM(D260:E260)</f>
        <v>0</v>
      </c>
      <c r="D260" s="1866">
        <f>+F260+H260+J260+L260+N260</f>
        <v>0</v>
      </c>
      <c r="E260" s="1843">
        <f>+G260+I260+K260+M260+O260</f>
        <v>0</v>
      </c>
      <c r="F260" s="1857"/>
      <c r="G260" s="1832"/>
      <c r="H260" s="1810"/>
      <c r="I260" s="1832"/>
      <c r="J260" s="1810"/>
      <c r="K260" s="1832"/>
      <c r="L260" s="1810"/>
      <c r="M260" s="1832"/>
      <c r="N260" s="1857"/>
      <c r="O260" s="1832"/>
      <c r="P260" s="1964"/>
      <c r="Q260" s="444" t="str">
        <f>$CA260</f>
        <v/>
      </c>
      <c r="R260" s="619"/>
      <c r="CA260" s="60" t="str">
        <f>IF(AND($C260&lt;&gt;0,P260=""),"* No olvide ingresar la variable "&amp;P$257&amp;""&amp;" (Digite CERO si no tiene). ",IF(P260&gt;$C260,"* La variable Derivación efectiva no debe ser mayor al Total Ambos Sexos.",""))</f>
        <v/>
      </c>
      <c r="CB260" s="59"/>
      <c r="CD260" s="59"/>
      <c r="CE260" s="59"/>
      <c r="CF260" s="61"/>
      <c r="CG260" s="61"/>
      <c r="CH260" s="61"/>
      <c r="CI260" s="61"/>
      <c r="CJ260" s="61"/>
      <c r="CK260" s="327">
        <f>IF(AND($C260&lt;&gt;0,P260=""),0,IF(P260&gt;$C260,1,0))</f>
        <v>0</v>
      </c>
    </row>
    <row r="261" spans="1:96" ht="15" customHeight="1" x14ac:dyDescent="0.25">
      <c r="A261" s="2708"/>
      <c r="B261" s="620" t="s">
        <v>179</v>
      </c>
      <c r="C261" s="216">
        <f t="shared" si="79"/>
        <v>0</v>
      </c>
      <c r="D261" s="248">
        <f t="shared" ref="D261:E265" si="80">+F261+H261+J261+L261+N261</f>
        <v>0</v>
      </c>
      <c r="E261" s="133">
        <f t="shared" si="80"/>
        <v>0</v>
      </c>
      <c r="F261" s="174"/>
      <c r="G261" s="78"/>
      <c r="H261" s="77"/>
      <c r="I261" s="78"/>
      <c r="J261" s="77"/>
      <c r="K261" s="78"/>
      <c r="L261" s="77"/>
      <c r="M261" s="78"/>
      <c r="N261" s="174"/>
      <c r="O261" s="78"/>
      <c r="P261" s="621"/>
      <c r="Q261" s="444" t="str">
        <f t="shared" ref="Q261:Q262" si="81">$CA261</f>
        <v/>
      </c>
      <c r="R261" s="619"/>
      <c r="CA261" s="60" t="str">
        <f>IF(AND($C261&lt;&gt;0,P261=""),"* No olvide ingresar la variable "&amp;P$257&amp;""&amp;" (Digite CERO si no tiene). ",IF(P261&gt;$C261,"* La variable Derivación efectiva no debe ser mayor al Total Ambos Sexos.",""))</f>
        <v/>
      </c>
      <c r="CB261" s="59"/>
      <c r="CD261" s="59"/>
      <c r="CE261" s="59"/>
      <c r="CF261" s="61"/>
      <c r="CG261" s="61"/>
      <c r="CH261" s="61"/>
      <c r="CI261" s="61"/>
      <c r="CJ261" s="61"/>
      <c r="CK261" s="327">
        <f t="shared" ref="CK261:CK262" si="82">IF(AND($C261&lt;&gt;0,P261=""),0,IF(P261&gt;$C261,1,0))</f>
        <v>0</v>
      </c>
    </row>
    <row r="262" spans="1:96" ht="18" customHeight="1" x14ac:dyDescent="0.25">
      <c r="A262" s="2725"/>
      <c r="B262" s="545" t="s">
        <v>180</v>
      </c>
      <c r="C262" s="394">
        <f t="shared" si="79"/>
        <v>0</v>
      </c>
      <c r="D262" s="395">
        <f t="shared" si="80"/>
        <v>0</v>
      </c>
      <c r="E262" s="140">
        <f t="shared" si="80"/>
        <v>0</v>
      </c>
      <c r="F262" s="188"/>
      <c r="G262" s="88"/>
      <c r="H262" s="40"/>
      <c r="I262" s="88"/>
      <c r="J262" s="40"/>
      <c r="K262" s="88"/>
      <c r="L262" s="40"/>
      <c r="M262" s="88"/>
      <c r="N262" s="188"/>
      <c r="O262" s="88"/>
      <c r="P262" s="622"/>
      <c r="Q262" s="444" t="str">
        <f t="shared" si="81"/>
        <v/>
      </c>
      <c r="R262" s="619"/>
      <c r="CA262" s="60" t="str">
        <f>IF(AND($C262&lt;&gt;0,P262=""),"* No olvide ingresar la variable "&amp;P$257&amp;""&amp;" (Digite CERO si no tiene). ",IF(P262&gt;$C262,"* La variable Derivación efectiva no debe ser mayor al Total Ambos Sexos.",""))</f>
        <v/>
      </c>
      <c r="CB262" s="59"/>
      <c r="CD262" s="59"/>
      <c r="CE262" s="59"/>
      <c r="CF262" s="61"/>
      <c r="CG262" s="61"/>
      <c r="CH262" s="61"/>
      <c r="CI262" s="61"/>
      <c r="CJ262" s="61"/>
      <c r="CK262" s="327">
        <f t="shared" si="82"/>
        <v>0</v>
      </c>
    </row>
    <row r="263" spans="1:96" ht="15" customHeight="1" x14ac:dyDescent="0.25">
      <c r="A263" s="3526" t="s">
        <v>181</v>
      </c>
      <c r="B263" s="1954" t="s">
        <v>284</v>
      </c>
      <c r="C263" s="1878">
        <f t="shared" si="79"/>
        <v>0</v>
      </c>
      <c r="D263" s="1866">
        <f t="shared" si="80"/>
        <v>0</v>
      </c>
      <c r="E263" s="1843">
        <f t="shared" si="80"/>
        <v>0</v>
      </c>
      <c r="F263" s="1857"/>
      <c r="G263" s="1832"/>
      <c r="H263" s="1810"/>
      <c r="I263" s="1832"/>
      <c r="J263" s="1810"/>
      <c r="K263" s="1832"/>
      <c r="L263" s="1810"/>
      <c r="M263" s="1832"/>
      <c r="N263" s="1857"/>
      <c r="O263" s="1791"/>
      <c r="P263" s="1965"/>
    </row>
    <row r="264" spans="1:96" ht="15" customHeight="1" x14ac:dyDescent="0.25">
      <c r="A264" s="2708"/>
      <c r="B264" s="620" t="s">
        <v>179</v>
      </c>
      <c r="C264" s="216">
        <f t="shared" si="79"/>
        <v>0</v>
      </c>
      <c r="D264" s="248">
        <f t="shared" si="80"/>
        <v>0</v>
      </c>
      <c r="E264" s="133">
        <f t="shared" si="80"/>
        <v>0</v>
      </c>
      <c r="F264" s="174"/>
      <c r="G264" s="78"/>
      <c r="H264" s="77"/>
      <c r="I264" s="78"/>
      <c r="J264" s="77"/>
      <c r="K264" s="78"/>
      <c r="L264" s="77"/>
      <c r="M264" s="78"/>
      <c r="N264" s="174"/>
      <c r="O264" s="181"/>
      <c r="P264" s="281"/>
    </row>
    <row r="265" spans="1:96" ht="15" customHeight="1" x14ac:dyDescent="0.25">
      <c r="A265" s="2725"/>
      <c r="B265" s="545" t="s">
        <v>180</v>
      </c>
      <c r="C265" s="394">
        <f t="shared" si="79"/>
        <v>0</v>
      </c>
      <c r="D265" s="395">
        <f t="shared" si="80"/>
        <v>0</v>
      </c>
      <c r="E265" s="140">
        <f t="shared" si="80"/>
        <v>0</v>
      </c>
      <c r="F265" s="188"/>
      <c r="G265" s="88"/>
      <c r="H265" s="40"/>
      <c r="I265" s="88"/>
      <c r="J265" s="40"/>
      <c r="K265" s="88"/>
      <c r="L265" s="40"/>
      <c r="M265" s="88"/>
      <c r="N265" s="188"/>
      <c r="O265" s="187"/>
      <c r="P265" s="624"/>
    </row>
    <row r="266" spans="1:96" ht="18" customHeight="1" x14ac:dyDescent="0.25">
      <c r="A266" s="411" t="s">
        <v>285</v>
      </c>
      <c r="B266" s="625"/>
      <c r="C266" s="625"/>
      <c r="D266" s="625"/>
      <c r="E266" s="625"/>
      <c r="F266" s="625"/>
      <c r="G266" s="625"/>
      <c r="H266" s="625"/>
      <c r="I266" s="625"/>
      <c r="J266" s="625"/>
      <c r="K266" s="625"/>
      <c r="L266" s="625"/>
      <c r="M266" s="625"/>
      <c r="N266" s="625"/>
      <c r="O266" s="625"/>
      <c r="P266" s="625"/>
      <c r="Q266" s="625"/>
      <c r="R266" s="625"/>
      <c r="S266" s="625"/>
      <c r="T266" s="625"/>
      <c r="U266" s="625"/>
    </row>
    <row r="267" spans="1:96" x14ac:dyDescent="0.25">
      <c r="A267" s="3447" t="s">
        <v>25</v>
      </c>
      <c r="B267" s="3447" t="s">
        <v>286</v>
      </c>
      <c r="C267" s="3460" t="s">
        <v>287</v>
      </c>
      <c r="D267" s="3460"/>
      <c r="E267" s="3460"/>
      <c r="F267" s="3437" t="s">
        <v>6</v>
      </c>
      <c r="G267" s="3439"/>
      <c r="H267" s="3439"/>
      <c r="I267" s="3439"/>
      <c r="J267" s="3439"/>
      <c r="K267" s="3439"/>
      <c r="L267" s="3439"/>
      <c r="M267" s="3439"/>
      <c r="N267" s="3439"/>
      <c r="O267" s="3439"/>
      <c r="P267" s="3439"/>
      <c r="Q267" s="3439"/>
      <c r="R267" s="3439"/>
      <c r="S267" s="3439"/>
      <c r="T267" s="3439"/>
      <c r="U267" s="3458"/>
      <c r="V267" s="3454" t="s">
        <v>288</v>
      </c>
      <c r="W267" s="3213" t="s">
        <v>289</v>
      </c>
      <c r="X267" s="3222" t="s">
        <v>290</v>
      </c>
      <c r="Y267" s="3213" t="s">
        <v>291</v>
      </c>
      <c r="Z267" s="3235" t="s">
        <v>292</v>
      </c>
      <c r="AA267" s="3314"/>
      <c r="AB267" s="3528" t="s">
        <v>28</v>
      </c>
      <c r="AC267" s="3455" t="s">
        <v>29</v>
      </c>
    </row>
    <row r="268" spans="1:96" x14ac:dyDescent="0.25">
      <c r="A268" s="2509"/>
      <c r="B268" s="2509"/>
      <c r="C268" s="3460"/>
      <c r="D268" s="3460"/>
      <c r="E268" s="3460"/>
      <c r="F268" s="3437" t="s">
        <v>293</v>
      </c>
      <c r="G268" s="3438"/>
      <c r="H268" s="3437" t="s">
        <v>294</v>
      </c>
      <c r="I268" s="3438"/>
      <c r="J268" s="3437" t="s">
        <v>148</v>
      </c>
      <c r="K268" s="3438"/>
      <c r="L268" s="3437" t="s">
        <v>199</v>
      </c>
      <c r="M268" s="3438"/>
      <c r="N268" s="3437" t="s">
        <v>274</v>
      </c>
      <c r="O268" s="3438"/>
      <c r="P268" s="3437" t="s">
        <v>174</v>
      </c>
      <c r="Q268" s="3438"/>
      <c r="R268" s="3437" t="s">
        <v>295</v>
      </c>
      <c r="S268" s="3438"/>
      <c r="T268" s="3437" t="s">
        <v>130</v>
      </c>
      <c r="U268" s="3458"/>
      <c r="V268" s="2520"/>
      <c r="W268" s="2522"/>
      <c r="X268" s="2531"/>
      <c r="Y268" s="2522"/>
      <c r="Z268" s="2763"/>
      <c r="AA268" s="2555"/>
      <c r="AB268" s="2765"/>
      <c r="AC268" s="2524"/>
    </row>
    <row r="269" spans="1:96" x14ac:dyDescent="0.25">
      <c r="A269" s="2510"/>
      <c r="B269" s="2510"/>
      <c r="C269" s="1966" t="s">
        <v>17</v>
      </c>
      <c r="D269" s="1967" t="s">
        <v>18</v>
      </c>
      <c r="E269" s="1817" t="s">
        <v>19</v>
      </c>
      <c r="F269" s="1821" t="s">
        <v>18</v>
      </c>
      <c r="G269" s="1817" t="s">
        <v>19</v>
      </c>
      <c r="H269" s="1821" t="s">
        <v>18</v>
      </c>
      <c r="I269" s="1817" t="s">
        <v>19</v>
      </c>
      <c r="J269" s="1821" t="s">
        <v>18</v>
      </c>
      <c r="K269" s="1817" t="s">
        <v>19</v>
      </c>
      <c r="L269" s="1821" t="s">
        <v>296</v>
      </c>
      <c r="M269" s="1817" t="s">
        <v>19</v>
      </c>
      <c r="N269" s="1821" t="s">
        <v>296</v>
      </c>
      <c r="O269" s="1817" t="s">
        <v>19</v>
      </c>
      <c r="P269" s="1821" t="s">
        <v>296</v>
      </c>
      <c r="Q269" s="1817" t="s">
        <v>19</v>
      </c>
      <c r="R269" s="1821" t="s">
        <v>296</v>
      </c>
      <c r="S269" s="1817" t="s">
        <v>19</v>
      </c>
      <c r="T269" s="1821" t="s">
        <v>296</v>
      </c>
      <c r="U269" s="1854" t="s">
        <v>19</v>
      </c>
      <c r="V269" s="2521"/>
      <c r="W269" s="2506"/>
      <c r="X269" s="2633"/>
      <c r="Y269" s="2506"/>
      <c r="Z269" s="1821" t="s">
        <v>297</v>
      </c>
      <c r="AA269" s="123" t="s">
        <v>298</v>
      </c>
      <c r="AB269" s="2766"/>
      <c r="AC269" s="2525"/>
    </row>
    <row r="270" spans="1:96" ht="21" x14ac:dyDescent="0.25">
      <c r="A270" s="3453" t="s">
        <v>299</v>
      </c>
      <c r="B270" s="1968" t="s">
        <v>300</v>
      </c>
      <c r="C270" s="1856">
        <f>SUM(D270+E270)</f>
        <v>0</v>
      </c>
      <c r="D270" s="1969">
        <f t="shared" ref="D270:E274" si="83">SUM(F270+H270+J270+L270+N270+P270+R270+T270)</f>
        <v>0</v>
      </c>
      <c r="E270" s="1970">
        <f t="shared" si="83"/>
        <v>0</v>
      </c>
      <c r="F270" s="1810"/>
      <c r="G270" s="1811"/>
      <c r="H270" s="1810"/>
      <c r="I270" s="1811"/>
      <c r="J270" s="1810"/>
      <c r="K270" s="1811"/>
      <c r="L270" s="1810"/>
      <c r="M270" s="1811"/>
      <c r="N270" s="1810"/>
      <c r="O270" s="1811"/>
      <c r="P270" s="1810"/>
      <c r="Q270" s="1811"/>
      <c r="R270" s="1810"/>
      <c r="S270" s="1811"/>
      <c r="T270" s="1810"/>
      <c r="U270" s="1971"/>
      <c r="V270" s="1972"/>
      <c r="W270" s="1973"/>
      <c r="X270" s="1974"/>
      <c r="Y270" s="1973"/>
      <c r="Z270" s="1975"/>
      <c r="AA270" s="1973"/>
      <c r="AB270" s="1975"/>
      <c r="AC270" s="1976"/>
    </row>
    <row r="271" spans="1:96" x14ac:dyDescent="0.25">
      <c r="A271" s="2517"/>
      <c r="B271" s="216" t="s">
        <v>301</v>
      </c>
      <c r="C271" s="413">
        <f>SUM(D271+E271)</f>
        <v>0</v>
      </c>
      <c r="D271" s="414">
        <f t="shared" si="83"/>
        <v>0</v>
      </c>
      <c r="E271" s="415">
        <f t="shared" si="83"/>
        <v>0</v>
      </c>
      <c r="F271" s="67"/>
      <c r="G271" s="72"/>
      <c r="H271" s="67"/>
      <c r="I271" s="72"/>
      <c r="J271" s="67"/>
      <c r="K271" s="72"/>
      <c r="L271" s="67"/>
      <c r="M271" s="72"/>
      <c r="N271" s="67"/>
      <c r="O271" s="72"/>
      <c r="P271" s="67"/>
      <c r="Q271" s="72"/>
      <c r="R271" s="67"/>
      <c r="S271" s="72"/>
      <c r="T271" s="67"/>
      <c r="U271" s="203"/>
      <c r="V271" s="71"/>
      <c r="W271" s="72"/>
      <c r="X271" s="204"/>
      <c r="Y271" s="72"/>
      <c r="Z271" s="67"/>
      <c r="AA271" s="72"/>
      <c r="AB271" s="67"/>
      <c r="AC271" s="68"/>
      <c r="AD271" s="242" t="str">
        <f>CA271&amp;CB271&amp;CC271&amp;CD271&amp;CE271&amp;CF271&amp;CG271&amp;CH271</f>
        <v/>
      </c>
      <c r="CA271" s="60" t="str">
        <f>IF(AND($C271&lt;&gt;0,V271=""),"* No olvide ingresar la variable "&amp;V$267&amp;""&amp;". Digite CERO si no tiene. ",IF(V271&gt;$C271,"* La variable Gestantes no debe ser mayor al Total Ambos Sexos. ",""))</f>
        <v/>
      </c>
      <c r="CB271" s="60" t="str">
        <f>IF(AND($C271&lt;&gt;0,W271=""),"* No olvide ingresar la variable "&amp;W$267&amp;""&amp;". Digite CERO si no tiene. ",IF(W271&gt;$C271,"* La variable Madre de hijo menor de 5 años no debe ser mayor al Total Ambos Sexos. ",""))</f>
        <v/>
      </c>
      <c r="CC271" s="60" t="str">
        <f>IF(AND($C271&lt;&gt;0,X271=""),"* No olvide ingresar la variable "&amp;X$267&amp;""&amp;". Digite CERO si no tiene. ",IF(X271&gt;$C271,"* La variable Niños, Niñas, Adolescentes y Jóvenes  SENAME no debe ser mayor al Total Ambos Sexos. ",""))</f>
        <v/>
      </c>
      <c r="CD271" s="60" t="str">
        <f>IF(AND($C271&lt;&gt;0,Y271=""),"* No olvide ingresar la variable "&amp;Y$267&amp;""&amp;". Digite CERO si no tiene. ",IF(Y271&gt;$C271,"* La variable Niños, Niñas, Adolescentes y Jóvenes  Mejor Niñez no debe ser mayor al Total Ambos Sexos. ",""))</f>
        <v/>
      </c>
      <c r="CE271" s="60" t="str">
        <f>IF(AND($E271&lt;&gt;0,Z271=""),"* No olvide ingresar la variable "&amp;Z$267&amp;""&amp;" Masculino. Digite CERO si no tiene. ",IF(Z271&gt;$E271,"* La variable TRANS Masculino no debe ser mayor al Total Mujeres. ",""))</f>
        <v/>
      </c>
      <c r="CF271" s="60" t="str">
        <f>IF(AND($D271&lt;&gt;0,AA271=""),"* No olvide ingresar la variable "&amp;Z$267&amp;""&amp;" Femenino. Digite CERO si no tiene. ",IF(AA271&gt;$D271,"* La variable TRANS Femenino no debe ser mayor al Total Hombres. ",""))</f>
        <v/>
      </c>
      <c r="CG271" s="60" t="str">
        <f>IF(AND($C271&lt;&gt;0,AB271=""),"* No olvide ingresar la variable "&amp;AB$267&amp;""&amp;". Digite CERO si no tiene. ",IF(AB271&gt;$C271,"* La variable Pueblos Originarios no debe ser mayor al Total Ambos Sexos. ",""))</f>
        <v/>
      </c>
      <c r="CH271" s="60" t="str">
        <f>IF(AND($C271&lt;&gt;0,AC271=""),"* No olvide ingresar la variable "&amp;AC$267&amp;""&amp;". Digite CERO si no tiene. ",IF(AC271&gt;$C271,"* La variable Migrantes no debe ser mayor al Total Ambos Sexos. ",""))</f>
        <v/>
      </c>
      <c r="CI271" s="61"/>
      <c r="CK271" s="62">
        <f>IF(AND($C271&lt;&gt;0,V271=""),1,IF(V271&gt;$C271,1,0))</f>
        <v>0</v>
      </c>
      <c r="CL271" s="62">
        <f>IF(AND($C271&lt;&gt;0,W271=""),1,IF(W271&gt;$C271,1,0))</f>
        <v>0</v>
      </c>
      <c r="CM271" s="62">
        <f>IF(AND($C271&lt;&gt;0,X271=""),1,IF(X271&gt;$C271,1,0))</f>
        <v>0</v>
      </c>
      <c r="CN271" s="62">
        <f>IF(AND($C271&lt;&gt;0,Y271=""),1,IF(Y271&gt;$C271,1,0))</f>
        <v>0</v>
      </c>
      <c r="CO271" s="62">
        <f>IF(AND($E271&lt;&gt;0,Z271=""),1,IF(Z271&gt;$E271,1,0))</f>
        <v>0</v>
      </c>
      <c r="CP271" s="62">
        <f>IF(AND($D271&lt;&gt;0,AA271=""),1,IF(AA271&gt;$D271,1,0))</f>
        <v>0</v>
      </c>
      <c r="CQ271" s="62">
        <f>IF(AND($C271&lt;&gt;0,AB271=""),1,IF(AB271&gt;$C271,1,0))</f>
        <v>0</v>
      </c>
      <c r="CR271" s="62">
        <f>IF(AND($C271&lt;&gt;0,AC271=""),1,IF(AC271&gt;$C271,1,0))</f>
        <v>0</v>
      </c>
    </row>
    <row r="272" spans="1:96" x14ac:dyDescent="0.25">
      <c r="A272" s="2517"/>
      <c r="B272" s="218" t="s">
        <v>302</v>
      </c>
      <c r="C272" s="170">
        <f>SUM(D272+E272)</f>
        <v>0</v>
      </c>
      <c r="D272" s="160">
        <f t="shared" si="83"/>
        <v>0</v>
      </c>
      <c r="E272" s="637">
        <f t="shared" si="83"/>
        <v>0</v>
      </c>
      <c r="F272" s="67"/>
      <c r="G272" s="72"/>
      <c r="H272" s="67"/>
      <c r="I272" s="72"/>
      <c r="J272" s="67"/>
      <c r="K272" s="72"/>
      <c r="L272" s="67"/>
      <c r="M272" s="72"/>
      <c r="N272" s="67"/>
      <c r="O272" s="72"/>
      <c r="P272" s="67"/>
      <c r="Q272" s="72"/>
      <c r="R272" s="67"/>
      <c r="S272" s="72"/>
      <c r="T272" s="67"/>
      <c r="U272" s="203"/>
      <c r="V272" s="71"/>
      <c r="W272" s="72"/>
      <c r="X272" s="204"/>
      <c r="Y272" s="72"/>
      <c r="Z272" s="67"/>
      <c r="AA272" s="72"/>
      <c r="AB272" s="67"/>
      <c r="AC272" s="68"/>
      <c r="AD272" s="242" t="str">
        <f t="shared" ref="AD272:AD274" si="84">CA272&amp;CB272&amp;CC272&amp;CD272&amp;CE272&amp;CF272&amp;CG272&amp;CH272</f>
        <v/>
      </c>
      <c r="CA272" s="60" t="str">
        <f t="shared" ref="CA272:CA274" si="85">IF(AND($C272&lt;&gt;0,V272=""),"* No olvide ingresar la variable "&amp;V$267&amp;""&amp;". Digite CERO si no tiene. ",IF(V272&gt;$C272,"* La variable Gestantes no debe ser mayor al Total Ambos Sexos. ",""))</f>
        <v/>
      </c>
      <c r="CB272" s="60" t="str">
        <f t="shared" ref="CB272:CB274" si="86">IF(AND($C272&lt;&gt;0,W272=""),"* No olvide ingresar la variable "&amp;W$267&amp;""&amp;". Digite CERO si no tiene. ",IF(W272&gt;$C272,"* La variable Madre de hijo menor de 5 años no debe ser mayor al Total Ambos Sexos. ",""))</f>
        <v/>
      </c>
      <c r="CC272" s="60" t="str">
        <f t="shared" ref="CC272:CC274" si="87">IF(AND($C272&lt;&gt;0,X272=""),"* No olvide ingresar la variable "&amp;X$267&amp;""&amp;". Digite CERO si no tiene. ",IF(X272&gt;$C272,"* La variable Niños, Niñas, Adolescentes y Jóvenes  SENAME no debe ser mayor al Total Ambos Sexos. ",""))</f>
        <v/>
      </c>
      <c r="CD272" s="60" t="str">
        <f t="shared" ref="CD272:CD274" si="88">IF(AND($C272&lt;&gt;0,Y272=""),"* No olvide ingresar la variable "&amp;Y$267&amp;""&amp;". Digite CERO si no tiene. ",IF(Y272&gt;$C272,"* La variable Niños, Niñas, Adolescentes y Jóvenes  Mejor Niñez no debe ser mayor al Total Ambos Sexos. ",""))</f>
        <v/>
      </c>
      <c r="CE272" s="60" t="str">
        <f t="shared" ref="CE272:CE274" si="89">IF(AND($E272&lt;&gt;0,Z272=""),"* No olvide ingresar la variable "&amp;Z$267&amp;""&amp;" Masculino. Digite CERO si no tiene. ",IF(Z272&gt;$E272,"* La variable TRANS Masculino no debe ser mayor al Total Mujeres. ",""))</f>
        <v/>
      </c>
      <c r="CF272" s="60" t="str">
        <f t="shared" ref="CF272:CF274" si="90">IF(AND($D272&lt;&gt;0,AA272=""),"* No olvide ingresar la variable "&amp;Z$267&amp;""&amp;" Femenino. Digite CERO si no tiene. ",IF(AA272&gt;$D272,"* La variable TRANS Femenino no debe ser mayor al Total Hombres. ",""))</f>
        <v/>
      </c>
      <c r="CG272" s="60" t="str">
        <f t="shared" ref="CG272:CG274" si="91">IF(AND($C272&lt;&gt;0,AB272=""),"* No olvide ingresar la variable "&amp;AB$267&amp;""&amp;". Digite CERO si no tiene. ",IF(AB272&gt;$C272,"* La variable Pueblos Originarios no debe ser mayor al Total Ambos Sexos. ",""))</f>
        <v/>
      </c>
      <c r="CH272" s="60" t="str">
        <f t="shared" ref="CH272:CH274" si="92">IF(AND($C272&lt;&gt;0,AC272=""),"* No olvide ingresar la variable "&amp;AC$267&amp;""&amp;". Digite CERO si no tiene. ",IF(AC272&gt;$C272,"* La variable Migrantes no debe ser mayor al Total Ambos Sexos. ",""))</f>
        <v/>
      </c>
      <c r="CI272" s="61"/>
      <c r="CK272" s="62">
        <f t="shared" ref="CK272:CN274" si="93">IF(AND($C272&lt;&gt;0,V272=""),1,IF(V272&gt;$C272,1,0))</f>
        <v>0</v>
      </c>
      <c r="CL272" s="62">
        <f t="shared" si="93"/>
        <v>0</v>
      </c>
      <c r="CM272" s="62">
        <f t="shared" si="93"/>
        <v>0</v>
      </c>
      <c r="CN272" s="62">
        <f t="shared" si="93"/>
        <v>0</v>
      </c>
      <c r="CO272" s="62">
        <f t="shared" ref="CO272:CO274" si="94">IF(AND($E272&lt;&gt;0,Z272=""),1,IF(Z272&gt;$E272,1,0))</f>
        <v>0</v>
      </c>
      <c r="CP272" s="62">
        <f t="shared" ref="CP272:CP274" si="95">IF(AND($D272&lt;&gt;0,AA272=""),1,IF(AA272&gt;$D272,1,0))</f>
        <v>0</v>
      </c>
      <c r="CQ272" s="62">
        <f t="shared" ref="CQ272:CR274" si="96">IF(AND($C272&lt;&gt;0,AB272=""),1,IF(AB272&gt;$C272,1,0))</f>
        <v>0</v>
      </c>
      <c r="CR272" s="62">
        <f t="shared" si="96"/>
        <v>0</v>
      </c>
    </row>
    <row r="273" spans="1:96" x14ac:dyDescent="0.25">
      <c r="A273" s="2517"/>
      <c r="B273" s="410" t="s">
        <v>303</v>
      </c>
      <c r="C273" s="170">
        <f>SUM(D273+E273)</f>
        <v>0</v>
      </c>
      <c r="D273" s="160">
        <f t="shared" si="83"/>
        <v>0</v>
      </c>
      <c r="E273" s="637">
        <f t="shared" si="83"/>
        <v>0</v>
      </c>
      <c r="F273" s="77"/>
      <c r="G273" s="82"/>
      <c r="H273" s="77"/>
      <c r="I273" s="82"/>
      <c r="J273" s="77"/>
      <c r="K273" s="82"/>
      <c r="L273" s="77"/>
      <c r="M273" s="82"/>
      <c r="N273" s="77"/>
      <c r="O273" s="82"/>
      <c r="P273" s="77"/>
      <c r="Q273" s="82"/>
      <c r="R273" s="77"/>
      <c r="S273" s="82"/>
      <c r="T273" s="77"/>
      <c r="U273" s="208"/>
      <c r="V273" s="81"/>
      <c r="W273" s="82"/>
      <c r="X273" s="174"/>
      <c r="Y273" s="82"/>
      <c r="Z273" s="77"/>
      <c r="AA273" s="82"/>
      <c r="AB273" s="77"/>
      <c r="AC273" s="78"/>
      <c r="AD273" s="242" t="str">
        <f t="shared" si="84"/>
        <v/>
      </c>
      <c r="CA273" s="60" t="str">
        <f t="shared" si="85"/>
        <v/>
      </c>
      <c r="CB273" s="60" t="str">
        <f t="shared" si="86"/>
        <v/>
      </c>
      <c r="CC273" s="60" t="str">
        <f t="shared" si="87"/>
        <v/>
      </c>
      <c r="CD273" s="60" t="str">
        <f t="shared" si="88"/>
        <v/>
      </c>
      <c r="CE273" s="60" t="str">
        <f t="shared" si="89"/>
        <v/>
      </c>
      <c r="CF273" s="60" t="str">
        <f t="shared" si="90"/>
        <v/>
      </c>
      <c r="CG273" s="60" t="str">
        <f t="shared" si="91"/>
        <v/>
      </c>
      <c r="CH273" s="60" t="str">
        <f t="shared" si="92"/>
        <v/>
      </c>
      <c r="CI273" s="61"/>
      <c r="CK273" s="62">
        <f t="shared" si="93"/>
        <v>0</v>
      </c>
      <c r="CL273" s="62">
        <f t="shared" si="93"/>
        <v>0</v>
      </c>
      <c r="CM273" s="62">
        <f t="shared" si="93"/>
        <v>0</v>
      </c>
      <c r="CN273" s="62">
        <f t="shared" si="93"/>
        <v>0</v>
      </c>
      <c r="CO273" s="62">
        <f t="shared" si="94"/>
        <v>0</v>
      </c>
      <c r="CP273" s="62">
        <f t="shared" si="95"/>
        <v>0</v>
      </c>
      <c r="CQ273" s="62">
        <f t="shared" si="96"/>
        <v>0</v>
      </c>
      <c r="CR273" s="62">
        <f t="shared" si="96"/>
        <v>0</v>
      </c>
    </row>
    <row r="274" spans="1:96" x14ac:dyDescent="0.25">
      <c r="A274" s="2518"/>
      <c r="B274" s="220" t="s">
        <v>304</v>
      </c>
      <c r="C274" s="182">
        <f>SUM(D274+E274)</f>
        <v>0</v>
      </c>
      <c r="D274" s="163">
        <f t="shared" si="83"/>
        <v>0</v>
      </c>
      <c r="E274" s="638">
        <f t="shared" si="83"/>
        <v>0</v>
      </c>
      <c r="F274" s="141"/>
      <c r="G274" s="142"/>
      <c r="H274" s="141"/>
      <c r="I274" s="142"/>
      <c r="J274" s="141"/>
      <c r="K274" s="142"/>
      <c r="L274" s="141"/>
      <c r="M274" s="142"/>
      <c r="N274" s="141"/>
      <c r="O274" s="142"/>
      <c r="P274" s="141"/>
      <c r="Q274" s="142"/>
      <c r="R274" s="141"/>
      <c r="S274" s="142"/>
      <c r="T274" s="141"/>
      <c r="U274" s="639"/>
      <c r="V274" s="146"/>
      <c r="W274" s="142"/>
      <c r="X274" s="195"/>
      <c r="Y274" s="142"/>
      <c r="Z274" s="141"/>
      <c r="AA274" s="142"/>
      <c r="AB274" s="141"/>
      <c r="AC274" s="143"/>
      <c r="AD274" s="242" t="str">
        <f t="shared" si="84"/>
        <v/>
      </c>
      <c r="CA274" s="60" t="str">
        <f t="shared" si="85"/>
        <v/>
      </c>
      <c r="CB274" s="60" t="str">
        <f t="shared" si="86"/>
        <v/>
      </c>
      <c r="CC274" s="60" t="str">
        <f t="shared" si="87"/>
        <v/>
      </c>
      <c r="CD274" s="60" t="str">
        <f t="shared" si="88"/>
        <v/>
      </c>
      <c r="CE274" s="60" t="str">
        <f t="shared" si="89"/>
        <v/>
      </c>
      <c r="CF274" s="60" t="str">
        <f t="shared" si="90"/>
        <v/>
      </c>
      <c r="CG274" s="60" t="str">
        <f t="shared" si="91"/>
        <v/>
      </c>
      <c r="CH274" s="60" t="str">
        <f t="shared" si="92"/>
        <v/>
      </c>
      <c r="CI274" s="61"/>
      <c r="CK274" s="62">
        <f t="shared" si="93"/>
        <v>0</v>
      </c>
      <c r="CL274" s="62">
        <f t="shared" si="93"/>
        <v>0</v>
      </c>
      <c r="CM274" s="62">
        <f t="shared" si="93"/>
        <v>0</v>
      </c>
      <c r="CN274" s="62">
        <f t="shared" si="93"/>
        <v>0</v>
      </c>
      <c r="CO274" s="62">
        <f t="shared" si="94"/>
        <v>0</v>
      </c>
      <c r="CP274" s="62">
        <f t="shared" si="95"/>
        <v>0</v>
      </c>
      <c r="CQ274" s="62">
        <f t="shared" si="96"/>
        <v>0</v>
      </c>
      <c r="CR274" s="62">
        <f>IF(AND($C274&lt;&gt;0,AC274=""),1,IF(AC274&gt;$C274,1,0))</f>
        <v>0</v>
      </c>
    </row>
    <row r="277" spans="1:96" ht="12" customHeight="1" x14ac:dyDescent="0.25"/>
    <row r="278" spans="1:96" ht="18" hidden="1" customHeight="1" x14ac:dyDescent="0.25">
      <c r="A278" s="640">
        <f>SUM(C13:C15,C20:C41,B46:B49,B54:B57,C61:C67,B72:B74,B80:B83,B86:F87,C90:G93,C97:C102,C108:C117,C122:C158,C163:C168,C173:C178,C183:C186,C192:C194,C199:C201,C206:C208,C213:C215,E219:H221,E223:F226,C230:D231,C237:E241,C246:C255,C260:C265,C270:C274)</f>
        <v>412</v>
      </c>
      <c r="B278" s="640">
        <f>SUM(CK20:CR274)</f>
        <v>0</v>
      </c>
    </row>
  </sheetData>
  <mergeCells count="335">
    <mergeCell ref="A270:A274"/>
    <mergeCell ref="AC267:AC269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V267:V269"/>
    <mergeCell ref="W267:W269"/>
    <mergeCell ref="X267:X269"/>
    <mergeCell ref="Y267:Y269"/>
    <mergeCell ref="Z267:AA268"/>
    <mergeCell ref="AB267:AB269"/>
    <mergeCell ref="R258:R259"/>
    <mergeCell ref="A260:A262"/>
    <mergeCell ref="A263:A265"/>
    <mergeCell ref="A267:A269"/>
    <mergeCell ref="B267:B269"/>
    <mergeCell ref="C267:E268"/>
    <mergeCell ref="F267:U267"/>
    <mergeCell ref="A257:B259"/>
    <mergeCell ref="C257:E258"/>
    <mergeCell ref="F257:O257"/>
    <mergeCell ref="P257:P259"/>
    <mergeCell ref="F258:G258"/>
    <mergeCell ref="H258:I258"/>
    <mergeCell ref="J258:K258"/>
    <mergeCell ref="L258:M258"/>
    <mergeCell ref="N258:O258"/>
    <mergeCell ref="A248:B248"/>
    <mergeCell ref="A249:B249"/>
    <mergeCell ref="A250:B250"/>
    <mergeCell ref="A251:B251"/>
    <mergeCell ref="A252:B252"/>
    <mergeCell ref="A253:A255"/>
    <mergeCell ref="T244:U244"/>
    <mergeCell ref="V244:W244"/>
    <mergeCell ref="X244:Y244"/>
    <mergeCell ref="Z244:AA244"/>
    <mergeCell ref="A246:B246"/>
    <mergeCell ref="A247:B247"/>
    <mergeCell ref="A243:B245"/>
    <mergeCell ref="C243:E244"/>
    <mergeCell ref="F243:AA243"/>
    <mergeCell ref="F244:G244"/>
    <mergeCell ref="H244:I244"/>
    <mergeCell ref="J244:K244"/>
    <mergeCell ref="L244:M244"/>
    <mergeCell ref="N244:O244"/>
    <mergeCell ref="P244:Q244"/>
    <mergeCell ref="R244:S244"/>
    <mergeCell ref="A237:B237"/>
    <mergeCell ref="A238:B238"/>
    <mergeCell ref="A239:B239"/>
    <mergeCell ref="A240:B240"/>
    <mergeCell ref="A241:B241"/>
    <mergeCell ref="A242:M242"/>
    <mergeCell ref="A227:D227"/>
    <mergeCell ref="A229:B229"/>
    <mergeCell ref="A230:A231"/>
    <mergeCell ref="A232:B232"/>
    <mergeCell ref="A234:B236"/>
    <mergeCell ref="C234:E234"/>
    <mergeCell ref="C235:C236"/>
    <mergeCell ref="D235:E235"/>
    <mergeCell ref="A222:D222"/>
    <mergeCell ref="A223:A226"/>
    <mergeCell ref="B223:D223"/>
    <mergeCell ref="B224:B225"/>
    <mergeCell ref="C224:D224"/>
    <mergeCell ref="C225:D225"/>
    <mergeCell ref="C226:D226"/>
    <mergeCell ref="G217:H217"/>
    <mergeCell ref="I217:I218"/>
    <mergeCell ref="J217:J218"/>
    <mergeCell ref="A219:D219"/>
    <mergeCell ref="A220:D220"/>
    <mergeCell ref="A221:D221"/>
    <mergeCell ref="A213:B213"/>
    <mergeCell ref="A214:B214"/>
    <mergeCell ref="A215:B215"/>
    <mergeCell ref="A217:D218"/>
    <mergeCell ref="E217:E218"/>
    <mergeCell ref="F217:F218"/>
    <mergeCell ref="S210:S212"/>
    <mergeCell ref="T210:T212"/>
    <mergeCell ref="U210:Z211"/>
    <mergeCell ref="AA210:AF211"/>
    <mergeCell ref="F211:G211"/>
    <mergeCell ref="H211:I211"/>
    <mergeCell ref="J211:K211"/>
    <mergeCell ref="L211:M211"/>
    <mergeCell ref="N211:O211"/>
    <mergeCell ref="P211:P212"/>
    <mergeCell ref="A206:A207"/>
    <mergeCell ref="A208:B208"/>
    <mergeCell ref="A210:B212"/>
    <mergeCell ref="C210:E211"/>
    <mergeCell ref="F210:O210"/>
    <mergeCell ref="P210:R210"/>
    <mergeCell ref="Q211:Q212"/>
    <mergeCell ref="R211:R212"/>
    <mergeCell ref="AI203:AI205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V204:W204"/>
    <mergeCell ref="A203:B205"/>
    <mergeCell ref="C203:E204"/>
    <mergeCell ref="F203:AC203"/>
    <mergeCell ref="AD203:AE204"/>
    <mergeCell ref="AF203:AG204"/>
    <mergeCell ref="AH203:AH205"/>
    <mergeCell ref="X204:Y204"/>
    <mergeCell ref="Z204:AA204"/>
    <mergeCell ref="AB204:AC204"/>
    <mergeCell ref="Q197:Q198"/>
    <mergeCell ref="R197:R198"/>
    <mergeCell ref="S197:S198"/>
    <mergeCell ref="A199:B199"/>
    <mergeCell ref="A200:B200"/>
    <mergeCell ref="A201:B201"/>
    <mergeCell ref="A196:B198"/>
    <mergeCell ref="C196:E197"/>
    <mergeCell ref="F196:O196"/>
    <mergeCell ref="P196:S196"/>
    <mergeCell ref="F197:G197"/>
    <mergeCell ref="H197:I197"/>
    <mergeCell ref="J197:K197"/>
    <mergeCell ref="L197:M197"/>
    <mergeCell ref="N197:O197"/>
    <mergeCell ref="P197:P198"/>
    <mergeCell ref="P190:Q190"/>
    <mergeCell ref="R190:S190"/>
    <mergeCell ref="T190:U190"/>
    <mergeCell ref="A192:B192"/>
    <mergeCell ref="A193:B193"/>
    <mergeCell ref="A194:B194"/>
    <mergeCell ref="A185:B185"/>
    <mergeCell ref="A186:B186"/>
    <mergeCell ref="A189:B191"/>
    <mergeCell ref="C189:E190"/>
    <mergeCell ref="F189:U189"/>
    <mergeCell ref="F190:G190"/>
    <mergeCell ref="H190:I190"/>
    <mergeCell ref="J190:K190"/>
    <mergeCell ref="L190:M190"/>
    <mergeCell ref="N190:O190"/>
    <mergeCell ref="J181:K181"/>
    <mergeCell ref="L181:M181"/>
    <mergeCell ref="N181:O181"/>
    <mergeCell ref="P181:Q181"/>
    <mergeCell ref="A183:B183"/>
    <mergeCell ref="A184:B184"/>
    <mergeCell ref="L171:M171"/>
    <mergeCell ref="N171:O171"/>
    <mergeCell ref="A173:A175"/>
    <mergeCell ref="A176:A178"/>
    <mergeCell ref="A179:O179"/>
    <mergeCell ref="A180:B182"/>
    <mergeCell ref="C180:E181"/>
    <mergeCell ref="F180:Q180"/>
    <mergeCell ref="F181:G181"/>
    <mergeCell ref="H181:I181"/>
    <mergeCell ref="A163:A165"/>
    <mergeCell ref="A166:A168"/>
    <mergeCell ref="A170:A172"/>
    <mergeCell ref="B170:B172"/>
    <mergeCell ref="C170:E171"/>
    <mergeCell ref="F170:O170"/>
    <mergeCell ref="F171:G171"/>
    <mergeCell ref="H171:I171"/>
    <mergeCell ref="J171:K171"/>
    <mergeCell ref="A152:B152"/>
    <mergeCell ref="A153:A157"/>
    <mergeCell ref="A158:B158"/>
    <mergeCell ref="A160:B162"/>
    <mergeCell ref="C160:E161"/>
    <mergeCell ref="F160:AM160"/>
    <mergeCell ref="F161:G161"/>
    <mergeCell ref="H161:I161"/>
    <mergeCell ref="J161:K161"/>
    <mergeCell ref="L161:M161"/>
    <mergeCell ref="AL161:AM161"/>
    <mergeCell ref="Z161:AA161"/>
    <mergeCell ref="AB161:AC161"/>
    <mergeCell ref="AD161:AE161"/>
    <mergeCell ref="AF161:AG161"/>
    <mergeCell ref="AH161:AI161"/>
    <mergeCell ref="AJ161:AK161"/>
    <mergeCell ref="N161:O161"/>
    <mergeCell ref="P161:Q161"/>
    <mergeCell ref="R161:S161"/>
    <mergeCell ref="T161:U161"/>
    <mergeCell ref="V161:W161"/>
    <mergeCell ref="X161:Y161"/>
    <mergeCell ref="A122:A126"/>
    <mergeCell ref="A127:A131"/>
    <mergeCell ref="A132:A136"/>
    <mergeCell ref="A137:A141"/>
    <mergeCell ref="A142:A146"/>
    <mergeCell ref="A147:A151"/>
    <mergeCell ref="AB119:AB121"/>
    <mergeCell ref="AC119:AC121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A114:B114"/>
    <mergeCell ref="A115:A117"/>
    <mergeCell ref="A119:A121"/>
    <mergeCell ref="B119:B121"/>
    <mergeCell ref="C119:E120"/>
    <mergeCell ref="F119:AA119"/>
    <mergeCell ref="V120:W120"/>
    <mergeCell ref="X120:Y120"/>
    <mergeCell ref="Z120:AA120"/>
    <mergeCell ref="A108:B108"/>
    <mergeCell ref="A109:B109"/>
    <mergeCell ref="A110:B110"/>
    <mergeCell ref="A111:B111"/>
    <mergeCell ref="A112:B112"/>
    <mergeCell ref="A113:B113"/>
    <mergeCell ref="V105:V107"/>
    <mergeCell ref="W105:W107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A100:B100"/>
    <mergeCell ref="A101:B101"/>
    <mergeCell ref="A102:B102"/>
    <mergeCell ref="A103:P103"/>
    <mergeCell ref="A104:Q104"/>
    <mergeCell ref="A105:B107"/>
    <mergeCell ref="C105:E106"/>
    <mergeCell ref="F105:U105"/>
    <mergeCell ref="C95:E95"/>
    <mergeCell ref="F95:G95"/>
    <mergeCell ref="H95:I95"/>
    <mergeCell ref="A97:B97"/>
    <mergeCell ref="A98:B98"/>
    <mergeCell ref="A99:B99"/>
    <mergeCell ref="A77:A79"/>
    <mergeCell ref="B77:B78"/>
    <mergeCell ref="A89:B89"/>
    <mergeCell ref="A90:A91"/>
    <mergeCell ref="A92:A93"/>
    <mergeCell ref="A95:B96"/>
    <mergeCell ref="A69:A71"/>
    <mergeCell ref="B69:D70"/>
    <mergeCell ref="E69:H69"/>
    <mergeCell ref="I69:I71"/>
    <mergeCell ref="J69:J71"/>
    <mergeCell ref="E70:F70"/>
    <mergeCell ref="G70:H70"/>
    <mergeCell ref="A62:B62"/>
    <mergeCell ref="A63:B63"/>
    <mergeCell ref="A64:B64"/>
    <mergeCell ref="A65:B65"/>
    <mergeCell ref="A66:B66"/>
    <mergeCell ref="A67:B67"/>
    <mergeCell ref="A59:B60"/>
    <mergeCell ref="C59:C60"/>
    <mergeCell ref="D59:J59"/>
    <mergeCell ref="K59:K60"/>
    <mergeCell ref="L59:L60"/>
    <mergeCell ref="A61:B61"/>
    <mergeCell ref="M44:N44"/>
    <mergeCell ref="O44:P44"/>
    <mergeCell ref="A51:A53"/>
    <mergeCell ref="B51:D52"/>
    <mergeCell ref="E51:H51"/>
    <mergeCell ref="I51:I53"/>
    <mergeCell ref="J51:J53"/>
    <mergeCell ref="E52:F52"/>
    <mergeCell ref="G52:H52"/>
    <mergeCell ref="A43:A45"/>
    <mergeCell ref="B43:D44"/>
    <mergeCell ref="E43:P43"/>
    <mergeCell ref="A39:A41"/>
    <mergeCell ref="R17:R19"/>
    <mergeCell ref="S17:S19"/>
    <mergeCell ref="F18:G18"/>
    <mergeCell ref="H18:I18"/>
    <mergeCell ref="J18:K18"/>
    <mergeCell ref="L18:M18"/>
    <mergeCell ref="Q43:Q45"/>
    <mergeCell ref="R43:R45"/>
    <mergeCell ref="E44:F44"/>
    <mergeCell ref="G44:H44"/>
    <mergeCell ref="I44:J44"/>
    <mergeCell ref="K44:L44"/>
    <mergeCell ref="A20:B20"/>
    <mergeCell ref="A21:A24"/>
    <mergeCell ref="A25:A36"/>
    <mergeCell ref="A37:A38"/>
    <mergeCell ref="R11:S11"/>
    <mergeCell ref="T11:U11"/>
    <mergeCell ref="V11:W11"/>
    <mergeCell ref="N18:O18"/>
    <mergeCell ref="P18:Q18"/>
    <mergeCell ref="X11:Y11"/>
    <mergeCell ref="A13:B13"/>
    <mergeCell ref="A14:A15"/>
    <mergeCell ref="A6:Y6"/>
    <mergeCell ref="A10:B12"/>
    <mergeCell ref="C10:E11"/>
    <mergeCell ref="F10:Y10"/>
    <mergeCell ref="F11:G11"/>
    <mergeCell ref="H11:I11"/>
    <mergeCell ref="J11:K11"/>
    <mergeCell ref="L11:M11"/>
    <mergeCell ref="N11:O11"/>
    <mergeCell ref="P11:Q11"/>
    <mergeCell ref="A17:A19"/>
    <mergeCell ref="B17:B19"/>
    <mergeCell ref="C17:E18"/>
    <mergeCell ref="F17:Q17"/>
  </mergeCells>
  <dataValidations count="9">
    <dataValidation type="whole" allowBlank="1" showInputMessage="1" showErrorMessage="1" sqref="F270:AC274" xr:uid="{00000000-0002-0000-0800-000000000000}">
      <formula1>0</formula1>
      <formula2>9.99999999999999E+34</formula2>
    </dataValidation>
    <dataValidation type="whole" allowBlank="1" showInputMessage="1" showErrorMessage="1" sqref="E219:J226 G227:H227" xr:uid="{00000000-0002-0000-0800-000001000000}">
      <formula1>0</formula1>
      <formula2>9.99999999999999E+39</formula2>
    </dataValidation>
    <dataValidation type="whole" allowBlank="1" showInputMessage="1" showErrorMessage="1" sqref="F108:W117" xr:uid="{00000000-0002-0000-0800-000002000000}">
      <formula1>0</formula1>
      <formula2>9.99999999999999E+30</formula2>
    </dataValidation>
    <dataValidation type="whole" allowBlank="1" showInputMessage="1" showErrorMessage="1" sqref="C90:H93 F260:P265" xr:uid="{00000000-0002-0000-0800-000003000000}">
      <formula1>0</formula1>
      <formula2>9.99999999999999E+32</formula2>
    </dataValidation>
    <dataValidation type="whole" allowBlank="1" showInputMessage="1" showErrorMessage="1" sqref="D61:L67 F246:AA255" xr:uid="{00000000-0002-0000-0800-000004000000}">
      <formula1>0</formula1>
      <formula2>9.99999999999999E+31</formula2>
    </dataValidation>
    <dataValidation operator="greaterThanOrEqual" allowBlank="1" showInputMessage="1" showErrorMessage="1" errorTitle="Error" error="Favor ingresar Números." sqref="G218:H218 C224:C226" xr:uid="{00000000-0002-0000-0800-000005000000}"/>
    <dataValidation type="whole" allowBlank="1" showInputMessage="1" showErrorMessage="1" errorTitle="Error" error="Favor ingresar Números." sqref="C72:D74 C256:E265 F152:AC152" xr:uid="{00000000-0002-0000-0800-000006000000}">
      <formula1>0</formula1>
      <formula2>1E+29</formula2>
    </dataValidation>
    <dataValidation type="whole" allowBlank="1" showInputMessage="1" showErrorMessage="1" sqref="F204:AC205 AD205:AG205 AI205 F208:AI208 C203:E208 T212" xr:uid="{00000000-0002-0000-0800-000007000000}">
      <formula1>0</formula1>
      <formula2>1E+29</formula2>
    </dataValidation>
    <dataValidation type="whole" operator="greaterThanOrEqual" allowBlank="1" showInputMessage="1" showErrorMessage="1" errorTitle="Error" error="Favor ingresar Números." sqref="F192:U193 C216:F216 F213:AF215 F206:AI207 E46:R49 E227:F227 I227:J227 F183:Q185 R260:R262 B86:F87 E217:F217 C237:E241 E72:J74 E55:J57 B80:B83 F122:AC151 F153:AC157 F163:AM168 F199:S200 C228:F232 F173:O178 F20:S41 F13:Y15 F98:I102" xr:uid="{00000000-0002-0000-0800-000008000000}">
      <formula1>0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R278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31" customWidth="1"/>
    <col min="2" max="2" width="28.7109375" customWidth="1"/>
    <col min="3" max="3" width="16.42578125" customWidth="1"/>
    <col min="4" max="7" width="15.7109375" customWidth="1"/>
    <col min="8" max="8" width="16.5703125" customWidth="1"/>
    <col min="9" max="12" width="15.7109375" customWidth="1"/>
    <col min="23" max="23" width="13.140625" customWidth="1"/>
    <col min="53" max="61" width="11.42578125" customWidth="1"/>
    <col min="72" max="78" width="16" customWidth="1"/>
    <col min="79" max="94" width="11.42578125" style="2" hidden="1" customWidth="1"/>
    <col min="95" max="96" width="11.42578125" hidden="1" customWidth="1"/>
    <col min="97" max="130" width="11.42578125" customWidth="1"/>
  </cols>
  <sheetData>
    <row r="1" spans="1:94" x14ac:dyDescent="0.25">
      <c r="A1" s="1" t="s">
        <v>0</v>
      </c>
    </row>
    <row r="2" spans="1:94" x14ac:dyDescent="0.25">
      <c r="A2" s="1" t="str">
        <f>CONCATENATE("COMUNA: ",[10]NOMBRE!B2, " (",[10]NOMBRE!C2,[10]NOMBRE!D2,[10]NOMBRE!E2,[10]NOMBRE!F2,[10]NOMBRE!G2,")")</f>
        <v>COMUNA: LINARES (07401)</v>
      </c>
    </row>
    <row r="3" spans="1:94" x14ac:dyDescent="0.25">
      <c r="A3" s="1" t="str">
        <f>CONCATENATE("ESTABLECIMIENTO/ESTRATEGIA: ", [10]NOMBRE!B3, " (",[10]NOMBRE!C3,[10]NOMBRE!D3,[10]NOMBRE!E3,[10]NOMBRE!F3,[10]NOMBRE!G3,[10]NOMBRE!H3,")")</f>
        <v>ESTABLECIMIENTO/ESTRATEGIA: HOSPITAL PRESIDENTE CARLOS IBAÑEZ DEL CAMPO (116108)</v>
      </c>
    </row>
    <row r="4" spans="1:94" x14ac:dyDescent="0.25">
      <c r="A4" s="1" t="str">
        <f>CONCATENATE("MES: ",[10]NOMBRE!B6, " (",[10]NOMBRE!C6,[10]NOMBRE!D6,")")</f>
        <v>MES: SEPTIEMBRE (09)</v>
      </c>
    </row>
    <row r="5" spans="1:94" x14ac:dyDescent="0.25">
      <c r="A5" s="1" t="str">
        <f>CONCATENATE("AÑO: ",[10]NOMBRE!B7)</f>
        <v>AÑO: 2025</v>
      </c>
    </row>
    <row r="6" spans="1:94" s="5" customFormat="1" ht="18" customHeight="1" x14ac:dyDescent="0.25">
      <c r="A6" s="2498" t="s">
        <v>1</v>
      </c>
      <c r="B6" s="2498"/>
      <c r="C6" s="2498"/>
      <c r="D6" s="2498"/>
      <c r="E6" s="2498"/>
      <c r="F6" s="2498"/>
      <c r="G6" s="2498"/>
      <c r="H6" s="2498"/>
      <c r="I6" s="2498"/>
      <c r="J6" s="2498"/>
      <c r="K6" s="2498"/>
      <c r="L6" s="2498"/>
      <c r="M6" s="2498"/>
      <c r="N6" s="2498"/>
      <c r="O6" s="2498"/>
      <c r="P6" s="2498"/>
      <c r="Q6" s="2498"/>
      <c r="R6" s="2498"/>
      <c r="S6" s="2498"/>
      <c r="T6" s="2498"/>
      <c r="U6" s="2498"/>
      <c r="V6" s="2498"/>
      <c r="W6" s="2498"/>
      <c r="X6" s="2498"/>
      <c r="Y6" s="2499"/>
      <c r="Z6" s="3"/>
      <c r="AA6" s="3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</row>
    <row r="8" spans="1:94" ht="18" customHeight="1" x14ac:dyDescent="0.25">
      <c r="A8" s="7" t="s">
        <v>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9"/>
      <c r="Q8" s="10"/>
      <c r="R8" s="3"/>
      <c r="S8" s="3"/>
      <c r="T8" s="3"/>
      <c r="U8" s="3"/>
      <c r="V8" s="3"/>
      <c r="W8" s="3"/>
      <c r="X8" s="3"/>
      <c r="Y8" s="3"/>
    </row>
    <row r="9" spans="1:94" ht="18" customHeight="1" x14ac:dyDescent="0.25">
      <c r="A9" s="11" t="s">
        <v>3</v>
      </c>
      <c r="B9" s="12"/>
      <c r="C9" s="12"/>
      <c r="D9" s="12"/>
      <c r="E9" s="12"/>
      <c r="F9" s="13"/>
      <c r="G9" s="14"/>
      <c r="H9" s="15"/>
      <c r="I9" s="16"/>
      <c r="J9" s="14"/>
      <c r="K9" s="1977"/>
      <c r="L9" s="14"/>
      <c r="M9" s="15"/>
      <c r="N9" s="16"/>
      <c r="O9" s="16"/>
      <c r="P9" s="18"/>
      <c r="Q9" s="14"/>
      <c r="R9" s="15"/>
      <c r="S9" s="15"/>
      <c r="T9" s="15"/>
      <c r="U9" s="15"/>
      <c r="V9" s="15"/>
      <c r="W9" s="15"/>
      <c r="X9" s="15"/>
      <c r="Y9" s="16"/>
    </row>
    <row r="10" spans="1:94" ht="15" customHeight="1" x14ac:dyDescent="0.25">
      <c r="A10" s="3536" t="s">
        <v>4</v>
      </c>
      <c r="B10" s="3536"/>
      <c r="C10" s="3537" t="s">
        <v>5</v>
      </c>
      <c r="D10" s="3538"/>
      <c r="E10" s="3539"/>
      <c r="F10" s="3529" t="s">
        <v>6</v>
      </c>
      <c r="G10" s="3540"/>
      <c r="H10" s="3540"/>
      <c r="I10" s="3540"/>
      <c r="J10" s="3540"/>
      <c r="K10" s="3540"/>
      <c r="L10" s="3540"/>
      <c r="M10" s="3540"/>
      <c r="N10" s="3540"/>
      <c r="O10" s="3540"/>
      <c r="P10" s="3540"/>
      <c r="Q10" s="3540"/>
      <c r="R10" s="3540"/>
      <c r="S10" s="3540"/>
      <c r="T10" s="3540"/>
      <c r="U10" s="3540"/>
      <c r="V10" s="3540"/>
      <c r="W10" s="3540"/>
      <c r="X10" s="3540"/>
      <c r="Y10" s="3530"/>
    </row>
    <row r="11" spans="1:94" ht="15" customHeight="1" x14ac:dyDescent="0.25">
      <c r="A11" s="3536"/>
      <c r="B11" s="3536"/>
      <c r="C11" s="2504"/>
      <c r="D11" s="2505"/>
      <c r="E11" s="2506"/>
      <c r="F11" s="3529" t="s">
        <v>7</v>
      </c>
      <c r="G11" s="3530"/>
      <c r="H11" s="3529" t="s">
        <v>8</v>
      </c>
      <c r="I11" s="3530"/>
      <c r="J11" s="3529" t="s">
        <v>9</v>
      </c>
      <c r="K11" s="3530"/>
      <c r="L11" s="3529" t="s">
        <v>10</v>
      </c>
      <c r="M11" s="3530"/>
      <c r="N11" s="3529" t="s">
        <v>11</v>
      </c>
      <c r="O11" s="3530"/>
      <c r="P11" s="3529" t="s">
        <v>12</v>
      </c>
      <c r="Q11" s="3530"/>
      <c r="R11" s="3529" t="s">
        <v>13</v>
      </c>
      <c r="S11" s="3530"/>
      <c r="T11" s="3529" t="s">
        <v>14</v>
      </c>
      <c r="U11" s="3530"/>
      <c r="V11" s="3529" t="s">
        <v>15</v>
      </c>
      <c r="W11" s="3530"/>
      <c r="X11" s="3529" t="s">
        <v>16</v>
      </c>
      <c r="Y11" s="3530"/>
    </row>
    <row r="12" spans="1:94" ht="15" customHeight="1" x14ac:dyDescent="0.25">
      <c r="A12" s="3536"/>
      <c r="B12" s="3536"/>
      <c r="C12" s="1979" t="s">
        <v>17</v>
      </c>
      <c r="D12" s="1980" t="s">
        <v>18</v>
      </c>
      <c r="E12" s="1978" t="s">
        <v>19</v>
      </c>
      <c r="F12" s="1981" t="s">
        <v>18</v>
      </c>
      <c r="G12" s="1978" t="s">
        <v>19</v>
      </c>
      <c r="H12" s="1981" t="s">
        <v>18</v>
      </c>
      <c r="I12" s="1978" t="s">
        <v>19</v>
      </c>
      <c r="J12" s="1981" t="s">
        <v>18</v>
      </c>
      <c r="K12" s="1978" t="s">
        <v>19</v>
      </c>
      <c r="L12" s="1981" t="s">
        <v>18</v>
      </c>
      <c r="M12" s="1978" t="s">
        <v>19</v>
      </c>
      <c r="N12" s="1981" t="s">
        <v>18</v>
      </c>
      <c r="O12" s="1978" t="s">
        <v>19</v>
      </c>
      <c r="P12" s="1981" t="s">
        <v>18</v>
      </c>
      <c r="Q12" s="1978" t="s">
        <v>19</v>
      </c>
      <c r="R12" s="1981" t="s">
        <v>18</v>
      </c>
      <c r="S12" s="1978" t="s">
        <v>19</v>
      </c>
      <c r="T12" s="1981" t="s">
        <v>18</v>
      </c>
      <c r="U12" s="1978" t="s">
        <v>19</v>
      </c>
      <c r="V12" s="1981" t="s">
        <v>18</v>
      </c>
      <c r="W12" s="1978" t="s">
        <v>19</v>
      </c>
      <c r="X12" s="1981" t="s">
        <v>18</v>
      </c>
      <c r="Y12" s="1978" t="s">
        <v>19</v>
      </c>
    </row>
    <row r="13" spans="1:94" ht="15" customHeight="1" x14ac:dyDescent="0.25">
      <c r="A13" s="3534" t="s">
        <v>20</v>
      </c>
      <c r="B13" s="3534"/>
      <c r="C13" s="1982">
        <f>SUM(D13+E13)</f>
        <v>0</v>
      </c>
      <c r="D13" s="1983">
        <f t="shared" ref="D13:E15" si="0">SUM(F13+H13+J13+L13+N13+P13+R13+T13+V13+X13)</f>
        <v>0</v>
      </c>
      <c r="E13" s="1984">
        <f t="shared" si="0"/>
        <v>0</v>
      </c>
      <c r="F13" s="1985"/>
      <c r="G13" s="1986"/>
      <c r="H13" s="1985"/>
      <c r="I13" s="1986"/>
      <c r="J13" s="1985"/>
      <c r="K13" s="1986"/>
      <c r="L13" s="1985"/>
      <c r="M13" s="1986"/>
      <c r="N13" s="1985"/>
      <c r="O13" s="1986"/>
      <c r="P13" s="1985"/>
      <c r="Q13" s="1986"/>
      <c r="R13" s="1985"/>
      <c r="S13" s="1986"/>
      <c r="T13" s="1985"/>
      <c r="U13" s="1986"/>
      <c r="V13" s="1985"/>
      <c r="W13" s="1986"/>
      <c r="X13" s="1985"/>
      <c r="Y13" s="1986"/>
    </row>
    <row r="14" spans="1:94" ht="15" customHeight="1" x14ac:dyDescent="0.25">
      <c r="A14" s="3535" t="s">
        <v>21</v>
      </c>
      <c r="B14" s="1987" t="s">
        <v>22</v>
      </c>
      <c r="C14" s="1988">
        <f>SUM(D14+E14)</f>
        <v>0</v>
      </c>
      <c r="D14" s="1786">
        <f t="shared" si="0"/>
        <v>0</v>
      </c>
      <c r="E14" s="1989">
        <f t="shared" si="0"/>
        <v>0</v>
      </c>
      <c r="F14" s="1990"/>
      <c r="G14" s="1991"/>
      <c r="H14" s="1990"/>
      <c r="I14" s="1991"/>
      <c r="J14" s="1990"/>
      <c r="K14" s="1991"/>
      <c r="L14" s="1990"/>
      <c r="M14" s="1991"/>
      <c r="N14" s="1990"/>
      <c r="O14" s="1991"/>
      <c r="P14" s="1990"/>
      <c r="Q14" s="1991"/>
      <c r="R14" s="1990"/>
      <c r="S14" s="1991"/>
      <c r="T14" s="1990"/>
      <c r="U14" s="1991"/>
      <c r="V14" s="1990"/>
      <c r="W14" s="1991"/>
      <c r="X14" s="1990"/>
      <c r="Y14" s="1991"/>
    </row>
    <row r="15" spans="1:94" ht="15" customHeight="1" x14ac:dyDescent="0.25">
      <c r="A15" s="2497"/>
      <c r="B15" s="34" t="s">
        <v>23</v>
      </c>
      <c r="C15" s="35">
        <f>SUM(D15+E15)</f>
        <v>0</v>
      </c>
      <c r="D15" s="36">
        <f t="shared" si="0"/>
        <v>0</v>
      </c>
      <c r="E15" s="37">
        <f t="shared" si="0"/>
        <v>0</v>
      </c>
      <c r="F15" s="1992"/>
      <c r="G15" s="1993"/>
      <c r="H15" s="40"/>
      <c r="I15" s="41"/>
      <c r="J15" s="40"/>
      <c r="K15" s="41"/>
      <c r="L15" s="1992"/>
      <c r="M15" s="1993"/>
      <c r="N15" s="1992"/>
      <c r="O15" s="1993"/>
      <c r="P15" s="1992"/>
      <c r="Q15" s="1993"/>
      <c r="R15" s="1992"/>
      <c r="S15" s="1993"/>
      <c r="T15" s="1992"/>
      <c r="U15" s="1994"/>
      <c r="V15" s="1992"/>
      <c r="W15" s="1994"/>
      <c r="X15" s="1992"/>
      <c r="Y15" s="1993"/>
    </row>
    <row r="16" spans="1:94" ht="18" customHeight="1" x14ac:dyDescent="0.25">
      <c r="A16" s="11" t="s">
        <v>24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3"/>
      <c r="Q16" s="43"/>
      <c r="R16" s="44"/>
      <c r="S16" s="44"/>
    </row>
    <row r="17" spans="1:90" ht="15" customHeight="1" x14ac:dyDescent="0.25">
      <c r="A17" s="3541" t="s">
        <v>25</v>
      </c>
      <c r="B17" s="3541" t="s">
        <v>26</v>
      </c>
      <c r="C17" s="3542" t="s">
        <v>27</v>
      </c>
      <c r="D17" s="3543"/>
      <c r="E17" s="3544"/>
      <c r="F17" s="3545" t="s">
        <v>6</v>
      </c>
      <c r="G17" s="3546"/>
      <c r="H17" s="3546"/>
      <c r="I17" s="3546"/>
      <c r="J17" s="3546"/>
      <c r="K17" s="3546"/>
      <c r="L17" s="3546"/>
      <c r="M17" s="3546"/>
      <c r="N17" s="3546"/>
      <c r="O17" s="3546"/>
      <c r="P17" s="3546"/>
      <c r="Q17" s="3546"/>
      <c r="R17" s="3548" t="s">
        <v>28</v>
      </c>
      <c r="S17" s="3544" t="s">
        <v>29</v>
      </c>
    </row>
    <row r="18" spans="1:90" ht="15" customHeight="1" x14ac:dyDescent="0.25">
      <c r="A18" s="2509"/>
      <c r="B18" s="2509"/>
      <c r="C18" s="2504"/>
      <c r="D18" s="2505"/>
      <c r="E18" s="2506"/>
      <c r="F18" s="3531" t="s">
        <v>30</v>
      </c>
      <c r="G18" s="3532"/>
      <c r="H18" s="3531" t="s">
        <v>31</v>
      </c>
      <c r="I18" s="3532"/>
      <c r="J18" s="3531" t="s">
        <v>15</v>
      </c>
      <c r="K18" s="3532"/>
      <c r="L18" s="3531" t="s">
        <v>32</v>
      </c>
      <c r="M18" s="3532"/>
      <c r="N18" s="3531" t="s">
        <v>33</v>
      </c>
      <c r="O18" s="3532"/>
      <c r="P18" s="3531" t="s">
        <v>34</v>
      </c>
      <c r="Q18" s="3533"/>
      <c r="R18" s="2520"/>
      <c r="S18" s="2522"/>
    </row>
    <row r="19" spans="1:90" ht="15" customHeight="1" x14ac:dyDescent="0.25">
      <c r="A19" s="2510"/>
      <c r="B19" s="2510"/>
      <c r="C19" s="1997" t="s">
        <v>17</v>
      </c>
      <c r="D19" s="1998" t="s">
        <v>18</v>
      </c>
      <c r="E19" s="1995" t="s">
        <v>19</v>
      </c>
      <c r="F19" s="1999" t="s">
        <v>18</v>
      </c>
      <c r="G19" s="1995" t="s">
        <v>19</v>
      </c>
      <c r="H19" s="1999" t="s">
        <v>18</v>
      </c>
      <c r="I19" s="1995" t="s">
        <v>19</v>
      </c>
      <c r="J19" s="1999" t="s">
        <v>18</v>
      </c>
      <c r="K19" s="1995" t="s">
        <v>19</v>
      </c>
      <c r="L19" s="1999" t="s">
        <v>18</v>
      </c>
      <c r="M19" s="1995" t="s">
        <v>19</v>
      </c>
      <c r="N19" s="1999" t="s">
        <v>18</v>
      </c>
      <c r="O19" s="1995" t="s">
        <v>19</v>
      </c>
      <c r="P19" s="1999" t="s">
        <v>18</v>
      </c>
      <c r="Q19" s="1996" t="s">
        <v>19</v>
      </c>
      <c r="R19" s="2521"/>
      <c r="S19" s="2506"/>
    </row>
    <row r="20" spans="1:90" ht="15" customHeight="1" x14ac:dyDescent="0.25">
      <c r="A20" s="3550" t="s">
        <v>35</v>
      </c>
      <c r="B20" s="3551"/>
      <c r="C20" s="2000">
        <f t="shared" ref="C20:C29" si="1">SUM(D20+E20)</f>
        <v>0</v>
      </c>
      <c r="D20" s="2001">
        <f t="shared" ref="D20:E41" si="2">SUM(F20+H20+J20+L20+N20+P20)</f>
        <v>0</v>
      </c>
      <c r="E20" s="2002">
        <f t="shared" si="2"/>
        <v>0</v>
      </c>
      <c r="F20" s="2003"/>
      <c r="G20" s="2004"/>
      <c r="H20" s="2003"/>
      <c r="I20" s="2004"/>
      <c r="J20" s="2003"/>
      <c r="K20" s="2004"/>
      <c r="L20" s="2003"/>
      <c r="M20" s="2004"/>
      <c r="N20" s="2003"/>
      <c r="O20" s="2004"/>
      <c r="P20" s="2003"/>
      <c r="Q20" s="2005"/>
      <c r="R20" s="2006"/>
      <c r="S20" s="2007"/>
      <c r="T20" s="58" t="str">
        <f>$CA20&amp;CB20</f>
        <v/>
      </c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60" t="str">
        <f>IF(AND($C20&lt;&gt;0,R20=""),"* No olvide ingresar la variable "&amp;R$17&amp;""&amp;". Digite CERO si no tiene. ",IF(R20&gt;$C20,"* La variable Pueblos Originarios no debe ser mayor al Total Ambos Sexos. ",""))</f>
        <v/>
      </c>
      <c r="CB20" s="60" t="str">
        <f>IF(AND($C20&lt;&gt;0,S20=""),"* No olvide ingresar la variable "&amp;S$17&amp;""&amp;". Digite CERO si no tiene. ",IF(S20&gt;$C20,"* La variable Migrantes no debe ser mayor al Total Ambos Sexos. ",""))</f>
        <v/>
      </c>
      <c r="CC20" s="59"/>
      <c r="CD20" s="59"/>
      <c r="CE20" s="61"/>
      <c r="CF20" s="61"/>
      <c r="CG20" s="61"/>
      <c r="CH20" s="61"/>
      <c r="CI20" s="61"/>
      <c r="CK20" s="62">
        <f>IF(AND($C20&lt;&gt;0,R20=""),1,IF(R20&gt;$C20,1,0))</f>
        <v>0</v>
      </c>
      <c r="CL20" s="62">
        <f>IF(AND($C20&lt;&gt;0,S20=""),1,IF(S20&gt;$C20,1,0))</f>
        <v>0</v>
      </c>
    </row>
    <row r="21" spans="1:90" ht="15" customHeight="1" x14ac:dyDescent="0.25">
      <c r="A21" s="3547" t="s">
        <v>36</v>
      </c>
      <c r="B21" s="2009" t="s">
        <v>22</v>
      </c>
      <c r="C21" s="1988">
        <f t="shared" si="1"/>
        <v>0</v>
      </c>
      <c r="D21" s="1787">
        <f t="shared" si="2"/>
        <v>0</v>
      </c>
      <c r="E21" s="1989">
        <f t="shared" si="2"/>
        <v>0</v>
      </c>
      <c r="F21" s="67"/>
      <c r="G21" s="68"/>
      <c r="H21" s="67"/>
      <c r="I21" s="68"/>
      <c r="J21" s="67"/>
      <c r="K21" s="68"/>
      <c r="L21" s="67"/>
      <c r="M21" s="68"/>
      <c r="N21" s="69"/>
      <c r="O21" s="68"/>
      <c r="P21" s="69"/>
      <c r="Q21" s="70"/>
      <c r="R21" s="71"/>
      <c r="S21" s="72"/>
      <c r="T21" s="58" t="str">
        <f t="shared" ref="T21:T41" si="3">$CA21&amp;CB21</f>
        <v/>
      </c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60" t="str">
        <f t="shared" ref="CA21:CA41" si="4">IF(AND($C21&lt;&gt;0,R21=""),"* No olvide ingresar la variable "&amp;R$17&amp;""&amp;". Digite CERO si no tiene. ",IF(R21&gt;$C21,"* La variable Pueblos Originarios no debe ser mayor al Total Ambos Sexos. ",""))</f>
        <v/>
      </c>
      <c r="CB21" s="60" t="str">
        <f t="shared" ref="CB21:CB41" si="5">IF(AND($C21&lt;&gt;0,S21=""),"* No olvide ingresar la variable "&amp;S$17&amp;""&amp;". Digite CERO si no tiene. ",IF(S21&gt;$C21,"* La variable Migrantes no debe ser mayor al Total Ambos Sexos. ",""))</f>
        <v/>
      </c>
      <c r="CC21" s="59"/>
      <c r="CD21" s="59"/>
      <c r="CE21" s="61"/>
      <c r="CF21" s="61"/>
      <c r="CG21" s="61"/>
      <c r="CH21" s="61"/>
      <c r="CI21" s="61"/>
      <c r="CK21" s="62">
        <f t="shared" ref="CK21:CL41" si="6">IF(AND($C21&lt;&gt;0,R21=""),1,IF(R21&gt;$C21,1,0))</f>
        <v>0</v>
      </c>
      <c r="CL21" s="62">
        <f t="shared" si="6"/>
        <v>0</v>
      </c>
    </row>
    <row r="22" spans="1:90" ht="15" customHeight="1" x14ac:dyDescent="0.25">
      <c r="A22" s="2517"/>
      <c r="B22" s="73" t="s">
        <v>37</v>
      </c>
      <c r="C22" s="74">
        <f t="shared" si="1"/>
        <v>0</v>
      </c>
      <c r="D22" s="75">
        <f t="shared" si="2"/>
        <v>0</v>
      </c>
      <c r="E22" s="76">
        <f t="shared" si="2"/>
        <v>0</v>
      </c>
      <c r="F22" s="77"/>
      <c r="G22" s="78"/>
      <c r="H22" s="67"/>
      <c r="I22" s="68"/>
      <c r="J22" s="77"/>
      <c r="K22" s="78"/>
      <c r="L22" s="77"/>
      <c r="M22" s="78"/>
      <c r="N22" s="79"/>
      <c r="O22" s="78"/>
      <c r="P22" s="79"/>
      <c r="Q22" s="80"/>
      <c r="R22" s="81"/>
      <c r="S22" s="82"/>
      <c r="T22" s="58" t="str">
        <f t="shared" si="3"/>
        <v/>
      </c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60" t="str">
        <f t="shared" si="4"/>
        <v/>
      </c>
      <c r="CB22" s="60" t="str">
        <f t="shared" si="5"/>
        <v/>
      </c>
      <c r="CC22" s="59"/>
      <c r="CD22" s="59"/>
      <c r="CE22" s="61"/>
      <c r="CF22" s="61"/>
      <c r="CG22" s="61"/>
      <c r="CH22" s="61"/>
      <c r="CI22" s="61"/>
      <c r="CK22" s="62">
        <f t="shared" si="6"/>
        <v>0</v>
      </c>
      <c r="CL22" s="62">
        <f t="shared" si="6"/>
        <v>0</v>
      </c>
    </row>
    <row r="23" spans="1:90" ht="15" customHeight="1" x14ac:dyDescent="0.25">
      <c r="A23" s="2517"/>
      <c r="B23" s="83" t="s">
        <v>38</v>
      </c>
      <c r="C23" s="84">
        <f t="shared" si="1"/>
        <v>0</v>
      </c>
      <c r="D23" s="85">
        <f t="shared" si="2"/>
        <v>0</v>
      </c>
      <c r="E23" s="86">
        <f t="shared" si="2"/>
        <v>0</v>
      </c>
      <c r="F23" s="77"/>
      <c r="G23" s="78"/>
      <c r="H23" s="67"/>
      <c r="I23" s="68"/>
      <c r="J23" s="77"/>
      <c r="K23" s="78"/>
      <c r="L23" s="77"/>
      <c r="M23" s="78"/>
      <c r="N23" s="79"/>
      <c r="O23" s="78"/>
      <c r="P23" s="79"/>
      <c r="Q23" s="80"/>
      <c r="R23" s="81"/>
      <c r="S23" s="82"/>
      <c r="T23" s="58" t="str">
        <f t="shared" si="3"/>
        <v/>
      </c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60" t="str">
        <f t="shared" si="4"/>
        <v/>
      </c>
      <c r="CB23" s="60" t="str">
        <f t="shared" si="5"/>
        <v/>
      </c>
      <c r="CC23" s="59"/>
      <c r="CD23" s="59"/>
      <c r="CE23" s="61"/>
      <c r="CF23" s="61"/>
      <c r="CG23" s="61"/>
      <c r="CH23" s="61"/>
      <c r="CI23" s="61"/>
      <c r="CK23" s="62">
        <f t="shared" si="6"/>
        <v>0</v>
      </c>
      <c r="CL23" s="62">
        <f t="shared" si="6"/>
        <v>0</v>
      </c>
    </row>
    <row r="24" spans="1:90" ht="15" customHeight="1" x14ac:dyDescent="0.25">
      <c r="A24" s="2518"/>
      <c r="B24" s="34" t="s">
        <v>39</v>
      </c>
      <c r="C24" s="35">
        <f t="shared" si="1"/>
        <v>0</v>
      </c>
      <c r="D24" s="87">
        <f t="shared" si="2"/>
        <v>0</v>
      </c>
      <c r="E24" s="37">
        <f t="shared" si="2"/>
        <v>0</v>
      </c>
      <c r="F24" s="40"/>
      <c r="G24" s="88"/>
      <c r="H24" s="40"/>
      <c r="I24" s="88"/>
      <c r="J24" s="40"/>
      <c r="K24" s="88"/>
      <c r="L24" s="40"/>
      <c r="M24" s="88"/>
      <c r="N24" s="89"/>
      <c r="O24" s="88"/>
      <c r="P24" s="89"/>
      <c r="Q24" s="90"/>
      <c r="R24" s="91"/>
      <c r="S24" s="41"/>
      <c r="T24" s="58" t="str">
        <f t="shared" si="3"/>
        <v/>
      </c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60" t="str">
        <f t="shared" si="4"/>
        <v/>
      </c>
      <c r="CB24" s="60" t="str">
        <f t="shared" si="5"/>
        <v/>
      </c>
      <c r="CC24" s="59"/>
      <c r="CD24" s="59"/>
      <c r="CE24" s="61"/>
      <c r="CF24" s="61"/>
      <c r="CG24" s="61"/>
      <c r="CH24" s="61"/>
      <c r="CI24" s="61"/>
      <c r="CK24" s="62">
        <f t="shared" si="6"/>
        <v>0</v>
      </c>
      <c r="CL24" s="62">
        <f t="shared" si="6"/>
        <v>0</v>
      </c>
    </row>
    <row r="25" spans="1:90" ht="21" x14ac:dyDescent="0.25">
      <c r="A25" s="3547" t="s">
        <v>40</v>
      </c>
      <c r="B25" s="2009" t="s">
        <v>41</v>
      </c>
      <c r="C25" s="1988">
        <f t="shared" si="1"/>
        <v>0</v>
      </c>
      <c r="D25" s="1787">
        <f t="shared" si="2"/>
        <v>0</v>
      </c>
      <c r="E25" s="1989">
        <f t="shared" si="2"/>
        <v>0</v>
      </c>
      <c r="F25" s="1990"/>
      <c r="G25" s="2010"/>
      <c r="H25" s="1990"/>
      <c r="I25" s="2010"/>
      <c r="J25" s="1990"/>
      <c r="K25" s="2010"/>
      <c r="L25" s="1990"/>
      <c r="M25" s="2010"/>
      <c r="N25" s="2011"/>
      <c r="O25" s="2010"/>
      <c r="P25" s="2011"/>
      <c r="Q25" s="2012"/>
      <c r="R25" s="2013"/>
      <c r="S25" s="1991"/>
      <c r="T25" s="58" t="str">
        <f t="shared" si="3"/>
        <v/>
      </c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60" t="str">
        <f t="shared" si="4"/>
        <v/>
      </c>
      <c r="CB25" s="60" t="str">
        <f t="shared" si="5"/>
        <v/>
      </c>
      <c r="CC25" s="59"/>
      <c r="CD25" s="59"/>
      <c r="CE25" s="61"/>
      <c r="CF25" s="61"/>
      <c r="CG25" s="61"/>
      <c r="CH25" s="61"/>
      <c r="CI25" s="61"/>
      <c r="CK25" s="62">
        <f t="shared" si="6"/>
        <v>0</v>
      </c>
      <c r="CL25" s="62">
        <f t="shared" si="6"/>
        <v>0</v>
      </c>
    </row>
    <row r="26" spans="1:90" ht="15" customHeight="1" x14ac:dyDescent="0.25">
      <c r="A26" s="2517"/>
      <c r="B26" s="98" t="s">
        <v>42</v>
      </c>
      <c r="C26" s="74">
        <f t="shared" si="1"/>
        <v>0</v>
      </c>
      <c r="D26" s="75">
        <f t="shared" si="2"/>
        <v>0</v>
      </c>
      <c r="E26" s="76">
        <f t="shared" si="2"/>
        <v>0</v>
      </c>
      <c r="F26" s="67"/>
      <c r="G26" s="68"/>
      <c r="H26" s="67"/>
      <c r="I26" s="68"/>
      <c r="J26" s="67"/>
      <c r="K26" s="68"/>
      <c r="L26" s="67"/>
      <c r="M26" s="68"/>
      <c r="N26" s="69"/>
      <c r="O26" s="68"/>
      <c r="P26" s="69"/>
      <c r="Q26" s="70"/>
      <c r="R26" s="71"/>
      <c r="S26" s="72"/>
      <c r="T26" s="58" t="str">
        <f t="shared" si="3"/>
        <v/>
      </c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60" t="str">
        <f t="shared" si="4"/>
        <v/>
      </c>
      <c r="CB26" s="60" t="str">
        <f t="shared" si="5"/>
        <v/>
      </c>
      <c r="CC26" s="59"/>
      <c r="CD26" s="59"/>
      <c r="CE26" s="61"/>
      <c r="CF26" s="61"/>
      <c r="CG26" s="61"/>
      <c r="CH26" s="61"/>
      <c r="CI26" s="61"/>
      <c r="CK26" s="62">
        <f t="shared" si="6"/>
        <v>0</v>
      </c>
      <c r="CL26" s="62">
        <f t="shared" si="6"/>
        <v>0</v>
      </c>
    </row>
    <row r="27" spans="1:90" ht="15" customHeight="1" x14ac:dyDescent="0.25">
      <c r="A27" s="2517"/>
      <c r="B27" s="98" t="s">
        <v>43</v>
      </c>
      <c r="C27" s="74">
        <f t="shared" si="1"/>
        <v>0</v>
      </c>
      <c r="D27" s="75">
        <f t="shared" si="2"/>
        <v>0</v>
      </c>
      <c r="E27" s="76">
        <f t="shared" si="2"/>
        <v>0</v>
      </c>
      <c r="F27" s="67"/>
      <c r="G27" s="68"/>
      <c r="H27" s="67"/>
      <c r="I27" s="68"/>
      <c r="J27" s="67"/>
      <c r="K27" s="68"/>
      <c r="L27" s="67"/>
      <c r="M27" s="68"/>
      <c r="N27" s="69"/>
      <c r="O27" s="68"/>
      <c r="P27" s="69"/>
      <c r="Q27" s="70"/>
      <c r="R27" s="71"/>
      <c r="S27" s="72"/>
      <c r="T27" s="58" t="str">
        <f t="shared" si="3"/>
        <v/>
      </c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60" t="str">
        <f t="shared" si="4"/>
        <v/>
      </c>
      <c r="CB27" s="60" t="str">
        <f t="shared" si="5"/>
        <v/>
      </c>
      <c r="CC27" s="59"/>
      <c r="CD27" s="59"/>
      <c r="CE27" s="61"/>
      <c r="CF27" s="61"/>
      <c r="CG27" s="61"/>
      <c r="CH27" s="61"/>
      <c r="CI27" s="61"/>
      <c r="CK27" s="62">
        <f t="shared" si="6"/>
        <v>0</v>
      </c>
      <c r="CL27" s="62">
        <f t="shared" si="6"/>
        <v>0</v>
      </c>
    </row>
    <row r="28" spans="1:90" ht="15" customHeight="1" x14ac:dyDescent="0.25">
      <c r="A28" s="2517"/>
      <c r="B28" s="99" t="s">
        <v>44</v>
      </c>
      <c r="C28" s="100">
        <f t="shared" si="1"/>
        <v>0</v>
      </c>
      <c r="D28" s="101">
        <f t="shared" si="2"/>
        <v>0</v>
      </c>
      <c r="E28" s="102">
        <f t="shared" si="2"/>
        <v>0</v>
      </c>
      <c r="F28" s="67"/>
      <c r="G28" s="68"/>
      <c r="H28" s="67"/>
      <c r="I28" s="68"/>
      <c r="J28" s="67"/>
      <c r="K28" s="68"/>
      <c r="L28" s="67"/>
      <c r="M28" s="68"/>
      <c r="N28" s="69"/>
      <c r="O28" s="68"/>
      <c r="P28" s="69"/>
      <c r="Q28" s="70"/>
      <c r="R28" s="71"/>
      <c r="S28" s="72"/>
      <c r="T28" s="58" t="str">
        <f t="shared" si="3"/>
        <v/>
      </c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60" t="str">
        <f t="shared" si="4"/>
        <v/>
      </c>
      <c r="CB28" s="60" t="str">
        <f t="shared" si="5"/>
        <v/>
      </c>
      <c r="CC28" s="59"/>
      <c r="CD28" s="59"/>
      <c r="CE28" s="61"/>
      <c r="CF28" s="61"/>
      <c r="CG28" s="61"/>
      <c r="CH28" s="61"/>
      <c r="CI28" s="61"/>
      <c r="CK28" s="62">
        <f t="shared" si="6"/>
        <v>0</v>
      </c>
      <c r="CL28" s="62">
        <f t="shared" si="6"/>
        <v>0</v>
      </c>
    </row>
    <row r="29" spans="1:90" ht="21" x14ac:dyDescent="0.25">
      <c r="A29" s="2517"/>
      <c r="B29" s="99" t="s">
        <v>45</v>
      </c>
      <c r="C29" s="100">
        <f t="shared" si="1"/>
        <v>0</v>
      </c>
      <c r="D29" s="101">
        <f t="shared" si="2"/>
        <v>0</v>
      </c>
      <c r="E29" s="102">
        <f t="shared" si="2"/>
        <v>0</v>
      </c>
      <c r="F29" s="67"/>
      <c r="G29" s="68"/>
      <c r="H29" s="67"/>
      <c r="I29" s="68"/>
      <c r="J29" s="67"/>
      <c r="K29" s="68"/>
      <c r="L29" s="67"/>
      <c r="M29" s="68"/>
      <c r="N29" s="69"/>
      <c r="O29" s="68"/>
      <c r="P29" s="69"/>
      <c r="Q29" s="70"/>
      <c r="R29" s="71"/>
      <c r="S29" s="72"/>
      <c r="T29" s="58" t="str">
        <f t="shared" si="3"/>
        <v/>
      </c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60" t="str">
        <f t="shared" si="4"/>
        <v/>
      </c>
      <c r="CB29" s="60" t="str">
        <f t="shared" si="5"/>
        <v/>
      </c>
      <c r="CC29" s="59"/>
      <c r="CD29" s="59"/>
      <c r="CE29" s="61"/>
      <c r="CF29" s="61"/>
      <c r="CG29" s="61"/>
      <c r="CH29" s="61"/>
      <c r="CI29" s="61"/>
      <c r="CK29" s="62">
        <f t="shared" si="6"/>
        <v>0</v>
      </c>
      <c r="CL29" s="62">
        <f t="shared" si="6"/>
        <v>0</v>
      </c>
    </row>
    <row r="30" spans="1:90" ht="15" customHeight="1" x14ac:dyDescent="0.25">
      <c r="A30" s="2517"/>
      <c r="B30" s="99" t="s">
        <v>46</v>
      </c>
      <c r="C30" s="100">
        <f>SUM(D30:E30)</f>
        <v>0</v>
      </c>
      <c r="D30" s="101">
        <f t="shared" si="2"/>
        <v>0</v>
      </c>
      <c r="E30" s="102">
        <f t="shared" si="2"/>
        <v>0</v>
      </c>
      <c r="F30" s="67"/>
      <c r="G30" s="68"/>
      <c r="H30" s="67"/>
      <c r="I30" s="68"/>
      <c r="J30" s="67"/>
      <c r="K30" s="68"/>
      <c r="L30" s="67"/>
      <c r="M30" s="68"/>
      <c r="N30" s="69"/>
      <c r="O30" s="68"/>
      <c r="P30" s="69"/>
      <c r="Q30" s="70"/>
      <c r="R30" s="71"/>
      <c r="S30" s="72"/>
      <c r="T30" s="58" t="str">
        <f t="shared" si="3"/>
        <v/>
      </c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60" t="str">
        <f t="shared" si="4"/>
        <v/>
      </c>
      <c r="CB30" s="60" t="str">
        <f t="shared" si="5"/>
        <v/>
      </c>
      <c r="CC30" s="59"/>
      <c r="CD30" s="59"/>
      <c r="CE30" s="61"/>
      <c r="CF30" s="61"/>
      <c r="CG30" s="61"/>
      <c r="CH30" s="61"/>
      <c r="CI30" s="61"/>
      <c r="CK30" s="62">
        <f t="shared" si="6"/>
        <v>0</v>
      </c>
      <c r="CL30" s="62">
        <f t="shared" si="6"/>
        <v>0</v>
      </c>
    </row>
    <row r="31" spans="1:90" ht="24.75" customHeight="1" x14ac:dyDescent="0.25">
      <c r="A31" s="2517"/>
      <c r="B31" s="99" t="s">
        <v>47</v>
      </c>
      <c r="C31" s="100">
        <f>SUM(D31:E31)</f>
        <v>0</v>
      </c>
      <c r="D31" s="75">
        <f t="shared" si="2"/>
        <v>0</v>
      </c>
      <c r="E31" s="76">
        <f t="shared" si="2"/>
        <v>0</v>
      </c>
      <c r="F31" s="67"/>
      <c r="G31" s="68"/>
      <c r="H31" s="67"/>
      <c r="I31" s="68"/>
      <c r="J31" s="67"/>
      <c r="K31" s="68"/>
      <c r="L31" s="67"/>
      <c r="M31" s="68"/>
      <c r="N31" s="69"/>
      <c r="O31" s="68"/>
      <c r="P31" s="69"/>
      <c r="Q31" s="70"/>
      <c r="R31" s="71"/>
      <c r="S31" s="72"/>
      <c r="T31" s="58" t="str">
        <f t="shared" si="3"/>
        <v/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60" t="str">
        <f t="shared" si="4"/>
        <v/>
      </c>
      <c r="CB31" s="60" t="str">
        <f t="shared" si="5"/>
        <v/>
      </c>
      <c r="CC31" s="59"/>
      <c r="CD31" s="59"/>
      <c r="CE31" s="61"/>
      <c r="CF31" s="61"/>
      <c r="CG31" s="61"/>
      <c r="CH31" s="61"/>
      <c r="CI31" s="61"/>
      <c r="CK31" s="62">
        <f t="shared" si="6"/>
        <v>0</v>
      </c>
      <c r="CL31" s="62">
        <f t="shared" si="6"/>
        <v>0</v>
      </c>
    </row>
    <row r="32" spans="1:90" ht="15" customHeight="1" x14ac:dyDescent="0.25">
      <c r="A32" s="2517"/>
      <c r="B32" s="99" t="s">
        <v>48</v>
      </c>
      <c r="C32" s="74">
        <f t="shared" ref="C32:C41" si="7">SUM(D32+E32)</f>
        <v>0</v>
      </c>
      <c r="D32" s="75">
        <f t="shared" si="2"/>
        <v>0</v>
      </c>
      <c r="E32" s="76">
        <f t="shared" si="2"/>
        <v>0</v>
      </c>
      <c r="F32" s="77"/>
      <c r="G32" s="78"/>
      <c r="H32" s="77"/>
      <c r="I32" s="78"/>
      <c r="J32" s="77"/>
      <c r="K32" s="78"/>
      <c r="L32" s="77"/>
      <c r="M32" s="78"/>
      <c r="N32" s="79"/>
      <c r="O32" s="78"/>
      <c r="P32" s="79"/>
      <c r="Q32" s="80"/>
      <c r="R32" s="81"/>
      <c r="S32" s="82"/>
      <c r="T32" s="58" t="str">
        <f t="shared" si="3"/>
        <v/>
      </c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60" t="str">
        <f t="shared" si="4"/>
        <v/>
      </c>
      <c r="CB32" s="60" t="str">
        <f t="shared" si="5"/>
        <v/>
      </c>
      <c r="CC32" s="59"/>
      <c r="CD32" s="59"/>
      <c r="CE32" s="61"/>
      <c r="CF32" s="61"/>
      <c r="CG32" s="61"/>
      <c r="CH32" s="61"/>
      <c r="CI32" s="61"/>
      <c r="CK32" s="62">
        <f t="shared" si="6"/>
        <v>0</v>
      </c>
      <c r="CL32" s="62">
        <f t="shared" si="6"/>
        <v>0</v>
      </c>
    </row>
    <row r="33" spans="1:90" ht="15" customHeight="1" x14ac:dyDescent="0.25">
      <c r="A33" s="2517"/>
      <c r="B33" s="103" t="s">
        <v>49</v>
      </c>
      <c r="C33" s="84">
        <f t="shared" si="7"/>
        <v>0</v>
      </c>
      <c r="D33" s="85">
        <f t="shared" si="2"/>
        <v>0</v>
      </c>
      <c r="E33" s="86">
        <f t="shared" si="2"/>
        <v>0</v>
      </c>
      <c r="F33" s="104"/>
      <c r="G33" s="105"/>
      <c r="H33" s="104"/>
      <c r="I33" s="105"/>
      <c r="J33" s="104"/>
      <c r="K33" s="105"/>
      <c r="L33" s="104"/>
      <c r="M33" s="105"/>
      <c r="N33" s="106"/>
      <c r="O33" s="105"/>
      <c r="P33" s="106"/>
      <c r="Q33" s="107"/>
      <c r="R33" s="108"/>
      <c r="S33" s="109"/>
      <c r="T33" s="58" t="str">
        <f t="shared" si="3"/>
        <v/>
      </c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60" t="str">
        <f t="shared" si="4"/>
        <v/>
      </c>
      <c r="CB33" s="60" t="str">
        <f t="shared" si="5"/>
        <v/>
      </c>
      <c r="CC33" s="59"/>
      <c r="CD33" s="59"/>
      <c r="CE33" s="61"/>
      <c r="CF33" s="61"/>
      <c r="CG33" s="61"/>
      <c r="CH33" s="61"/>
      <c r="CI33" s="61"/>
      <c r="CK33" s="62">
        <f t="shared" si="6"/>
        <v>0</v>
      </c>
      <c r="CL33" s="62">
        <f t="shared" si="6"/>
        <v>0</v>
      </c>
    </row>
    <row r="34" spans="1:90" ht="15" customHeight="1" x14ac:dyDescent="0.25">
      <c r="A34" s="2517"/>
      <c r="B34" s="73" t="s">
        <v>50</v>
      </c>
      <c r="C34" s="84">
        <f t="shared" si="7"/>
        <v>0</v>
      </c>
      <c r="D34" s="85">
        <f t="shared" si="2"/>
        <v>0</v>
      </c>
      <c r="E34" s="86">
        <f t="shared" si="2"/>
        <v>0</v>
      </c>
      <c r="F34" s="104"/>
      <c r="G34" s="105"/>
      <c r="H34" s="104"/>
      <c r="I34" s="105"/>
      <c r="J34" s="104"/>
      <c r="K34" s="105"/>
      <c r="L34" s="104"/>
      <c r="M34" s="105"/>
      <c r="N34" s="106"/>
      <c r="O34" s="105"/>
      <c r="P34" s="106"/>
      <c r="Q34" s="107"/>
      <c r="R34" s="108"/>
      <c r="S34" s="109"/>
      <c r="T34" s="58" t="str">
        <f t="shared" si="3"/>
        <v/>
      </c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60" t="str">
        <f t="shared" si="4"/>
        <v/>
      </c>
      <c r="CB34" s="60" t="str">
        <f t="shared" si="5"/>
        <v/>
      </c>
      <c r="CC34" s="59"/>
      <c r="CD34" s="59"/>
      <c r="CE34" s="61"/>
      <c r="CF34" s="61"/>
      <c r="CG34" s="61"/>
      <c r="CH34" s="61"/>
      <c r="CI34" s="61"/>
      <c r="CK34" s="62">
        <f t="shared" si="6"/>
        <v>0</v>
      </c>
      <c r="CL34" s="62">
        <f t="shared" si="6"/>
        <v>0</v>
      </c>
    </row>
    <row r="35" spans="1:90" ht="15" customHeight="1" x14ac:dyDescent="0.25">
      <c r="A35" s="2517"/>
      <c r="B35" s="110" t="s">
        <v>51</v>
      </c>
      <c r="C35" s="111">
        <f t="shared" si="7"/>
        <v>0</v>
      </c>
      <c r="D35" s="112">
        <f t="shared" si="2"/>
        <v>0</v>
      </c>
      <c r="E35" s="113">
        <f t="shared" si="2"/>
        <v>0</v>
      </c>
      <c r="F35" s="104"/>
      <c r="G35" s="105"/>
      <c r="H35" s="104"/>
      <c r="I35" s="105"/>
      <c r="J35" s="104"/>
      <c r="K35" s="105"/>
      <c r="L35" s="104"/>
      <c r="M35" s="105"/>
      <c r="N35" s="106"/>
      <c r="O35" s="105"/>
      <c r="P35" s="106"/>
      <c r="Q35" s="107"/>
      <c r="R35" s="108"/>
      <c r="S35" s="109"/>
      <c r="T35" s="58" t="str">
        <f t="shared" si="3"/>
        <v/>
      </c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60" t="str">
        <f t="shared" si="4"/>
        <v/>
      </c>
      <c r="CB35" s="60" t="str">
        <f t="shared" si="5"/>
        <v/>
      </c>
      <c r="CC35" s="59"/>
      <c r="CD35" s="59"/>
      <c r="CE35" s="61"/>
      <c r="CF35" s="61"/>
      <c r="CG35" s="61"/>
      <c r="CH35" s="61"/>
      <c r="CI35" s="61"/>
      <c r="CK35" s="62">
        <f t="shared" si="6"/>
        <v>0</v>
      </c>
      <c r="CL35" s="62">
        <f t="shared" si="6"/>
        <v>0</v>
      </c>
    </row>
    <row r="36" spans="1:90" x14ac:dyDescent="0.25">
      <c r="A36" s="2518"/>
      <c r="B36" s="114" t="s">
        <v>52</v>
      </c>
      <c r="C36" s="35">
        <f t="shared" si="7"/>
        <v>0</v>
      </c>
      <c r="D36" s="87">
        <f t="shared" si="2"/>
        <v>0</v>
      </c>
      <c r="E36" s="37">
        <f t="shared" si="2"/>
        <v>0</v>
      </c>
      <c r="F36" s="40"/>
      <c r="G36" s="88"/>
      <c r="H36" s="40"/>
      <c r="I36" s="88"/>
      <c r="J36" s="40"/>
      <c r="K36" s="88"/>
      <c r="L36" s="40"/>
      <c r="M36" s="88"/>
      <c r="N36" s="89"/>
      <c r="O36" s="88"/>
      <c r="P36" s="89"/>
      <c r="Q36" s="90"/>
      <c r="R36" s="91"/>
      <c r="S36" s="41"/>
      <c r="T36" s="58" t="str">
        <f t="shared" si="3"/>
        <v/>
      </c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60" t="str">
        <f t="shared" si="4"/>
        <v/>
      </c>
      <c r="CB36" s="60" t="str">
        <f t="shared" si="5"/>
        <v/>
      </c>
      <c r="CC36" s="59"/>
      <c r="CD36" s="59"/>
      <c r="CE36" s="61"/>
      <c r="CF36" s="61"/>
      <c r="CG36" s="61"/>
      <c r="CH36" s="61"/>
      <c r="CI36" s="61"/>
      <c r="CK36" s="62">
        <f t="shared" si="6"/>
        <v>0</v>
      </c>
      <c r="CL36" s="62">
        <f t="shared" si="6"/>
        <v>0</v>
      </c>
    </row>
    <row r="37" spans="1:90" ht="15" customHeight="1" x14ac:dyDescent="0.25">
      <c r="A37" s="2528" t="s">
        <v>53</v>
      </c>
      <c r="B37" s="83" t="s">
        <v>38</v>
      </c>
      <c r="C37" s="74">
        <f t="shared" si="7"/>
        <v>0</v>
      </c>
      <c r="D37" s="75">
        <f t="shared" si="2"/>
        <v>0</v>
      </c>
      <c r="E37" s="76">
        <f t="shared" si="2"/>
        <v>0</v>
      </c>
      <c r="F37" s="67"/>
      <c r="G37" s="68"/>
      <c r="H37" s="67"/>
      <c r="I37" s="68"/>
      <c r="J37" s="67"/>
      <c r="K37" s="68"/>
      <c r="L37" s="67"/>
      <c r="M37" s="68"/>
      <c r="N37" s="67"/>
      <c r="O37" s="68"/>
      <c r="P37" s="69"/>
      <c r="Q37" s="70"/>
      <c r="R37" s="71"/>
      <c r="S37" s="72"/>
      <c r="T37" s="58" t="str">
        <f t="shared" si="3"/>
        <v/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60" t="str">
        <f t="shared" si="4"/>
        <v/>
      </c>
      <c r="CB37" s="60" t="str">
        <f t="shared" si="5"/>
        <v/>
      </c>
      <c r="CC37" s="59"/>
      <c r="CD37" s="59"/>
      <c r="CE37" s="61"/>
      <c r="CF37" s="61"/>
      <c r="CG37" s="61"/>
      <c r="CH37" s="61"/>
      <c r="CI37" s="61"/>
      <c r="CK37" s="62">
        <f t="shared" si="6"/>
        <v>0</v>
      </c>
      <c r="CL37" s="62">
        <f t="shared" si="6"/>
        <v>0</v>
      </c>
    </row>
    <row r="38" spans="1:90" ht="15" customHeight="1" x14ac:dyDescent="0.25">
      <c r="A38" s="2528"/>
      <c r="B38" s="34" t="s">
        <v>39</v>
      </c>
      <c r="C38" s="115">
        <f t="shared" si="7"/>
        <v>0</v>
      </c>
      <c r="D38" s="116">
        <f t="shared" si="2"/>
        <v>0</v>
      </c>
      <c r="E38" s="117">
        <f t="shared" si="2"/>
        <v>0</v>
      </c>
      <c r="F38" s="104"/>
      <c r="G38" s="105"/>
      <c r="H38" s="104"/>
      <c r="I38" s="105"/>
      <c r="J38" s="104"/>
      <c r="K38" s="105"/>
      <c r="L38" s="104"/>
      <c r="M38" s="105"/>
      <c r="N38" s="104"/>
      <c r="O38" s="105"/>
      <c r="P38" s="106"/>
      <c r="Q38" s="107"/>
      <c r="R38" s="108"/>
      <c r="S38" s="109"/>
      <c r="T38" s="58" t="str">
        <f t="shared" si="3"/>
        <v/>
      </c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60" t="str">
        <f t="shared" si="4"/>
        <v/>
      </c>
      <c r="CB38" s="60" t="str">
        <f t="shared" si="5"/>
        <v/>
      </c>
      <c r="CC38" s="59"/>
      <c r="CD38" s="59"/>
      <c r="CE38" s="61"/>
      <c r="CF38" s="61"/>
      <c r="CG38" s="61"/>
      <c r="CH38" s="61"/>
      <c r="CI38" s="61"/>
      <c r="CK38" s="62">
        <f t="shared" si="6"/>
        <v>0</v>
      </c>
      <c r="CL38" s="62">
        <f t="shared" si="6"/>
        <v>0</v>
      </c>
    </row>
    <row r="39" spans="1:90" ht="15" customHeight="1" x14ac:dyDescent="0.25">
      <c r="A39" s="3547" t="s">
        <v>54</v>
      </c>
      <c r="B39" s="2008" t="s">
        <v>37</v>
      </c>
      <c r="C39" s="2000">
        <f t="shared" si="7"/>
        <v>0</v>
      </c>
      <c r="D39" s="2001">
        <f t="shared" si="2"/>
        <v>0</v>
      </c>
      <c r="E39" s="1989">
        <f t="shared" si="2"/>
        <v>0</v>
      </c>
      <c r="F39" s="1990"/>
      <c r="G39" s="2010"/>
      <c r="H39" s="1990"/>
      <c r="I39" s="2010"/>
      <c r="J39" s="1990"/>
      <c r="K39" s="2010"/>
      <c r="L39" s="1990"/>
      <c r="M39" s="2010"/>
      <c r="N39" s="1990"/>
      <c r="O39" s="2010"/>
      <c r="P39" s="2011"/>
      <c r="Q39" s="2012"/>
      <c r="R39" s="2013"/>
      <c r="S39" s="1991"/>
      <c r="T39" s="58" t="str">
        <f t="shared" si="3"/>
        <v/>
      </c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60" t="str">
        <f t="shared" si="4"/>
        <v/>
      </c>
      <c r="CB39" s="60" t="str">
        <f t="shared" si="5"/>
        <v/>
      </c>
      <c r="CC39" s="59"/>
      <c r="CD39" s="59"/>
      <c r="CE39" s="61"/>
      <c r="CF39" s="61"/>
      <c r="CG39" s="61"/>
      <c r="CH39" s="61"/>
      <c r="CI39" s="61"/>
      <c r="CK39" s="62">
        <f t="shared" si="6"/>
        <v>0</v>
      </c>
      <c r="CL39" s="62">
        <f t="shared" si="6"/>
        <v>0</v>
      </c>
    </row>
    <row r="40" spans="1:90" ht="15" customHeight="1" x14ac:dyDescent="0.25">
      <c r="A40" s="2517"/>
      <c r="B40" s="73" t="s">
        <v>38</v>
      </c>
      <c r="C40" s="84">
        <f t="shared" si="7"/>
        <v>0</v>
      </c>
      <c r="D40" s="85">
        <f t="shared" si="2"/>
        <v>0</v>
      </c>
      <c r="E40" s="86">
        <f t="shared" si="2"/>
        <v>0</v>
      </c>
      <c r="F40" s="77"/>
      <c r="G40" s="78"/>
      <c r="H40" s="77"/>
      <c r="I40" s="78"/>
      <c r="J40" s="77"/>
      <c r="K40" s="78"/>
      <c r="L40" s="77"/>
      <c r="M40" s="78"/>
      <c r="N40" s="77"/>
      <c r="O40" s="78"/>
      <c r="P40" s="79"/>
      <c r="Q40" s="80"/>
      <c r="R40" s="81"/>
      <c r="S40" s="82"/>
      <c r="T40" s="58" t="str">
        <f t="shared" si="3"/>
        <v/>
      </c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60" t="str">
        <f t="shared" si="4"/>
        <v/>
      </c>
      <c r="CB40" s="60" t="str">
        <f t="shared" si="5"/>
        <v/>
      </c>
      <c r="CC40" s="59"/>
      <c r="CD40" s="59"/>
      <c r="CE40" s="61"/>
      <c r="CF40" s="61"/>
      <c r="CG40" s="61"/>
      <c r="CH40" s="61"/>
      <c r="CI40" s="61"/>
      <c r="CK40" s="62">
        <f t="shared" si="6"/>
        <v>0</v>
      </c>
      <c r="CL40" s="62">
        <f t="shared" si="6"/>
        <v>0</v>
      </c>
    </row>
    <row r="41" spans="1:90" ht="15" customHeight="1" x14ac:dyDescent="0.25">
      <c r="A41" s="2518"/>
      <c r="B41" s="34" t="s">
        <v>39</v>
      </c>
      <c r="C41" s="35">
        <f t="shared" si="7"/>
        <v>0</v>
      </c>
      <c r="D41" s="87">
        <f t="shared" si="2"/>
        <v>0</v>
      </c>
      <c r="E41" s="37">
        <f t="shared" si="2"/>
        <v>0</v>
      </c>
      <c r="F41" s="40"/>
      <c r="G41" s="88"/>
      <c r="H41" s="40"/>
      <c r="I41" s="88"/>
      <c r="J41" s="40"/>
      <c r="K41" s="88"/>
      <c r="L41" s="40"/>
      <c r="M41" s="88"/>
      <c r="N41" s="40"/>
      <c r="O41" s="88"/>
      <c r="P41" s="89"/>
      <c r="Q41" s="90"/>
      <c r="R41" s="91"/>
      <c r="S41" s="41"/>
      <c r="T41" s="58" t="str">
        <f t="shared" si="3"/>
        <v/>
      </c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60" t="str">
        <f t="shared" si="4"/>
        <v/>
      </c>
      <c r="CB41" s="60" t="str">
        <f t="shared" si="5"/>
        <v/>
      </c>
      <c r="CC41" s="59"/>
      <c r="CD41" s="59"/>
      <c r="CE41" s="61"/>
      <c r="CF41" s="61"/>
      <c r="CG41" s="61"/>
      <c r="CH41" s="61"/>
      <c r="CI41" s="61"/>
      <c r="CK41" s="62">
        <f t="shared" si="6"/>
        <v>0</v>
      </c>
      <c r="CL41" s="62">
        <f t="shared" si="6"/>
        <v>0</v>
      </c>
    </row>
    <row r="42" spans="1:90" ht="18" customHeight="1" x14ac:dyDescent="0.25">
      <c r="A42" s="2014" t="s">
        <v>55</v>
      </c>
      <c r="B42" s="2015"/>
      <c r="C42" s="2015"/>
      <c r="D42" s="2015"/>
      <c r="E42" s="2015"/>
      <c r="F42" s="2015"/>
      <c r="G42" s="2015"/>
      <c r="H42" s="2015"/>
      <c r="I42" s="2015"/>
      <c r="J42" s="2015"/>
      <c r="K42" s="2015"/>
      <c r="L42" s="2015"/>
      <c r="M42" s="2015"/>
      <c r="N42" s="2015"/>
      <c r="O42" s="2015"/>
      <c r="P42" s="2015"/>
    </row>
    <row r="43" spans="1:90" ht="15" customHeight="1" x14ac:dyDescent="0.25">
      <c r="A43" s="3541" t="s">
        <v>56</v>
      </c>
      <c r="B43" s="3324" t="s">
        <v>27</v>
      </c>
      <c r="C43" s="3102"/>
      <c r="D43" s="3103"/>
      <c r="E43" s="3545" t="s">
        <v>6</v>
      </c>
      <c r="F43" s="3546"/>
      <c r="G43" s="3546"/>
      <c r="H43" s="3546"/>
      <c r="I43" s="3546"/>
      <c r="J43" s="3546"/>
      <c r="K43" s="3546"/>
      <c r="L43" s="3546"/>
      <c r="M43" s="3546"/>
      <c r="N43" s="3546"/>
      <c r="O43" s="3546"/>
      <c r="P43" s="3546"/>
      <c r="Q43" s="3548" t="s">
        <v>28</v>
      </c>
      <c r="R43" s="3549" t="s">
        <v>29</v>
      </c>
    </row>
    <row r="44" spans="1:90" ht="15" customHeight="1" x14ac:dyDescent="0.25">
      <c r="A44" s="2509"/>
      <c r="B44" s="2504"/>
      <c r="C44" s="2505"/>
      <c r="D44" s="2506"/>
      <c r="E44" s="3531" t="s">
        <v>30</v>
      </c>
      <c r="F44" s="3532"/>
      <c r="G44" s="3531" t="s">
        <v>31</v>
      </c>
      <c r="H44" s="3532"/>
      <c r="I44" s="3531" t="s">
        <v>15</v>
      </c>
      <c r="J44" s="3532"/>
      <c r="K44" s="3531" t="s">
        <v>32</v>
      </c>
      <c r="L44" s="3532"/>
      <c r="M44" s="3531" t="s">
        <v>33</v>
      </c>
      <c r="N44" s="3532"/>
      <c r="O44" s="3531" t="s">
        <v>34</v>
      </c>
      <c r="P44" s="3533"/>
      <c r="Q44" s="2520"/>
      <c r="R44" s="2524"/>
    </row>
    <row r="45" spans="1:90" ht="15" customHeight="1" x14ac:dyDescent="0.25">
      <c r="A45" s="2510"/>
      <c r="B45" s="2016" t="s">
        <v>17</v>
      </c>
      <c r="C45" s="2017" t="s">
        <v>18</v>
      </c>
      <c r="D45" s="123" t="s">
        <v>19</v>
      </c>
      <c r="E45" s="1999" t="s">
        <v>18</v>
      </c>
      <c r="F45" s="1257" t="s">
        <v>19</v>
      </c>
      <c r="G45" s="1999" t="s">
        <v>18</v>
      </c>
      <c r="H45" s="1257" t="s">
        <v>19</v>
      </c>
      <c r="I45" s="1999" t="s">
        <v>18</v>
      </c>
      <c r="J45" s="1257" t="s">
        <v>19</v>
      </c>
      <c r="K45" s="1999" t="s">
        <v>18</v>
      </c>
      <c r="L45" s="1257" t="s">
        <v>19</v>
      </c>
      <c r="M45" s="1999" t="s">
        <v>18</v>
      </c>
      <c r="N45" s="1257" t="s">
        <v>19</v>
      </c>
      <c r="O45" s="1999" t="s">
        <v>18</v>
      </c>
      <c r="P45" s="1258" t="s">
        <v>19</v>
      </c>
      <c r="Q45" s="2521"/>
      <c r="R45" s="2525"/>
    </row>
    <row r="46" spans="1:90" ht="15" customHeight="1" x14ac:dyDescent="0.25">
      <c r="A46" s="2018" t="s">
        <v>37</v>
      </c>
      <c r="B46" s="2019">
        <f>SUM(C46+D46)</f>
        <v>0</v>
      </c>
      <c r="C46" s="2020">
        <f>SUM(E46+G46+I46+K46+M46+O46)</f>
        <v>0</v>
      </c>
      <c r="D46" s="2021">
        <f>SUM(F46+H46+J46+L46+N46+P46)</f>
        <v>0</v>
      </c>
      <c r="E46" s="1990"/>
      <c r="F46" s="1991"/>
      <c r="G46" s="1990"/>
      <c r="H46" s="1991"/>
      <c r="I46" s="1990"/>
      <c r="J46" s="2010"/>
      <c r="K46" s="1990"/>
      <c r="L46" s="2010"/>
      <c r="M46" s="2011"/>
      <c r="N46" s="2010"/>
      <c r="O46" s="2011"/>
      <c r="P46" s="2012"/>
      <c r="Q46" s="2013"/>
      <c r="R46" s="2010"/>
      <c r="S46" s="58" t="str">
        <f>$CA46&amp;CB46</f>
        <v/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60" t="str">
        <f>IF(AND($B46&lt;&gt;0,Q46=""),"* No olvide ingresar la variable "&amp;Q$43&amp;""&amp;". Digite CERO si no tiene. ",IF(Q46&gt;$B46,"* La variable Pueblos Originarios no debe ser mayor al Total Ambos Sexos. ",""))</f>
        <v/>
      </c>
      <c r="CB46" s="60" t="str">
        <f>IF(AND($B46&lt;&gt;0,R46=""),"* No olvide ingresar la variable "&amp;R$43&amp;""&amp;" (Digite CERO si no tiene). ",IF(R46&gt;$B46,"* La variable Migrantes no debe ser mayor al Total Ambos Sexos. ",""))</f>
        <v/>
      </c>
      <c r="CC46" s="59"/>
      <c r="CD46" s="59"/>
      <c r="CE46" s="61"/>
      <c r="CF46" s="61"/>
      <c r="CG46" s="61"/>
      <c r="CH46" s="61"/>
      <c r="CI46" s="61"/>
      <c r="CK46" s="62">
        <f>IF(AND($B46&lt;&gt;0,Q46=""),1,IF(Q46&gt;$B46,1,0))</f>
        <v>0</v>
      </c>
      <c r="CL46" s="62">
        <f>IF(AND($B46&lt;&gt;0,R46=""),1,IF(R46&gt;$B46,1,0))</f>
        <v>0</v>
      </c>
    </row>
    <row r="47" spans="1:90" ht="15" customHeight="1" x14ac:dyDescent="0.25">
      <c r="A47" s="130" t="s">
        <v>38</v>
      </c>
      <c r="B47" s="131">
        <f>SUM(C47+D47)</f>
        <v>0</v>
      </c>
      <c r="C47" s="132">
        <f t="shared" ref="C47:D49" si="8">SUM(E47+G47+I47+K47+M47+O47)</f>
        <v>0</v>
      </c>
      <c r="D47" s="133">
        <f t="shared" si="8"/>
        <v>0</v>
      </c>
      <c r="E47" s="77"/>
      <c r="F47" s="72"/>
      <c r="G47" s="67"/>
      <c r="H47" s="72"/>
      <c r="I47" s="67"/>
      <c r="J47" s="68"/>
      <c r="K47" s="67"/>
      <c r="L47" s="68"/>
      <c r="M47" s="69"/>
      <c r="N47" s="68"/>
      <c r="O47" s="69"/>
      <c r="P47" s="70"/>
      <c r="Q47" s="81"/>
      <c r="R47" s="78"/>
      <c r="S47" s="58" t="str">
        <f>$CA47&amp;CB47</f>
        <v/>
      </c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60" t="str">
        <f t="shared" ref="CA47:CA49" si="9">IF(AND($B47&lt;&gt;0,Q47=""),"* No olvide ingresar la variable "&amp;Q$43&amp;""&amp;". Digite CERO si no tiene. ",IF(Q47&gt;$B47,"* La variable Pueblos Originarios no debe ser mayor al Total Ambos Sexos. ",""))</f>
        <v/>
      </c>
      <c r="CB47" s="60" t="str">
        <f t="shared" ref="CB47:CB49" si="10">IF(AND($B47&lt;&gt;0,R47=""),"* No olvide ingresar la variable "&amp;R$43&amp;""&amp;" (Digite CERO si no tiene). ",IF(R47&gt;$B47,"* La variable Migrantes no debe ser mayor al Total Ambos Sexos. ",""))</f>
        <v/>
      </c>
      <c r="CC47" s="59"/>
      <c r="CD47" s="59"/>
      <c r="CE47" s="61"/>
      <c r="CF47" s="61"/>
      <c r="CG47" s="61"/>
      <c r="CH47" s="61"/>
      <c r="CI47" s="61"/>
      <c r="CK47" s="62">
        <f t="shared" ref="CK47:CL49" si="11">IF(AND($B47&lt;&gt;0,Q47=""),1,IF(Q47&gt;$B47,1,0))</f>
        <v>0</v>
      </c>
      <c r="CL47" s="62">
        <f t="shared" si="11"/>
        <v>0</v>
      </c>
    </row>
    <row r="48" spans="1:90" ht="15" customHeight="1" x14ac:dyDescent="0.25">
      <c r="A48" s="130" t="s">
        <v>39</v>
      </c>
      <c r="B48" s="134">
        <f>SUM(C48+D48)</f>
        <v>0</v>
      </c>
      <c r="C48" s="135">
        <f t="shared" si="8"/>
        <v>0</v>
      </c>
      <c r="D48" s="136">
        <f t="shared" si="8"/>
        <v>0</v>
      </c>
      <c r="E48" s="77"/>
      <c r="F48" s="82"/>
      <c r="G48" s="77"/>
      <c r="H48" s="82"/>
      <c r="I48" s="77"/>
      <c r="J48" s="78"/>
      <c r="K48" s="77"/>
      <c r="L48" s="78"/>
      <c r="M48" s="79"/>
      <c r="N48" s="78"/>
      <c r="O48" s="79"/>
      <c r="P48" s="80"/>
      <c r="Q48" s="81"/>
      <c r="R48" s="78"/>
      <c r="S48" s="58" t="str">
        <f>$CA48&amp;CB48</f>
        <v/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60" t="str">
        <f t="shared" si="9"/>
        <v/>
      </c>
      <c r="CB48" s="60" t="str">
        <f t="shared" si="10"/>
        <v/>
      </c>
      <c r="CC48" s="59"/>
      <c r="CD48" s="59"/>
      <c r="CE48" s="61"/>
      <c r="CF48" s="61"/>
      <c r="CG48" s="61"/>
      <c r="CH48" s="61"/>
      <c r="CI48" s="61"/>
      <c r="CK48" s="62">
        <f t="shared" si="11"/>
        <v>0</v>
      </c>
      <c r="CL48" s="62">
        <f t="shared" si="11"/>
        <v>0</v>
      </c>
    </row>
    <row r="49" spans="1:90" ht="15" customHeight="1" x14ac:dyDescent="0.25">
      <c r="A49" s="137" t="s">
        <v>57</v>
      </c>
      <c r="B49" s="138">
        <f>SUM(C49:D49)</f>
        <v>0</v>
      </c>
      <c r="C49" s="139">
        <f t="shared" si="8"/>
        <v>0</v>
      </c>
      <c r="D49" s="140">
        <f t="shared" si="8"/>
        <v>0</v>
      </c>
      <c r="E49" s="141"/>
      <c r="F49" s="142"/>
      <c r="G49" s="141"/>
      <c r="H49" s="142"/>
      <c r="I49" s="141"/>
      <c r="J49" s="143"/>
      <c r="K49" s="141"/>
      <c r="L49" s="143"/>
      <c r="M49" s="144"/>
      <c r="N49" s="143"/>
      <c r="O49" s="144"/>
      <c r="P49" s="145"/>
      <c r="Q49" s="146"/>
      <c r="R49" s="143"/>
      <c r="S49" s="58" t="str">
        <f t="shared" ref="S49" si="12">$CA49&amp;CB49</f>
        <v/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60" t="str">
        <f t="shared" si="9"/>
        <v/>
      </c>
      <c r="CB49" s="60" t="str">
        <f t="shared" si="10"/>
        <v/>
      </c>
      <c r="CC49" s="59"/>
      <c r="CD49" s="59"/>
      <c r="CE49" s="61"/>
      <c r="CF49" s="61"/>
      <c r="CG49" s="61"/>
      <c r="CH49" s="61"/>
      <c r="CI49" s="61"/>
      <c r="CK49" s="62">
        <f t="shared" si="11"/>
        <v>0</v>
      </c>
      <c r="CL49" s="62">
        <f t="shared" si="11"/>
        <v>0</v>
      </c>
    </row>
    <row r="50" spans="1:90" ht="18" customHeight="1" x14ac:dyDescent="0.25">
      <c r="A50" s="11" t="s">
        <v>58</v>
      </c>
      <c r="B50" s="12"/>
      <c r="C50" s="12"/>
      <c r="D50" s="12"/>
      <c r="E50" s="12"/>
      <c r="F50" s="12"/>
      <c r="G50" s="12"/>
      <c r="H50" s="12"/>
    </row>
    <row r="51" spans="1:90" ht="15" customHeight="1" x14ac:dyDescent="0.25">
      <c r="A51" s="3553" t="s">
        <v>59</v>
      </c>
      <c r="B51" s="3324" t="s">
        <v>5</v>
      </c>
      <c r="C51" s="3102"/>
      <c r="D51" s="3103"/>
      <c r="E51" s="3554" t="s">
        <v>6</v>
      </c>
      <c r="F51" s="3554"/>
      <c r="G51" s="3554"/>
      <c r="H51" s="3531"/>
      <c r="I51" s="3548" t="s">
        <v>28</v>
      </c>
      <c r="J51" s="3549" t="s">
        <v>29</v>
      </c>
    </row>
    <row r="52" spans="1:90" ht="15" customHeight="1" x14ac:dyDescent="0.25">
      <c r="A52" s="2535"/>
      <c r="B52" s="2504"/>
      <c r="C52" s="2505"/>
      <c r="D52" s="2506"/>
      <c r="E52" s="3531" t="s">
        <v>8</v>
      </c>
      <c r="F52" s="3532"/>
      <c r="G52" s="3531" t="s">
        <v>9</v>
      </c>
      <c r="H52" s="3533"/>
      <c r="I52" s="2520"/>
      <c r="J52" s="2524"/>
    </row>
    <row r="53" spans="1:90" ht="15" customHeight="1" x14ac:dyDescent="0.25">
      <c r="A53" s="2536"/>
      <c r="B53" s="2016" t="s">
        <v>17</v>
      </c>
      <c r="C53" s="2017" t="s">
        <v>18</v>
      </c>
      <c r="D53" s="123" t="s">
        <v>19</v>
      </c>
      <c r="E53" s="1999" t="s">
        <v>18</v>
      </c>
      <c r="F53" s="1995" t="s">
        <v>19</v>
      </c>
      <c r="G53" s="1999" t="s">
        <v>18</v>
      </c>
      <c r="H53" s="1996" t="s">
        <v>19</v>
      </c>
      <c r="I53" s="2521"/>
      <c r="J53" s="2525"/>
    </row>
    <row r="54" spans="1:90" ht="21" customHeight="1" x14ac:dyDescent="0.25">
      <c r="A54" s="2023" t="s">
        <v>60</v>
      </c>
      <c r="B54" s="2024">
        <f>SUM(C54+D54)</f>
        <v>0</v>
      </c>
      <c r="C54" s="2025">
        <f t="shared" ref="C54:D57" si="13">SUM(E54+G54)</f>
        <v>0</v>
      </c>
      <c r="D54" s="2002">
        <f>SUM(F54+H54)</f>
        <v>0</v>
      </c>
      <c r="E54" s="2026">
        <f>SUM(E55:E57)</f>
        <v>0</v>
      </c>
      <c r="F54" s="2027">
        <f t="shared" ref="F54:J54" si="14">SUM(F55:F57)</f>
        <v>0</v>
      </c>
      <c r="G54" s="2028">
        <f t="shared" si="14"/>
        <v>0</v>
      </c>
      <c r="H54" s="2029">
        <f t="shared" si="14"/>
        <v>0</v>
      </c>
      <c r="I54" s="2030">
        <f>SUM(I55:I57)</f>
        <v>0</v>
      </c>
      <c r="J54" s="2031">
        <f t="shared" si="14"/>
        <v>0</v>
      </c>
    </row>
    <row r="55" spans="1:90" ht="15" customHeight="1" x14ac:dyDescent="0.25">
      <c r="A55" s="156" t="s">
        <v>22</v>
      </c>
      <c r="B55" s="157">
        <f>SUM(C55+D55)</f>
        <v>0</v>
      </c>
      <c r="C55" s="158">
        <f>SUM(E55+G55)</f>
        <v>0</v>
      </c>
      <c r="D55" s="76">
        <f>SUM(F55+H55)</f>
        <v>0</v>
      </c>
      <c r="E55" s="67"/>
      <c r="F55" s="72"/>
      <c r="G55" s="69"/>
      <c r="H55" s="70"/>
      <c r="I55" s="81"/>
      <c r="J55" s="78"/>
      <c r="K55" s="58" t="str">
        <f>$CA55&amp;CB55</f>
        <v/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60" t="str">
        <f>IF(AND($B55&lt;&gt;0,I55=""),"* No olvide ingresar la variable "&amp;I$51&amp;""&amp;". Digite CERO si no tiene. ",IF(I55&gt;$B55,"* La variable Pueblos Originarios no debe ser mayor al Total Ambos Sexos. ",""))</f>
        <v/>
      </c>
      <c r="CB55" s="60" t="str">
        <f>IF(AND($B55&lt;&gt;0,J55=""),"* No olvide ingresar la variable "&amp;J$51&amp;""&amp;" (Digite CERO si no tiene). ",IF(J55&gt;$B55,"* La variable Migrantes no debe ser mayor al Total Ambos Sexos. ",""))</f>
        <v/>
      </c>
      <c r="CC55" s="59"/>
      <c r="CD55" s="59"/>
      <c r="CE55" s="61"/>
      <c r="CF55" s="61"/>
      <c r="CG55" s="61"/>
      <c r="CH55" s="61"/>
      <c r="CI55" s="61"/>
      <c r="CK55" s="62">
        <f>IF(AND($B55&lt;&gt;0,I55=""),1,IF(I55&gt;$B55,1,0))</f>
        <v>0</v>
      </c>
      <c r="CL55" s="62">
        <f>IF(AND($B55&lt;&gt;0,J55=""),1,IF(J55&gt;$B55,1,0))</f>
        <v>0</v>
      </c>
    </row>
    <row r="56" spans="1:90" ht="15" customHeight="1" x14ac:dyDescent="0.25">
      <c r="A56" s="130" t="s">
        <v>61</v>
      </c>
      <c r="B56" s="159">
        <f>SUM(C56+D56)</f>
        <v>0</v>
      </c>
      <c r="C56" s="160">
        <f t="shared" si="13"/>
        <v>0</v>
      </c>
      <c r="D56" s="86">
        <f t="shared" si="13"/>
        <v>0</v>
      </c>
      <c r="E56" s="77"/>
      <c r="F56" s="82"/>
      <c r="G56" s="79"/>
      <c r="H56" s="80"/>
      <c r="I56" s="81"/>
      <c r="J56" s="78"/>
      <c r="K56" s="58" t="str">
        <f t="shared" ref="K56:K57" si="15">$CA56&amp;CB56</f>
        <v/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60" t="str">
        <f t="shared" ref="CA56:CA57" si="16">IF(AND($B56&lt;&gt;0,I56=""),"* No olvide ingresar la variable "&amp;I$51&amp;""&amp;". Digite CERO si no tiene. ",IF(I56&gt;$B56,"* La variable Pueblos Originarios no debe ser mayor al Total Ambos Sexos. ",""))</f>
        <v/>
      </c>
      <c r="CB56" s="60" t="str">
        <f t="shared" ref="CB56:CB57" si="17">IF(AND($B56&lt;&gt;0,J56=""),"* No olvide ingresar la variable "&amp;J$51&amp;""&amp;" (Digite CERO si no tiene). ",IF(J56&gt;$B56,"* La variable Migrantes no debe ser mayor al Total Ambos Sexos. ",""))</f>
        <v/>
      </c>
      <c r="CC56" s="59"/>
      <c r="CD56" s="59"/>
      <c r="CE56" s="61"/>
      <c r="CF56" s="61"/>
      <c r="CG56" s="61"/>
      <c r="CH56" s="61"/>
      <c r="CI56" s="61"/>
      <c r="CK56" s="62">
        <f t="shared" ref="CK56:CL57" si="18">IF(AND($B56&lt;&gt;0,I56=""),1,IF(I56&gt;$B56,1,0))</f>
        <v>0</v>
      </c>
      <c r="CL56" s="62">
        <f t="shared" si="18"/>
        <v>0</v>
      </c>
    </row>
    <row r="57" spans="1:90" ht="15" customHeight="1" x14ac:dyDescent="0.25">
      <c r="A57" s="161" t="s">
        <v>62</v>
      </c>
      <c r="B57" s="162">
        <f>SUM(C57+D57)</f>
        <v>0</v>
      </c>
      <c r="C57" s="163">
        <f t="shared" si="13"/>
        <v>0</v>
      </c>
      <c r="D57" s="37">
        <f t="shared" si="13"/>
        <v>0</v>
      </c>
      <c r="E57" s="40"/>
      <c r="F57" s="41"/>
      <c r="G57" s="89"/>
      <c r="H57" s="90"/>
      <c r="I57" s="91"/>
      <c r="J57" s="88"/>
      <c r="K57" s="58" t="str">
        <f t="shared" si="15"/>
        <v/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59"/>
      <c r="BL57" s="59"/>
      <c r="BM57" s="59"/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  <c r="BZ57" s="59"/>
      <c r="CA57" s="60" t="str">
        <f t="shared" si="16"/>
        <v/>
      </c>
      <c r="CB57" s="60" t="str">
        <f t="shared" si="17"/>
        <v/>
      </c>
      <c r="CC57" s="59"/>
      <c r="CD57" s="59"/>
      <c r="CE57" s="61"/>
      <c r="CF57" s="61"/>
      <c r="CG57" s="61"/>
      <c r="CH57" s="61"/>
      <c r="CI57" s="61"/>
      <c r="CK57" s="62">
        <f>IF(AND($B57&lt;&gt;0,I57=""),1,IF(I57&gt;$B57,1,0))</f>
        <v>0</v>
      </c>
      <c r="CL57" s="62">
        <f t="shared" si="18"/>
        <v>0</v>
      </c>
    </row>
    <row r="58" spans="1:90" ht="18" customHeight="1" x14ac:dyDescent="0.25">
      <c r="A58" s="11" t="s">
        <v>63</v>
      </c>
      <c r="B58" s="12"/>
      <c r="C58" s="12"/>
      <c r="D58" s="12"/>
      <c r="E58" s="12"/>
      <c r="F58" s="12"/>
      <c r="G58" s="12"/>
      <c r="H58" s="12"/>
      <c r="I58" s="12"/>
      <c r="J58" s="13"/>
      <c r="K58" s="13"/>
    </row>
    <row r="59" spans="1:90" ht="15" customHeight="1" x14ac:dyDescent="0.25">
      <c r="A59" s="3324" t="s">
        <v>64</v>
      </c>
      <c r="B59" s="3103"/>
      <c r="C59" s="3541" t="s">
        <v>65</v>
      </c>
      <c r="D59" s="3531" t="s">
        <v>66</v>
      </c>
      <c r="E59" s="3533"/>
      <c r="F59" s="3533"/>
      <c r="G59" s="3533"/>
      <c r="H59" s="3533"/>
      <c r="I59" s="3533"/>
      <c r="J59" s="3552"/>
      <c r="K59" s="3112" t="s">
        <v>28</v>
      </c>
      <c r="L59" s="3103" t="s">
        <v>29</v>
      </c>
    </row>
    <row r="60" spans="1:90" ht="21" x14ac:dyDescent="0.25">
      <c r="A60" s="2504"/>
      <c r="B60" s="2506"/>
      <c r="C60" s="2510"/>
      <c r="D60" s="1999" t="s">
        <v>67</v>
      </c>
      <c r="E60" s="1998" t="s">
        <v>68</v>
      </c>
      <c r="F60" s="1998" t="s">
        <v>69</v>
      </c>
      <c r="G60" s="1998" t="s">
        <v>70</v>
      </c>
      <c r="H60" s="1998" t="s">
        <v>71</v>
      </c>
      <c r="I60" s="1998" t="s">
        <v>72</v>
      </c>
      <c r="J60" s="2032" t="s">
        <v>73</v>
      </c>
      <c r="K60" s="2531"/>
      <c r="L60" s="2522"/>
    </row>
    <row r="61" spans="1:90" ht="15" customHeight="1" x14ac:dyDescent="0.25">
      <c r="A61" s="3113" t="s">
        <v>74</v>
      </c>
      <c r="B61" s="3114"/>
      <c r="C61" s="2033">
        <f>SUM(D61:H61)</f>
        <v>0</v>
      </c>
      <c r="D61" s="1990"/>
      <c r="E61" s="1788"/>
      <c r="F61" s="1788"/>
      <c r="G61" s="1788"/>
      <c r="H61" s="1788"/>
      <c r="I61" s="1789"/>
      <c r="J61" s="1790"/>
      <c r="K61" s="2034"/>
      <c r="L61" s="2010"/>
      <c r="M61" s="58" t="str">
        <f>$CA61&amp;CB61</f>
        <v/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60" t="str">
        <f>IF(AND($C61&lt;&gt;0,K61=""),"* No olvide ingresar la variable "&amp;K$59&amp;""&amp;". Digite CERO si no tiene. ",IF(K61&gt;$C61,"* La variable Pueblos Originarios no debe ser mayor al Total. ",""))</f>
        <v/>
      </c>
      <c r="CB61" s="60" t="str">
        <f>IF(AND($C61&lt;&gt;0,L61=""),"* No olvide ingresar la variable "&amp;L$59&amp;""&amp;". Digite CERO si no tiene. ",IF(L61&gt;$C61,"* La variable Migrantes no debe ser mayor al Total. ",""))</f>
        <v/>
      </c>
      <c r="CC61" s="59"/>
      <c r="CD61" s="59"/>
      <c r="CE61" s="61"/>
      <c r="CF61" s="61"/>
      <c r="CG61" s="61"/>
      <c r="CH61" s="61"/>
      <c r="CI61" s="61"/>
      <c r="CK61" s="62">
        <f>IF(AND($C61&lt;&gt;0,K61=""),1,IF(K61&gt;$C61,1,0))</f>
        <v>0</v>
      </c>
      <c r="CL61" s="62">
        <f>IF(AND($C61&lt;&gt;0,L61=""),1,IF(L61&gt;$C61,1,0))</f>
        <v>0</v>
      </c>
    </row>
    <row r="62" spans="1:90" ht="15" customHeight="1" x14ac:dyDescent="0.25">
      <c r="A62" s="2538" t="s">
        <v>75</v>
      </c>
      <c r="B62" s="2538"/>
      <c r="C62" s="170">
        <f>SUM(D62:H62)</f>
        <v>0</v>
      </c>
      <c r="D62" s="67"/>
      <c r="E62" s="171"/>
      <c r="F62" s="171"/>
      <c r="G62" s="171"/>
      <c r="H62" s="171"/>
      <c r="I62" s="172"/>
      <c r="J62" s="173"/>
      <c r="K62" s="174"/>
      <c r="L62" s="78"/>
      <c r="M62" s="58" t="str">
        <f t="shared" ref="M62:M67" si="19">$CA62&amp;CB62</f>
        <v/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60" t="str">
        <f t="shared" ref="CA62:CA67" si="20">IF(AND($C62&lt;&gt;0,K62=""),"* No olvide ingresar la variable "&amp;K$59&amp;""&amp;". Digite CERO si no tiene. ",IF(K62&gt;$C62,"* La variable Pueblos Originarios no debe ser mayor al Total. ",""))</f>
        <v/>
      </c>
      <c r="CB62" s="60" t="str">
        <f t="shared" ref="CB62:CB66" si="21">IF(AND($C62&lt;&gt;0,L62=""),"* No olvide ingresar la variable "&amp;L$59&amp;""&amp;". Digite CERO si no tiene. ",IF(L62&gt;$C62,"* La variable Migrantes no debe ser mayor al Total. ",""))</f>
        <v/>
      </c>
      <c r="CC62" s="59"/>
      <c r="CD62" s="59"/>
      <c r="CE62" s="61"/>
      <c r="CF62" s="61"/>
      <c r="CG62" s="61"/>
      <c r="CH62" s="61"/>
      <c r="CI62" s="61"/>
      <c r="CK62" s="62">
        <f t="shared" ref="CK62:CL67" si="22">IF(AND($C62&lt;&gt;0,K62=""),1,IF(K62&gt;$C62,1,0))</f>
        <v>0</v>
      </c>
      <c r="CL62" s="62">
        <f t="shared" si="22"/>
        <v>0</v>
      </c>
    </row>
    <row r="63" spans="1:90" ht="15" customHeight="1" x14ac:dyDescent="0.25">
      <c r="A63" s="2538" t="s">
        <v>76</v>
      </c>
      <c r="B63" s="2538"/>
      <c r="C63" s="170">
        <f>SUM(D63:H63)</f>
        <v>0</v>
      </c>
      <c r="D63" s="77"/>
      <c r="E63" s="175"/>
      <c r="F63" s="175"/>
      <c r="G63" s="175"/>
      <c r="H63" s="175"/>
      <c r="I63" s="176"/>
      <c r="J63" s="177"/>
      <c r="K63" s="174"/>
      <c r="L63" s="78"/>
      <c r="M63" s="58" t="str">
        <f t="shared" si="19"/>
        <v/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60" t="str">
        <f t="shared" si="20"/>
        <v/>
      </c>
      <c r="CB63" s="60" t="str">
        <f t="shared" si="21"/>
        <v/>
      </c>
      <c r="CC63" s="59"/>
      <c r="CD63" s="59"/>
      <c r="CE63" s="61"/>
      <c r="CF63" s="61"/>
      <c r="CG63" s="61"/>
      <c r="CH63" s="61"/>
      <c r="CI63" s="61"/>
      <c r="CK63" s="62">
        <f t="shared" si="22"/>
        <v>0</v>
      </c>
      <c r="CL63" s="62">
        <f t="shared" si="22"/>
        <v>0</v>
      </c>
    </row>
    <row r="64" spans="1:90" ht="15" customHeight="1" x14ac:dyDescent="0.25">
      <c r="A64" s="2538" t="s">
        <v>77</v>
      </c>
      <c r="B64" s="2538"/>
      <c r="C64" s="84">
        <f>SUM(H64:J64)</f>
        <v>0</v>
      </c>
      <c r="D64" s="178"/>
      <c r="E64" s="179"/>
      <c r="F64" s="179"/>
      <c r="G64" s="179"/>
      <c r="H64" s="180"/>
      <c r="I64" s="175"/>
      <c r="J64" s="181"/>
      <c r="K64" s="174"/>
      <c r="L64" s="78"/>
      <c r="M64" s="58" t="str">
        <f t="shared" si="19"/>
        <v/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60" t="str">
        <f t="shared" si="20"/>
        <v/>
      </c>
      <c r="CB64" s="60" t="str">
        <f t="shared" si="21"/>
        <v/>
      </c>
      <c r="CC64" s="59"/>
      <c r="CD64" s="59"/>
      <c r="CE64" s="61"/>
      <c r="CF64" s="61"/>
      <c r="CG64" s="61"/>
      <c r="CH64" s="61"/>
      <c r="CI64" s="61"/>
      <c r="CK64" s="62">
        <f t="shared" si="22"/>
        <v>0</v>
      </c>
      <c r="CL64" s="62">
        <f t="shared" si="22"/>
        <v>0</v>
      </c>
    </row>
    <row r="65" spans="1:90" ht="24" customHeight="1" x14ac:dyDescent="0.25">
      <c r="A65" s="2538" t="s">
        <v>78</v>
      </c>
      <c r="B65" s="2538"/>
      <c r="C65" s="84">
        <f>SUM(H65:J65)</f>
        <v>0</v>
      </c>
      <c r="D65" s="178"/>
      <c r="E65" s="179"/>
      <c r="F65" s="179"/>
      <c r="G65" s="179"/>
      <c r="H65" s="180"/>
      <c r="I65" s="175"/>
      <c r="J65" s="181"/>
      <c r="K65" s="174"/>
      <c r="L65" s="78"/>
      <c r="M65" s="58" t="str">
        <f t="shared" si="19"/>
        <v/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60" t="str">
        <f t="shared" si="20"/>
        <v/>
      </c>
      <c r="CB65" s="60" t="str">
        <f t="shared" si="21"/>
        <v/>
      </c>
      <c r="CC65" s="59"/>
      <c r="CD65" s="59"/>
      <c r="CE65" s="61"/>
      <c r="CF65" s="61"/>
      <c r="CG65" s="61"/>
      <c r="CH65" s="61"/>
      <c r="CI65" s="61"/>
      <c r="CK65" s="62">
        <f t="shared" si="22"/>
        <v>0</v>
      </c>
      <c r="CL65" s="62">
        <f t="shared" si="22"/>
        <v>0</v>
      </c>
    </row>
    <row r="66" spans="1:90" ht="15" customHeight="1" x14ac:dyDescent="0.25">
      <c r="A66" s="2539" t="s">
        <v>79</v>
      </c>
      <c r="B66" s="2539"/>
      <c r="C66" s="182">
        <f>SUM(H66:J66)</f>
        <v>0</v>
      </c>
      <c r="D66" s="183"/>
      <c r="E66" s="184"/>
      <c r="F66" s="184"/>
      <c r="G66" s="184"/>
      <c r="H66" s="185"/>
      <c r="I66" s="186"/>
      <c r="J66" s="187"/>
      <c r="K66" s="188"/>
      <c r="L66" s="88"/>
      <c r="M66" s="58" t="str">
        <f>$CA66&amp;CB66</f>
        <v/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60" t="str">
        <f t="shared" si="20"/>
        <v/>
      </c>
      <c r="CB66" s="60" t="str">
        <f t="shared" si="21"/>
        <v/>
      </c>
      <c r="CC66" s="59"/>
      <c r="CD66" s="59"/>
      <c r="CE66" s="61"/>
      <c r="CF66" s="61"/>
      <c r="CG66" s="61"/>
      <c r="CH66" s="61"/>
      <c r="CI66" s="61"/>
      <c r="CK66" s="62">
        <f t="shared" si="22"/>
        <v>0</v>
      </c>
      <c r="CL66" s="62">
        <f t="shared" si="22"/>
        <v>0</v>
      </c>
    </row>
    <row r="67" spans="1:90" ht="15" customHeight="1" x14ac:dyDescent="0.25">
      <c r="A67" s="3555" t="s">
        <v>80</v>
      </c>
      <c r="B67" s="3555"/>
      <c r="C67" s="189">
        <f>SUM(D67:J67)</f>
        <v>0</v>
      </c>
      <c r="D67" s="190"/>
      <c r="E67" s="191"/>
      <c r="F67" s="191"/>
      <c r="G67" s="191"/>
      <c r="H67" s="192"/>
      <c r="I67" s="193"/>
      <c r="J67" s="194"/>
      <c r="K67" s="195"/>
      <c r="L67" s="143"/>
      <c r="M67" s="58" t="str">
        <f t="shared" si="19"/>
        <v/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9"/>
      <c r="BF67" s="59"/>
      <c r="BG67" s="59"/>
      <c r="BH67" s="59"/>
      <c r="BI67" s="59"/>
      <c r="BJ67" s="59"/>
      <c r="BK67" s="59"/>
      <c r="BL67" s="59"/>
      <c r="BM67" s="59"/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59"/>
      <c r="BY67" s="59"/>
      <c r="BZ67" s="59"/>
      <c r="CA67" s="60" t="str">
        <f t="shared" si="20"/>
        <v/>
      </c>
      <c r="CB67" s="60" t="str">
        <f>IF(AND($C67&lt;&gt;0,L67=""),"* No olvide ingresar la variable "&amp;L$59&amp;""&amp;". Digite CERO si no tiene. ",IF(L67&gt;$C67,"* La variable Migrantes no debe ser mayor al Total. ",""))</f>
        <v/>
      </c>
      <c r="CC67" s="59"/>
      <c r="CD67" s="59"/>
      <c r="CE67" s="61"/>
      <c r="CF67" s="61"/>
      <c r="CG67" s="61"/>
      <c r="CH67" s="61"/>
      <c r="CI67" s="61"/>
      <c r="CK67" s="62">
        <f t="shared" si="22"/>
        <v>0</v>
      </c>
      <c r="CL67" s="62">
        <f t="shared" si="22"/>
        <v>0</v>
      </c>
    </row>
    <row r="68" spans="1:90" ht="18" customHeight="1" x14ac:dyDescent="0.25">
      <c r="A68" s="11" t="s">
        <v>81</v>
      </c>
      <c r="B68" s="12"/>
      <c r="C68" s="12"/>
      <c r="D68" s="12"/>
      <c r="E68" s="12"/>
      <c r="F68" s="12"/>
      <c r="G68" s="12"/>
      <c r="H68" s="12"/>
      <c r="I68" s="12"/>
      <c r="J68" s="13"/>
      <c r="K68" s="13"/>
      <c r="L68" s="196"/>
    </row>
    <row r="69" spans="1:90" ht="15" customHeight="1" x14ac:dyDescent="0.25">
      <c r="A69" s="3103" t="s">
        <v>26</v>
      </c>
      <c r="B69" s="3101" t="s">
        <v>5</v>
      </c>
      <c r="C69" s="3102"/>
      <c r="D69" s="3103"/>
      <c r="E69" s="3554" t="s">
        <v>6</v>
      </c>
      <c r="F69" s="3554"/>
      <c r="G69" s="3554"/>
      <c r="H69" s="3556"/>
      <c r="I69" s="3107" t="s">
        <v>28</v>
      </c>
      <c r="J69" s="3108" t="s">
        <v>29</v>
      </c>
    </row>
    <row r="70" spans="1:90" ht="15" customHeight="1" x14ac:dyDescent="0.25">
      <c r="A70" s="2522"/>
      <c r="B70" s="2504"/>
      <c r="C70" s="2505"/>
      <c r="D70" s="2506"/>
      <c r="E70" s="3090" t="s">
        <v>10</v>
      </c>
      <c r="F70" s="3091"/>
      <c r="G70" s="3092" t="s">
        <v>11</v>
      </c>
      <c r="H70" s="3111"/>
      <c r="I70" s="2520"/>
      <c r="J70" s="2524"/>
    </row>
    <row r="71" spans="1:90" ht="15" customHeight="1" x14ac:dyDescent="0.25">
      <c r="A71" s="2506"/>
      <c r="B71" s="2035" t="s">
        <v>17</v>
      </c>
      <c r="C71" s="1256" t="s">
        <v>18</v>
      </c>
      <c r="D71" s="123" t="s">
        <v>19</v>
      </c>
      <c r="E71" s="1999" t="s">
        <v>18</v>
      </c>
      <c r="F71" s="1232" t="s">
        <v>19</v>
      </c>
      <c r="G71" s="1999" t="s">
        <v>18</v>
      </c>
      <c r="H71" s="1276" t="s">
        <v>19</v>
      </c>
      <c r="I71" s="2521"/>
      <c r="J71" s="2525"/>
    </row>
    <row r="72" spans="1:90" ht="15" customHeight="1" x14ac:dyDescent="0.25">
      <c r="A72" s="199" t="s">
        <v>22</v>
      </c>
      <c r="B72" s="200">
        <f>SUM(C72:D72)</f>
        <v>0</v>
      </c>
      <c r="C72" s="201">
        <f t="shared" ref="C72:D74" si="23">+E72+G72</f>
        <v>0</v>
      </c>
      <c r="D72" s="202">
        <f t="shared" si="23"/>
        <v>0</v>
      </c>
      <c r="E72" s="1990"/>
      <c r="F72" s="72"/>
      <c r="G72" s="67"/>
      <c r="H72" s="203"/>
      <c r="I72" s="204"/>
      <c r="J72" s="68"/>
      <c r="K72" s="58" t="str">
        <f>$CA72&amp;CB72</f>
        <v/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  <c r="BB72" s="59"/>
      <c r="BC72" s="59"/>
      <c r="BD72" s="59"/>
      <c r="BE72" s="59"/>
      <c r="BF72" s="59"/>
      <c r="BG72" s="59"/>
      <c r="BH72" s="59"/>
      <c r="BI72" s="59"/>
      <c r="BJ72" s="59"/>
      <c r="BK72" s="59"/>
      <c r="BL72" s="59"/>
      <c r="BM72" s="59"/>
      <c r="BN72" s="59"/>
      <c r="BO72" s="59"/>
      <c r="BP72" s="59"/>
      <c r="BQ72" s="59"/>
      <c r="BR72" s="59"/>
      <c r="BS72" s="59"/>
      <c r="BT72" s="59"/>
      <c r="BU72" s="59"/>
      <c r="BV72" s="59"/>
      <c r="BW72" s="59"/>
      <c r="BX72" s="59"/>
      <c r="BY72" s="59"/>
      <c r="BZ72" s="59"/>
      <c r="CA72" s="60" t="str">
        <f>IF(AND($B72&lt;&gt;0,I72=""),"* No olvide ingresar la variable "&amp;I$51&amp;""&amp;". Digite CERO si no tiene. ",IF(I72&gt;$B72,"* La variable Pueblos Originarios no debe ser mayor al Total Ambos Sexos. ",""))</f>
        <v/>
      </c>
      <c r="CB72" s="60" t="str">
        <f>IF(AND($B72&lt;&gt;0,J72=""),"* No olvide ingresar la variable "&amp;J$51&amp;""&amp;" (Digite CERO si no tiene). ",IF(J72&gt;$B72,"* La variable Migrantes no debe ser mayor al Total Ambos Sexos. ",""))</f>
        <v/>
      </c>
      <c r="CC72" s="59"/>
      <c r="CD72" s="59"/>
      <c r="CE72" s="61"/>
      <c r="CF72" s="61"/>
      <c r="CG72" s="61"/>
      <c r="CH72" s="61"/>
      <c r="CI72" s="61"/>
      <c r="CK72" s="62">
        <f>IF(AND($B72&lt;&gt;0,I72=""),1,IF(I72&gt;$B72,1,0))</f>
        <v>0</v>
      </c>
      <c r="CL72" s="62">
        <f>IF(AND($B72&lt;&gt;0,J72=""),1,IF(J72&gt;$B72,1,0))</f>
        <v>0</v>
      </c>
    </row>
    <row r="73" spans="1:90" ht="15" customHeight="1" x14ac:dyDescent="0.25">
      <c r="A73" s="205" t="s">
        <v>61</v>
      </c>
      <c r="B73" s="159">
        <f>SUM(C73:D73)</f>
        <v>0</v>
      </c>
      <c r="C73" s="206">
        <f t="shared" si="23"/>
        <v>0</v>
      </c>
      <c r="D73" s="207">
        <f t="shared" si="23"/>
        <v>0</v>
      </c>
      <c r="E73" s="77"/>
      <c r="F73" s="82"/>
      <c r="G73" s="77"/>
      <c r="H73" s="208"/>
      <c r="I73" s="174"/>
      <c r="J73" s="78"/>
      <c r="K73" s="58" t="str">
        <f t="shared" ref="K73:K74" si="24">$CA73&amp;CB73</f>
        <v/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  <c r="BE73" s="59"/>
      <c r="BF73" s="59"/>
      <c r="BG73" s="59"/>
      <c r="BH73" s="59"/>
      <c r="BI73" s="59"/>
      <c r="BJ73" s="59"/>
      <c r="BK73" s="59"/>
      <c r="BL73" s="59"/>
      <c r="BM73" s="59"/>
      <c r="BN73" s="59"/>
      <c r="BO73" s="59"/>
      <c r="BP73" s="59"/>
      <c r="BQ73" s="59"/>
      <c r="BR73" s="59"/>
      <c r="BS73" s="59"/>
      <c r="BT73" s="59"/>
      <c r="BU73" s="59"/>
      <c r="BV73" s="59"/>
      <c r="BW73" s="59"/>
      <c r="BX73" s="59"/>
      <c r="BY73" s="59"/>
      <c r="BZ73" s="59"/>
      <c r="CA73" s="60" t="str">
        <f t="shared" ref="CA73:CA74" si="25">IF(AND($B73&lt;&gt;0,I73=""),"* No olvide ingresar la variable "&amp;I$51&amp;""&amp;". Digite CERO si no tiene. ",IF(I73&gt;$B73,"* La variable Pueblos Originarios no debe ser mayor al Total Ambos Sexos. ",""))</f>
        <v/>
      </c>
      <c r="CB73" s="60" t="str">
        <f t="shared" ref="CB73" si="26">IF(AND($B73&lt;&gt;0,J73=""),"* No olvide ingresar la variable "&amp;J$51&amp;""&amp;" (Digite CERO si no tiene). ",IF(J73&gt;$B73,"* La variable Migrantes no debe ser mayor al Total Ambos Sexos. ",""))</f>
        <v/>
      </c>
      <c r="CC73" s="59"/>
      <c r="CD73" s="59"/>
      <c r="CE73" s="61"/>
      <c r="CF73" s="61"/>
      <c r="CG73" s="61"/>
      <c r="CH73" s="61"/>
      <c r="CI73" s="61"/>
      <c r="CK73" s="62">
        <f t="shared" ref="CK73:CL74" si="27">IF(AND($B73&lt;&gt;0,I73=""),1,IF(I73&gt;$B73,1,0))</f>
        <v>0</v>
      </c>
      <c r="CL73" s="62">
        <f t="shared" si="27"/>
        <v>0</v>
      </c>
    </row>
    <row r="74" spans="1:90" ht="15" customHeight="1" x14ac:dyDescent="0.25">
      <c r="A74" s="161" t="s">
        <v>82</v>
      </c>
      <c r="B74" s="162">
        <f>SUM(C74:D74)</f>
        <v>0</v>
      </c>
      <c r="C74" s="209">
        <f t="shared" si="23"/>
        <v>0</v>
      </c>
      <c r="D74" s="210">
        <f t="shared" si="23"/>
        <v>0</v>
      </c>
      <c r="E74" s="40"/>
      <c r="F74" s="41"/>
      <c r="G74" s="40"/>
      <c r="H74" s="211"/>
      <c r="I74" s="188"/>
      <c r="J74" s="88"/>
      <c r="K74" s="58" t="str">
        <f t="shared" si="24"/>
        <v/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60" t="str">
        <f t="shared" si="25"/>
        <v/>
      </c>
      <c r="CB74" s="60" t="str">
        <f>IF(AND($B74&lt;&gt;0,J74=""),"* No olvide ingresar la variable "&amp;J$51&amp;""&amp;" (Digite CERO si no tiene). ",IF(J74&gt;$B74,"* La variable Migrantes no debe ser mayor al Total Ambos Sexos. ",""))</f>
        <v/>
      </c>
      <c r="CC74" s="59"/>
      <c r="CD74" s="59"/>
      <c r="CE74" s="61"/>
      <c r="CF74" s="61"/>
      <c r="CG74" s="61"/>
      <c r="CH74" s="61"/>
      <c r="CI74" s="61"/>
      <c r="CK74" s="62">
        <f t="shared" si="27"/>
        <v>0</v>
      </c>
      <c r="CL74" s="62">
        <f t="shared" si="27"/>
        <v>0</v>
      </c>
    </row>
    <row r="75" spans="1:90" ht="18" customHeight="1" x14ac:dyDescent="0.25">
      <c r="A75" s="212" t="s">
        <v>83</v>
      </c>
      <c r="B75" s="213"/>
      <c r="C75" s="213"/>
      <c r="D75" s="213"/>
      <c r="E75" s="213"/>
      <c r="F75" s="213"/>
      <c r="G75" s="213"/>
    </row>
    <row r="76" spans="1:90" ht="18" customHeight="1" x14ac:dyDescent="0.25">
      <c r="A76" s="212" t="s">
        <v>84</v>
      </c>
      <c r="B76" s="214"/>
      <c r="C76" s="214"/>
      <c r="D76" s="214"/>
      <c r="E76" s="214"/>
      <c r="F76" s="214"/>
      <c r="G76" s="214"/>
    </row>
    <row r="77" spans="1:90" ht="15" customHeight="1" x14ac:dyDescent="0.25">
      <c r="A77" s="3100" t="s">
        <v>85</v>
      </c>
      <c r="B77" s="3100" t="s">
        <v>65</v>
      </c>
    </row>
    <row r="78" spans="1:90" ht="15" customHeight="1" x14ac:dyDescent="0.25">
      <c r="A78" s="2509"/>
      <c r="B78" s="2510"/>
    </row>
    <row r="79" spans="1:90" ht="15" customHeight="1" x14ac:dyDescent="0.25">
      <c r="A79" s="2510"/>
      <c r="B79" s="2036">
        <f>SUM(B80:B83)</f>
        <v>0</v>
      </c>
    </row>
    <row r="80" spans="1:90" ht="15" customHeight="1" x14ac:dyDescent="0.25">
      <c r="A80" s="216" t="s">
        <v>86</v>
      </c>
      <c r="B80" s="217"/>
    </row>
    <row r="81" spans="1:93" ht="15" customHeight="1" x14ac:dyDescent="0.25">
      <c r="A81" s="218" t="s">
        <v>87</v>
      </c>
      <c r="B81" s="219"/>
    </row>
    <row r="82" spans="1:93" ht="15" customHeight="1" x14ac:dyDescent="0.25">
      <c r="A82" s="218" t="s">
        <v>22</v>
      </c>
      <c r="B82" s="219"/>
    </row>
    <row r="83" spans="1:93" ht="15" customHeight="1" x14ac:dyDescent="0.25">
      <c r="A83" s="220" t="s">
        <v>88</v>
      </c>
      <c r="B83" s="221"/>
    </row>
    <row r="84" spans="1:93" ht="18" customHeight="1" x14ac:dyDescent="0.25">
      <c r="A84" s="7" t="s">
        <v>89</v>
      </c>
    </row>
    <row r="85" spans="1:93" ht="52.5" x14ac:dyDescent="0.25">
      <c r="A85" s="1278" t="s">
        <v>90</v>
      </c>
      <c r="B85" s="2022" t="s">
        <v>91</v>
      </c>
      <c r="C85" s="1999" t="s">
        <v>92</v>
      </c>
      <c r="D85" s="1998" t="s">
        <v>93</v>
      </c>
      <c r="E85" s="1998" t="s">
        <v>94</v>
      </c>
      <c r="F85" s="1232" t="s">
        <v>95</v>
      </c>
    </row>
    <row r="86" spans="1:93" ht="15" customHeight="1" x14ac:dyDescent="0.25">
      <c r="A86" s="2037" t="s">
        <v>96</v>
      </c>
      <c r="B86" s="2038"/>
      <c r="C86" s="1990"/>
      <c r="D86" s="1788"/>
      <c r="E86" s="1788"/>
      <c r="F86" s="2010"/>
      <c r="G86" s="58" t="str">
        <f>$CA86&amp;CB86&amp;CC86&amp;CD86&amp;CE86</f>
        <v/>
      </c>
      <c r="CA86" s="60" t="str">
        <f>IF(CK86=1,"* Las Aplicaciones de EPSA con resultado de Riesgo psicosocial NO DEBE ser MAYOR que el Total de las Aplicaciones. ","")</f>
        <v/>
      </c>
      <c r="CB86" s="226" t="str">
        <f>IF(CL86=1,"* Las Aplicaciones de EPSA con resultado de Riesgo psicosocial NO DEBE ser MENOR que la variable Plan de equipo de cabecera en gestantes con 3 o más riesgos psicosociales. ","")</f>
        <v/>
      </c>
      <c r="CC86" s="226" t="str">
        <f>IF(CM86=1,"* Las Aplicaciones de EPSA asociadas a Violencia de Género NO DEBEN ser MAYOR al Total de Aplicaciones. ","")</f>
        <v/>
      </c>
      <c r="CD86" s="226" t="str">
        <f>IF(CN86=1,"* Las Aplicaciones de EPSA asociadas a 3 o más riesgos psicosociales NO DEBEN ser MAYOR al Total de Aplicaciones. ","")</f>
        <v/>
      </c>
      <c r="CE86" s="226" t="str">
        <f>IF(CO86=1,"* La variable Plan de equipo de cabecera en gestantes con 3 o más riesgos psicosociales NO DEBE ser MAYOR al Total de Aplicaciones. ","")</f>
        <v/>
      </c>
      <c r="CF86" s="227"/>
      <c r="CG86" s="227"/>
      <c r="CH86" s="227"/>
      <c r="CI86" s="227"/>
      <c r="CJ86" s="227"/>
      <c r="CK86" s="228">
        <f>IF(B86&lt;C86,1,0)</f>
        <v>0</v>
      </c>
      <c r="CL86" s="228">
        <f>IF(C86&lt;F86,1,0)</f>
        <v>0</v>
      </c>
      <c r="CM86" s="228">
        <f t="shared" ref="CM86:CO87" si="28">IF(D86&gt;$B86,1,0)</f>
        <v>0</v>
      </c>
      <c r="CN86" s="228">
        <f t="shared" si="28"/>
        <v>0</v>
      </c>
      <c r="CO86" s="228">
        <f t="shared" si="28"/>
        <v>0</v>
      </c>
    </row>
    <row r="87" spans="1:93" ht="15" customHeight="1" x14ac:dyDescent="0.25">
      <c r="A87" s="229" t="s">
        <v>97</v>
      </c>
      <c r="B87" s="230"/>
      <c r="C87" s="141"/>
      <c r="D87" s="193"/>
      <c r="E87" s="193"/>
      <c r="F87" s="143"/>
      <c r="G87" s="58" t="str">
        <f>$CA87&amp;CB87&amp;CC87&amp;CD87&amp;CE87</f>
        <v/>
      </c>
      <c r="CA87" s="60" t="str">
        <f>IF(CK87=1,"* Las Aplicaciones de EPSA con resultado de Riesgo psicosocial NO DEBE ser MAYOR que el Total de las Aplicaciones. ","")</f>
        <v/>
      </c>
      <c r="CB87" s="226" t="str">
        <f>IF(CL87=1,"* Las Aplicaciones de EPSA con resultado de Riesgo psicosocial NO DEBE ser MENOR que la variable Plan de equipo de cabecera en gestantes con 3 o más riesgos psicosociales. ","")</f>
        <v/>
      </c>
      <c r="CC87" s="226" t="str">
        <f>IF(CM87=1,"* Las Aplicaciones de EPSA asociadas a Violencia de Género NO DEBEN ser MAYOR al Total de Aplicaciones. ","")</f>
        <v/>
      </c>
      <c r="CD87" s="226" t="str">
        <f>IF(CN87=1,"* Las Aplicaciones de EPSA asociadas a 3 o más riesgos psicosociales NO DEBEN ser MAYOR al Total de Aplicaciones. ","")</f>
        <v/>
      </c>
      <c r="CE87" s="226" t="str">
        <f>IF(CO87=1,"* La variable Plan de equipo de cabecera en gestantes con 3 o más riesgos psicosociales NO DEBE ser MAYOR al Total de Aplicaciones. ","")</f>
        <v/>
      </c>
      <c r="CF87" s="227"/>
      <c r="CG87" s="227"/>
      <c r="CH87" s="227"/>
      <c r="CI87" s="227"/>
      <c r="CJ87" s="227"/>
      <c r="CK87" s="228">
        <f>IF(B87&lt;C87,1,0)</f>
        <v>0</v>
      </c>
      <c r="CL87" s="228">
        <f>IF(C87&lt;F87,1,0)</f>
        <v>0</v>
      </c>
      <c r="CM87" s="228">
        <f t="shared" si="28"/>
        <v>0</v>
      </c>
      <c r="CN87" s="228">
        <f t="shared" si="28"/>
        <v>0</v>
      </c>
      <c r="CO87" s="228">
        <f t="shared" si="28"/>
        <v>0</v>
      </c>
    </row>
    <row r="88" spans="1:93" ht="18" customHeight="1" x14ac:dyDescent="0.25">
      <c r="A88" s="7" t="s">
        <v>98</v>
      </c>
      <c r="B88" s="13"/>
      <c r="C88" s="13"/>
      <c r="D88" s="13"/>
      <c r="E88" s="13"/>
      <c r="F88" s="214"/>
    </row>
    <row r="89" spans="1:93" ht="39" customHeight="1" x14ac:dyDescent="0.25">
      <c r="A89" s="3101" t="s">
        <v>99</v>
      </c>
      <c r="B89" s="3103"/>
      <c r="C89" s="1999" t="s">
        <v>100</v>
      </c>
      <c r="D89" s="1998" t="s">
        <v>101</v>
      </c>
      <c r="E89" s="1998" t="s">
        <v>102</v>
      </c>
      <c r="F89" s="1998" t="s">
        <v>103</v>
      </c>
      <c r="G89" s="1276" t="s">
        <v>104</v>
      </c>
      <c r="H89" s="1232" t="s">
        <v>105</v>
      </c>
    </row>
    <row r="90" spans="1:93" ht="24" customHeight="1" x14ac:dyDescent="0.25">
      <c r="A90" s="3118" t="s">
        <v>106</v>
      </c>
      <c r="B90" s="2039" t="s">
        <v>107</v>
      </c>
      <c r="C90" s="2034"/>
      <c r="D90" s="1789"/>
      <c r="E90" s="1789"/>
      <c r="F90" s="1788"/>
      <c r="G90" s="1791"/>
      <c r="H90" s="1991"/>
      <c r="I90" s="58" t="str">
        <f>$CA90</f>
        <v/>
      </c>
      <c r="CA90" s="60" t="str">
        <f>IF(AND($C90&lt;&gt;0,H90=""),"* No olvide ingresar la variable "&amp;H$89&amp;""&amp;". Digite CERO si no tiene. ",IF(H90&gt;$C90,"* La variable Casos alterados derivados a Salud Mental no debe ser mayor al Total de Aplicaciones. ",""))</f>
        <v/>
      </c>
      <c r="CB90" s="59"/>
      <c r="CC90" s="59"/>
      <c r="CD90" s="59"/>
      <c r="CE90" s="61"/>
      <c r="CF90" s="61"/>
      <c r="CG90" s="61"/>
      <c r="CH90" s="61"/>
      <c r="CI90" s="61"/>
      <c r="CK90" s="62">
        <f>IF(AND($C90&lt;&gt;0,H90=""),1,IF(H90&gt;$C90,1,0))</f>
        <v>0</v>
      </c>
    </row>
    <row r="91" spans="1:93" ht="21.6" customHeight="1" x14ac:dyDescent="0.25">
      <c r="A91" s="2497"/>
      <c r="B91" s="233" t="s">
        <v>108</v>
      </c>
      <c r="C91" s="188"/>
      <c r="D91" s="234"/>
      <c r="E91" s="234"/>
      <c r="F91" s="186"/>
      <c r="G91" s="187"/>
      <c r="H91" s="41"/>
      <c r="I91" s="58" t="str">
        <f t="shared" ref="I91:I92" si="29">$CA91</f>
        <v/>
      </c>
      <c r="CA91" s="60" t="str">
        <f t="shared" ref="CA91:CA93" si="30">IF(AND($C91&lt;&gt;0,H91=""),"* No olvide ingresar la variable "&amp;H$89&amp;""&amp;". Digite CERO si no tiene. ",IF(H91&gt;$C91,"* La variable Casos alterados derivados a Salud Mental no debe ser mayor al Total de Aplicaciones. ",""))</f>
        <v/>
      </c>
      <c r="CB91" s="59"/>
      <c r="CC91" s="59"/>
      <c r="CD91" s="59"/>
      <c r="CE91" s="61"/>
      <c r="CF91" s="61"/>
      <c r="CG91" s="61"/>
      <c r="CH91" s="61"/>
      <c r="CI91" s="61"/>
      <c r="CK91" s="62">
        <f t="shared" ref="CK91:CK92" si="31">IF(AND($C91&lt;&gt;0,H91=""),1,IF(H91&gt;$C91,1,0))</f>
        <v>0</v>
      </c>
    </row>
    <row r="92" spans="1:93" ht="15" customHeight="1" x14ac:dyDescent="0.25">
      <c r="A92" s="2517" t="s">
        <v>109</v>
      </c>
      <c r="B92" s="235" t="s">
        <v>110</v>
      </c>
      <c r="C92" s="1990"/>
      <c r="D92" s="1788"/>
      <c r="E92" s="1788"/>
      <c r="F92" s="1792"/>
      <c r="G92" s="1793"/>
      <c r="H92" s="2040"/>
      <c r="I92" s="58" t="str">
        <f t="shared" si="29"/>
        <v/>
      </c>
      <c r="CA92" s="60" t="str">
        <f t="shared" si="30"/>
        <v/>
      </c>
      <c r="CB92" s="59"/>
      <c r="CC92" s="59"/>
      <c r="CD92" s="59"/>
      <c r="CE92" s="61"/>
      <c r="CF92" s="61"/>
      <c r="CG92" s="61"/>
      <c r="CH92" s="61"/>
      <c r="CI92" s="61"/>
      <c r="CK92" s="62">
        <f t="shared" si="31"/>
        <v>0</v>
      </c>
    </row>
    <row r="93" spans="1:93" ht="15" customHeight="1" x14ac:dyDescent="0.25">
      <c r="A93" s="2518"/>
      <c r="B93" s="233" t="s">
        <v>111</v>
      </c>
      <c r="C93" s="40"/>
      <c r="D93" s="186"/>
      <c r="E93" s="186"/>
      <c r="F93" s="184"/>
      <c r="G93" s="239"/>
      <c r="H93" s="240"/>
      <c r="I93" s="58" t="str">
        <f>$CA93</f>
        <v/>
      </c>
      <c r="CA93" s="60" t="str">
        <f t="shared" si="30"/>
        <v/>
      </c>
      <c r="CB93" s="59"/>
      <c r="CC93" s="59"/>
      <c r="CD93" s="59"/>
      <c r="CE93" s="61"/>
      <c r="CF93" s="61"/>
      <c r="CG93" s="61"/>
      <c r="CH93" s="61"/>
      <c r="CI93" s="61"/>
      <c r="CK93" s="62">
        <f>IF(AND($C93&lt;&gt;0,H93=""),1,IF(H93&gt;$C93,1,0))</f>
        <v>0</v>
      </c>
    </row>
    <row r="94" spans="1:93" ht="18" customHeight="1" x14ac:dyDescent="0.25">
      <c r="A94" s="7" t="s">
        <v>112</v>
      </c>
      <c r="B94" s="241"/>
      <c r="C94" s="242"/>
      <c r="D94" s="242"/>
      <c r="E94" s="242"/>
      <c r="F94" s="3"/>
      <c r="G94" s="213"/>
      <c r="H94" s="243"/>
      <c r="I94" s="3"/>
    </row>
    <row r="95" spans="1:93" ht="15" customHeight="1" x14ac:dyDescent="0.25">
      <c r="A95" s="3102" t="s">
        <v>85</v>
      </c>
      <c r="B95" s="3103"/>
      <c r="C95" s="3090" t="s">
        <v>65</v>
      </c>
      <c r="D95" s="3092"/>
      <c r="E95" s="3091"/>
      <c r="F95" s="3090" t="s">
        <v>113</v>
      </c>
      <c r="G95" s="3091"/>
      <c r="H95" s="3090" t="s">
        <v>114</v>
      </c>
      <c r="I95" s="3091"/>
    </row>
    <row r="96" spans="1:93" ht="15" customHeight="1" x14ac:dyDescent="0.25">
      <c r="A96" s="2505"/>
      <c r="B96" s="2506"/>
      <c r="C96" s="1999" t="s">
        <v>17</v>
      </c>
      <c r="D96" s="1256" t="s">
        <v>18</v>
      </c>
      <c r="E96" s="1232" t="s">
        <v>19</v>
      </c>
      <c r="F96" s="1999" t="s">
        <v>18</v>
      </c>
      <c r="G96" s="1232" t="s">
        <v>19</v>
      </c>
      <c r="H96" s="1999" t="s">
        <v>18</v>
      </c>
      <c r="I96" s="1232" t="s">
        <v>19</v>
      </c>
    </row>
    <row r="97" spans="1:90" ht="15" customHeight="1" x14ac:dyDescent="0.25">
      <c r="A97" s="3090" t="s">
        <v>65</v>
      </c>
      <c r="B97" s="3091"/>
      <c r="C97" s="2026">
        <f t="shared" ref="C97:I97" si="32">SUM(C98:C102)</f>
        <v>0</v>
      </c>
      <c r="D97" s="1284">
        <f t="shared" si="32"/>
        <v>0</v>
      </c>
      <c r="E97" s="1267">
        <f t="shared" si="32"/>
        <v>0</v>
      </c>
      <c r="F97" s="2026">
        <f>SUM(F98:F102)</f>
        <v>0</v>
      </c>
      <c r="G97" s="1267">
        <f t="shared" si="32"/>
        <v>0</v>
      </c>
      <c r="H97" s="2026">
        <f t="shared" si="32"/>
        <v>0</v>
      </c>
      <c r="I97" s="1267">
        <f t="shared" si="32"/>
        <v>0</v>
      </c>
    </row>
    <row r="98" spans="1:90" ht="15" customHeight="1" x14ac:dyDescent="0.25">
      <c r="A98" s="3557" t="s">
        <v>22</v>
      </c>
      <c r="B98" s="3558"/>
      <c r="C98" s="2041">
        <f>SUM(D98+E98)</f>
        <v>0</v>
      </c>
      <c r="D98" s="2042">
        <f>SUM(F98+H98)</f>
        <v>0</v>
      </c>
      <c r="E98" s="2021">
        <f>SUM(G98+I98)</f>
        <v>0</v>
      </c>
      <c r="F98" s="1990"/>
      <c r="G98" s="1991"/>
      <c r="H98" s="1990"/>
      <c r="I98" s="2010"/>
    </row>
    <row r="99" spans="1:90" ht="15" customHeight="1" x14ac:dyDescent="0.25">
      <c r="A99" s="2542" t="s">
        <v>88</v>
      </c>
      <c r="B99" s="2543"/>
      <c r="C99" s="247">
        <f>SUM(D99+E99)</f>
        <v>0</v>
      </c>
      <c r="D99" s="248">
        <f t="shared" ref="D99:E102" si="33">SUM(F99+H99)</f>
        <v>0</v>
      </c>
      <c r="E99" s="133">
        <f t="shared" si="33"/>
        <v>0</v>
      </c>
      <c r="F99" s="67"/>
      <c r="G99" s="72"/>
      <c r="H99" s="67"/>
      <c r="I99" s="68"/>
    </row>
    <row r="100" spans="1:90" ht="15" customHeight="1" x14ac:dyDescent="0.25">
      <c r="A100" s="2542" t="s">
        <v>87</v>
      </c>
      <c r="B100" s="2543"/>
      <c r="C100" s="247">
        <f>SUM(D100+E100)</f>
        <v>0</v>
      </c>
      <c r="D100" s="248">
        <f t="shared" si="33"/>
        <v>0</v>
      </c>
      <c r="E100" s="133">
        <f t="shared" si="33"/>
        <v>0</v>
      </c>
      <c r="F100" s="77"/>
      <c r="G100" s="82"/>
      <c r="H100" s="77"/>
      <c r="I100" s="78"/>
    </row>
    <row r="101" spans="1:90" ht="15" customHeight="1" x14ac:dyDescent="0.25">
      <c r="A101" s="2544" t="s">
        <v>115</v>
      </c>
      <c r="B101" s="2545"/>
      <c r="C101" s="249">
        <f>SUM(D101+E101)</f>
        <v>0</v>
      </c>
      <c r="D101" s="250">
        <f>SUM(F101+H101)</f>
        <v>0</v>
      </c>
      <c r="E101" s="251">
        <f>SUM(G101+I101)</f>
        <v>0</v>
      </c>
      <c r="F101" s="104"/>
      <c r="G101" s="109"/>
      <c r="H101" s="104"/>
      <c r="I101" s="105"/>
    </row>
    <row r="102" spans="1:90" ht="15" customHeight="1" x14ac:dyDescent="0.25">
      <c r="A102" s="2546" t="s">
        <v>116</v>
      </c>
      <c r="B102" s="2547"/>
      <c r="C102" s="252">
        <f>SUM(D102+E102)</f>
        <v>0</v>
      </c>
      <c r="D102" s="253">
        <f t="shared" si="33"/>
        <v>0</v>
      </c>
      <c r="E102" s="254">
        <f t="shared" si="33"/>
        <v>0</v>
      </c>
      <c r="F102" s="40"/>
      <c r="G102" s="41"/>
      <c r="H102" s="40"/>
      <c r="I102" s="88"/>
    </row>
    <row r="103" spans="1:90" ht="18" customHeight="1" x14ac:dyDescent="0.25">
      <c r="A103" s="2548" t="s">
        <v>117</v>
      </c>
      <c r="B103" s="2548"/>
      <c r="C103" s="2548"/>
      <c r="D103" s="2548"/>
      <c r="E103" s="2548"/>
      <c r="F103" s="2548"/>
      <c r="G103" s="2548"/>
      <c r="H103" s="2548"/>
      <c r="I103" s="2548"/>
      <c r="J103" s="2548"/>
      <c r="K103" s="2548"/>
      <c r="L103" s="2548"/>
      <c r="M103" s="2548"/>
      <c r="N103" s="2548"/>
      <c r="O103" s="2548"/>
      <c r="P103" s="2548"/>
      <c r="Q103" s="255"/>
      <c r="R103" s="3"/>
      <c r="S103" s="3"/>
      <c r="T103" s="3"/>
      <c r="U103" s="3"/>
    </row>
    <row r="104" spans="1:90" ht="18" customHeight="1" x14ac:dyDescent="0.25">
      <c r="A104" s="2549" t="s">
        <v>118</v>
      </c>
      <c r="B104" s="2549"/>
      <c r="C104" s="2549"/>
      <c r="D104" s="2549"/>
      <c r="E104" s="2549"/>
      <c r="F104" s="2549"/>
      <c r="G104" s="2549"/>
      <c r="H104" s="2549"/>
      <c r="I104" s="2549"/>
      <c r="J104" s="2549"/>
      <c r="K104" s="2549"/>
      <c r="L104" s="2549"/>
      <c r="M104" s="2549"/>
      <c r="N104" s="2549"/>
      <c r="O104" s="2549"/>
      <c r="P104" s="2549"/>
      <c r="Q104" s="2549"/>
      <c r="R104" s="3"/>
      <c r="S104" s="3"/>
      <c r="T104" s="3"/>
      <c r="U104" s="3"/>
    </row>
    <row r="105" spans="1:90" ht="15" customHeight="1" x14ac:dyDescent="0.25">
      <c r="A105" s="2550" t="s">
        <v>119</v>
      </c>
      <c r="B105" s="2551"/>
      <c r="C105" s="2556" t="s">
        <v>120</v>
      </c>
      <c r="D105" s="2557"/>
      <c r="E105" s="2558"/>
      <c r="F105" s="2559" t="s">
        <v>6</v>
      </c>
      <c r="G105" s="2560"/>
      <c r="H105" s="2560"/>
      <c r="I105" s="2560"/>
      <c r="J105" s="2560"/>
      <c r="K105" s="2560"/>
      <c r="L105" s="2560"/>
      <c r="M105" s="2560"/>
      <c r="N105" s="2560"/>
      <c r="O105" s="2560"/>
      <c r="P105" s="2560"/>
      <c r="Q105" s="2560"/>
      <c r="R105" s="2560"/>
      <c r="S105" s="2560"/>
      <c r="T105" s="2560"/>
      <c r="U105" s="2561"/>
      <c r="V105" s="2570" t="s">
        <v>121</v>
      </c>
      <c r="W105" s="2571" t="s">
        <v>122</v>
      </c>
    </row>
    <row r="106" spans="1:90" ht="15" customHeight="1" x14ac:dyDescent="0.25">
      <c r="A106" s="2552"/>
      <c r="B106" s="2553"/>
      <c r="C106" s="2504"/>
      <c r="D106" s="2505"/>
      <c r="E106" s="2506"/>
      <c r="F106" s="2572" t="s">
        <v>123</v>
      </c>
      <c r="G106" s="2573"/>
      <c r="H106" s="2573" t="s">
        <v>124</v>
      </c>
      <c r="I106" s="2573"/>
      <c r="J106" s="2573" t="s">
        <v>125</v>
      </c>
      <c r="K106" s="2573"/>
      <c r="L106" s="2573" t="s">
        <v>126</v>
      </c>
      <c r="M106" s="2573"/>
      <c r="N106" s="2573" t="s">
        <v>127</v>
      </c>
      <c r="O106" s="2573"/>
      <c r="P106" s="2573" t="s">
        <v>128</v>
      </c>
      <c r="Q106" s="2573"/>
      <c r="R106" s="2573" t="s">
        <v>129</v>
      </c>
      <c r="S106" s="2573"/>
      <c r="T106" s="2573" t="s">
        <v>130</v>
      </c>
      <c r="U106" s="2574"/>
      <c r="V106" s="2570"/>
      <c r="W106" s="2571"/>
    </row>
    <row r="107" spans="1:90" ht="15" customHeight="1" x14ac:dyDescent="0.25">
      <c r="A107" s="2554"/>
      <c r="B107" s="2555"/>
      <c r="C107" s="1255" t="s">
        <v>17</v>
      </c>
      <c r="D107" s="1256" t="s">
        <v>18</v>
      </c>
      <c r="E107" s="123" t="s">
        <v>19</v>
      </c>
      <c r="F107" s="256" t="s">
        <v>18</v>
      </c>
      <c r="G107" s="257" t="s">
        <v>19</v>
      </c>
      <c r="H107" s="258" t="s">
        <v>18</v>
      </c>
      <c r="I107" s="257" t="s">
        <v>19</v>
      </c>
      <c r="J107" s="258" t="s">
        <v>18</v>
      </c>
      <c r="K107" s="257" t="s">
        <v>19</v>
      </c>
      <c r="L107" s="258" t="s">
        <v>18</v>
      </c>
      <c r="M107" s="257" t="s">
        <v>19</v>
      </c>
      <c r="N107" s="258" t="s">
        <v>18</v>
      </c>
      <c r="O107" s="257" t="s">
        <v>19</v>
      </c>
      <c r="P107" s="258" t="s">
        <v>18</v>
      </c>
      <c r="Q107" s="257" t="s">
        <v>19</v>
      </c>
      <c r="R107" s="258" t="s">
        <v>18</v>
      </c>
      <c r="S107" s="257" t="s">
        <v>19</v>
      </c>
      <c r="T107" s="258" t="s">
        <v>18</v>
      </c>
      <c r="U107" s="259" t="s">
        <v>19</v>
      </c>
      <c r="V107" s="2570"/>
      <c r="W107" s="2571"/>
    </row>
    <row r="108" spans="1:90" ht="15" customHeight="1" x14ac:dyDescent="0.25">
      <c r="A108" s="3559" t="s">
        <v>131</v>
      </c>
      <c r="B108" s="3560"/>
      <c r="C108" s="2043">
        <f t="shared" ref="C108:C117" si="34">SUM(D108+E108)</f>
        <v>0</v>
      </c>
      <c r="D108" s="2044">
        <f>+J108+L108+N108+P108+R108+T108</f>
        <v>0</v>
      </c>
      <c r="E108" s="1989">
        <f>+K108+M108+O108+Q108+S108+U108</f>
        <v>0</v>
      </c>
      <c r="F108" s="2045"/>
      <c r="G108" s="2046"/>
      <c r="H108" s="2045"/>
      <c r="I108" s="2046"/>
      <c r="J108" s="1990"/>
      <c r="K108" s="2010"/>
      <c r="L108" s="1990"/>
      <c r="M108" s="2010"/>
      <c r="N108" s="1990"/>
      <c r="O108" s="2010"/>
      <c r="P108" s="2011"/>
      <c r="Q108" s="2010"/>
      <c r="R108" s="2011"/>
      <c r="S108" s="2010"/>
      <c r="T108" s="2011"/>
      <c r="U108" s="2012"/>
      <c r="V108" s="264"/>
      <c r="W108" s="265"/>
      <c r="X108" s="14"/>
      <c r="CA108" s="59"/>
      <c r="CB108" s="59"/>
      <c r="CC108" s="59"/>
      <c r="CD108" s="59"/>
      <c r="CE108" s="61"/>
      <c r="CF108" s="61"/>
      <c r="CG108" s="61"/>
      <c r="CH108" s="61"/>
      <c r="CI108" s="61"/>
    </row>
    <row r="109" spans="1:90" ht="15" customHeight="1" x14ac:dyDescent="0.25">
      <c r="A109" s="2566" t="s">
        <v>132</v>
      </c>
      <c r="B109" s="2567"/>
      <c r="C109" s="266">
        <f t="shared" si="34"/>
        <v>0</v>
      </c>
      <c r="D109" s="267">
        <f t="shared" ref="D109:E111" si="35">SUM(J109+L109+N109+P109+R109+T109)</f>
        <v>0</v>
      </c>
      <c r="E109" s="86">
        <f t="shared" si="35"/>
        <v>0</v>
      </c>
      <c r="F109" s="268"/>
      <c r="G109" s="269"/>
      <c r="H109" s="268"/>
      <c r="I109" s="270"/>
      <c r="J109" s="77"/>
      <c r="K109" s="78"/>
      <c r="L109" s="77"/>
      <c r="M109" s="78"/>
      <c r="N109" s="77"/>
      <c r="O109" s="78"/>
      <c r="P109" s="79"/>
      <c r="Q109" s="78"/>
      <c r="R109" s="79"/>
      <c r="S109" s="78"/>
      <c r="T109" s="79"/>
      <c r="U109" s="80"/>
      <c r="V109" s="271"/>
      <c r="W109" s="272"/>
      <c r="X109" s="14"/>
    </row>
    <row r="110" spans="1:90" ht="15" customHeight="1" x14ac:dyDescent="0.25">
      <c r="A110" s="2566" t="s">
        <v>133</v>
      </c>
      <c r="B110" s="2567"/>
      <c r="C110" s="266">
        <f t="shared" si="34"/>
        <v>0</v>
      </c>
      <c r="D110" s="267">
        <f t="shared" si="35"/>
        <v>0</v>
      </c>
      <c r="E110" s="86">
        <f t="shared" si="35"/>
        <v>0</v>
      </c>
      <c r="F110" s="273"/>
      <c r="G110" s="274"/>
      <c r="H110" s="273"/>
      <c r="I110" s="275"/>
      <c r="J110" s="104"/>
      <c r="K110" s="105"/>
      <c r="L110" s="104"/>
      <c r="M110" s="105"/>
      <c r="N110" s="104"/>
      <c r="O110" s="105"/>
      <c r="P110" s="106"/>
      <c r="Q110" s="105"/>
      <c r="R110" s="106"/>
      <c r="S110" s="105"/>
      <c r="T110" s="106"/>
      <c r="U110" s="107"/>
      <c r="V110" s="271"/>
      <c r="W110" s="272"/>
      <c r="X110" s="14"/>
    </row>
    <row r="111" spans="1:90" ht="15" customHeight="1" x14ac:dyDescent="0.25">
      <c r="A111" s="2568" t="s">
        <v>134</v>
      </c>
      <c r="B111" s="2569"/>
      <c r="C111" s="266">
        <f t="shared" si="34"/>
        <v>0</v>
      </c>
      <c r="D111" s="267">
        <f t="shared" si="35"/>
        <v>0</v>
      </c>
      <c r="E111" s="86">
        <f t="shared" si="35"/>
        <v>0</v>
      </c>
      <c r="F111" s="273"/>
      <c r="G111" s="274"/>
      <c r="H111" s="273"/>
      <c r="I111" s="275"/>
      <c r="J111" s="104"/>
      <c r="K111" s="105"/>
      <c r="L111" s="104"/>
      <c r="M111" s="105"/>
      <c r="N111" s="104"/>
      <c r="O111" s="105"/>
      <c r="P111" s="106"/>
      <c r="Q111" s="105"/>
      <c r="R111" s="106"/>
      <c r="S111" s="105"/>
      <c r="T111" s="106"/>
      <c r="U111" s="107"/>
      <c r="V111" s="271"/>
      <c r="W111" s="272"/>
      <c r="X111" s="14"/>
    </row>
    <row r="112" spans="1:90" ht="15" customHeight="1" x14ac:dyDescent="0.25">
      <c r="A112" s="2568" t="s">
        <v>135</v>
      </c>
      <c r="B112" s="2569"/>
      <c r="C112" s="266">
        <f t="shared" si="34"/>
        <v>0</v>
      </c>
      <c r="D112" s="267">
        <f>+F112+H112</f>
        <v>0</v>
      </c>
      <c r="E112" s="86">
        <f>+G112+I112</f>
        <v>0</v>
      </c>
      <c r="F112" s="104"/>
      <c r="G112" s="276"/>
      <c r="H112" s="104"/>
      <c r="I112" s="109"/>
      <c r="J112" s="268"/>
      <c r="K112" s="270"/>
      <c r="L112" s="268"/>
      <c r="M112" s="270"/>
      <c r="N112" s="268"/>
      <c r="O112" s="270"/>
      <c r="P112" s="277"/>
      <c r="Q112" s="270"/>
      <c r="R112" s="277"/>
      <c r="S112" s="270"/>
      <c r="T112" s="277"/>
      <c r="U112" s="278"/>
      <c r="V112" s="81"/>
      <c r="W112" s="279"/>
      <c r="X112" t="str">
        <f>CA112&amp;CB112</f>
        <v/>
      </c>
      <c r="CA112" s="60" t="str">
        <f>IF(AND($C112&lt;&gt;0,V112=""),"* No olvide ingresar la variable "&amp;V$105&amp;""&amp;". Digite CERO si no tiene. ",IF(V112&gt;$C112,"* La variable Niños, Niñas, Adolescentes y Jóvenes SENAME no debe ser mayor al Total Ambos Sexos. ",""))</f>
        <v/>
      </c>
      <c r="CB112" s="60" t="str">
        <f>IF(AND($C112&lt;&gt;0,W112=""),"* No olvide ingresar la variable "&amp;W$105&amp;""&amp;". Digite CERO si no tiene. ",IF(W112&gt;$C112,"* La variable Niños, Niñas, Adolescentes y Jóvenes Mejor Niñez no debe ser mayor al Total Ambos Sexos. ",""))</f>
        <v/>
      </c>
      <c r="CC112" s="59"/>
      <c r="CD112" s="59"/>
      <c r="CE112" s="61"/>
      <c r="CF112" s="61"/>
      <c r="CG112" s="61"/>
      <c r="CH112" s="61"/>
      <c r="CI112" s="61"/>
      <c r="CK112" s="62">
        <f>IF(AND($C112&lt;&gt;0,V112=""),1,IF(V112&gt;$C112,1,0))</f>
        <v>0</v>
      </c>
      <c r="CL112" s="62">
        <f>IF(AND($C112&lt;&gt;0,W112=""),1,IF(W112&gt;$C112,1,0))</f>
        <v>0</v>
      </c>
    </row>
    <row r="113" spans="1:90" ht="15" customHeight="1" x14ac:dyDescent="0.25">
      <c r="A113" s="2568" t="s">
        <v>136</v>
      </c>
      <c r="B113" s="2569"/>
      <c r="C113" s="280">
        <f>SUM(D113+E113)</f>
        <v>0</v>
      </c>
      <c r="D113" s="267">
        <f>+H113</f>
        <v>0</v>
      </c>
      <c r="E113" s="86">
        <f>+I113</f>
        <v>0</v>
      </c>
      <c r="F113" s="273"/>
      <c r="G113" s="274"/>
      <c r="H113" s="104"/>
      <c r="I113" s="109"/>
      <c r="J113" s="268"/>
      <c r="K113" s="281"/>
      <c r="L113" s="268"/>
      <c r="M113" s="281"/>
      <c r="N113" s="268"/>
      <c r="O113" s="281"/>
      <c r="P113" s="268"/>
      <c r="Q113" s="281"/>
      <c r="R113" s="268"/>
      <c r="S113" s="281"/>
      <c r="T113" s="268"/>
      <c r="U113" s="282"/>
      <c r="V113" s="81"/>
      <c r="W113" s="283"/>
      <c r="X113" s="14" t="str">
        <f t="shared" ref="X113:X117" si="36">CA113&amp;CB113</f>
        <v/>
      </c>
      <c r="CA113" s="60" t="str">
        <f t="shared" ref="CA113:CA116" si="37">IF(AND($C113&lt;&gt;0,V113=""),"* No olvide ingresar la variable "&amp;V$105&amp;""&amp;". Digite CERO si no tiene. ",IF(V113&gt;$C113,"* La variable Niños, Niñas, Adolescentes y Jóvenes SENAME no debe ser mayor al Total Ambos Sexos. ",""))</f>
        <v/>
      </c>
      <c r="CB113" s="60" t="str">
        <f t="shared" ref="CB113:CB116" si="38">IF(AND($C113&lt;&gt;0,W113=""),"* No olvide ingresar la variable "&amp;W$105&amp;""&amp;". Digite CERO si no tiene. ",IF(W113&gt;$C113,"* La variable Niños, Niñas, Adolescentes y Jóvenes Mejor Niñez no debe ser mayor al Total Ambos Sexos. ",""))</f>
        <v/>
      </c>
      <c r="CC113" s="59"/>
      <c r="CD113" s="59"/>
      <c r="CE113" s="61"/>
      <c r="CF113" s="61"/>
      <c r="CG113" s="61"/>
      <c r="CH113" s="61"/>
      <c r="CI113" s="61"/>
      <c r="CK113" s="62">
        <f t="shared" ref="CK113:CL116" si="39">IF(AND($C113&lt;&gt;0,V113=""),1,IF(V113&gt;$C113,1,0))</f>
        <v>0</v>
      </c>
      <c r="CL113" s="62">
        <f t="shared" si="39"/>
        <v>0</v>
      </c>
    </row>
    <row r="114" spans="1:90" ht="15" customHeight="1" x14ac:dyDescent="0.25">
      <c r="A114" s="2568" t="s">
        <v>137</v>
      </c>
      <c r="B114" s="2569"/>
      <c r="C114" s="280">
        <f>SUM(D114+E114)</f>
        <v>0</v>
      </c>
      <c r="D114" s="267">
        <f>(F114+H114)</f>
        <v>0</v>
      </c>
      <c r="E114" s="86">
        <f>(G114+I114)</f>
        <v>0</v>
      </c>
      <c r="F114" s="104"/>
      <c r="G114" s="109"/>
      <c r="H114" s="104"/>
      <c r="I114" s="109"/>
      <c r="J114" s="284"/>
      <c r="K114" s="285"/>
      <c r="L114" s="284"/>
      <c r="M114" s="285"/>
      <c r="N114" s="284"/>
      <c r="O114" s="285"/>
      <c r="P114" s="286"/>
      <c r="Q114" s="285"/>
      <c r="R114" s="286"/>
      <c r="S114" s="285"/>
      <c r="T114" s="286"/>
      <c r="U114" s="287"/>
      <c r="V114" s="91"/>
      <c r="W114" s="279"/>
      <c r="X114" s="14" t="str">
        <f t="shared" si="36"/>
        <v/>
      </c>
      <c r="CA114" s="60" t="str">
        <f t="shared" si="37"/>
        <v/>
      </c>
      <c r="CB114" s="60" t="str">
        <f t="shared" si="38"/>
        <v/>
      </c>
      <c r="CC114" s="59"/>
      <c r="CD114" s="59"/>
      <c r="CE114" s="61"/>
      <c r="CF114" s="61"/>
      <c r="CG114" s="61"/>
      <c r="CH114" s="61"/>
      <c r="CI114" s="61"/>
      <c r="CK114" s="62">
        <f t="shared" si="39"/>
        <v>0</v>
      </c>
      <c r="CL114" s="62">
        <f t="shared" si="39"/>
        <v>0</v>
      </c>
    </row>
    <row r="115" spans="1:90" ht="15" customHeight="1" x14ac:dyDescent="0.25">
      <c r="A115" s="3124" t="s">
        <v>138</v>
      </c>
      <c r="B115" s="1292" t="s">
        <v>139</v>
      </c>
      <c r="C115" s="1293">
        <f t="shared" si="34"/>
        <v>0</v>
      </c>
      <c r="D115" s="1294">
        <f t="shared" ref="D115:E117" si="40">SUM(F115+H115+J115+L115+N115+P115+R115+T115)</f>
        <v>0</v>
      </c>
      <c r="E115" s="1989">
        <f t="shared" si="40"/>
        <v>0</v>
      </c>
      <c r="F115" s="1990"/>
      <c r="G115" s="2047"/>
      <c r="H115" s="1990"/>
      <c r="I115" s="1991"/>
      <c r="J115" s="1990"/>
      <c r="K115" s="2010"/>
      <c r="L115" s="1990"/>
      <c r="M115" s="2010"/>
      <c r="N115" s="1990"/>
      <c r="O115" s="1991"/>
      <c r="P115" s="1990"/>
      <c r="Q115" s="1991"/>
      <c r="R115" s="1990"/>
      <c r="S115" s="1991"/>
      <c r="T115" s="1990"/>
      <c r="U115" s="645"/>
      <c r="V115" s="2013"/>
      <c r="W115" s="2048"/>
      <c r="X115" s="14" t="str">
        <f t="shared" si="36"/>
        <v/>
      </c>
      <c r="CA115" s="60" t="str">
        <f t="shared" si="37"/>
        <v/>
      </c>
      <c r="CB115" s="60" t="str">
        <f t="shared" si="38"/>
        <v/>
      </c>
      <c r="CC115" s="59"/>
      <c r="CD115" s="59"/>
      <c r="CE115" s="61"/>
      <c r="CF115" s="61"/>
      <c r="CG115" s="61"/>
      <c r="CH115" s="61"/>
      <c r="CI115" s="61"/>
      <c r="CK115" s="62">
        <f t="shared" si="39"/>
        <v>0</v>
      </c>
      <c r="CL115" s="62">
        <f t="shared" si="39"/>
        <v>0</v>
      </c>
    </row>
    <row r="116" spans="1:90" ht="19.5" customHeight="1" x14ac:dyDescent="0.25">
      <c r="A116" s="2576"/>
      <c r="B116" s="293" t="s">
        <v>140</v>
      </c>
      <c r="C116" s="294">
        <f t="shared" si="34"/>
        <v>0</v>
      </c>
      <c r="D116" s="295">
        <f t="shared" si="40"/>
        <v>0</v>
      </c>
      <c r="E116" s="296">
        <f t="shared" si="40"/>
        <v>0</v>
      </c>
      <c r="F116" s="104"/>
      <c r="G116" s="276"/>
      <c r="H116" s="104"/>
      <c r="I116" s="109"/>
      <c r="J116" s="104"/>
      <c r="K116" s="105"/>
      <c r="L116" s="104"/>
      <c r="M116" s="105"/>
      <c r="N116" s="104"/>
      <c r="O116" s="109"/>
      <c r="P116" s="104"/>
      <c r="Q116" s="109"/>
      <c r="R116" s="104"/>
      <c r="S116" s="109"/>
      <c r="T116" s="104"/>
      <c r="U116" s="181"/>
      <c r="V116" s="297"/>
      <c r="W116" s="283"/>
      <c r="X116" s="14" t="str">
        <f t="shared" si="36"/>
        <v/>
      </c>
      <c r="CA116" s="60" t="str">
        <f t="shared" si="37"/>
        <v/>
      </c>
      <c r="CB116" s="60" t="str">
        <f t="shared" si="38"/>
        <v/>
      </c>
      <c r="CC116" s="59"/>
      <c r="CD116" s="59"/>
      <c r="CE116" s="61"/>
      <c r="CF116" s="61"/>
      <c r="CG116" s="61"/>
      <c r="CH116" s="61"/>
      <c r="CI116" s="61"/>
      <c r="CK116" s="62">
        <f t="shared" si="39"/>
        <v>0</v>
      </c>
      <c r="CL116" s="62">
        <f t="shared" si="39"/>
        <v>0</v>
      </c>
    </row>
    <row r="117" spans="1:90" ht="21" x14ac:dyDescent="0.25">
      <c r="A117" s="2577"/>
      <c r="B117" s="298" t="s">
        <v>141</v>
      </c>
      <c r="C117" s="299">
        <f t="shared" si="34"/>
        <v>0</v>
      </c>
      <c r="D117" s="300">
        <f t="shared" si="40"/>
        <v>0</v>
      </c>
      <c r="E117" s="301">
        <f t="shared" si="40"/>
        <v>0</v>
      </c>
      <c r="F117" s="302"/>
      <c r="G117" s="303"/>
      <c r="H117" s="302"/>
      <c r="I117" s="304"/>
      <c r="J117" s="302"/>
      <c r="K117" s="305"/>
      <c r="L117" s="302"/>
      <c r="M117" s="305"/>
      <c r="N117" s="302"/>
      <c r="O117" s="304"/>
      <c r="P117" s="302"/>
      <c r="Q117" s="304"/>
      <c r="R117" s="302"/>
      <c r="S117" s="304"/>
      <c r="T117" s="302"/>
      <c r="U117" s="303"/>
      <c r="V117" s="306"/>
      <c r="W117" s="307"/>
      <c r="X117" s="14" t="str">
        <f t="shared" si="36"/>
        <v/>
      </c>
      <c r="CA117" s="60" t="str">
        <f>IF(AND($C117&lt;&gt;0,V117=""),"* No olvide ingresar la variable "&amp;V$105&amp;""&amp;". Digite CERO si no tiene. ",IF(V117&gt;$C117,"* La variable Niños, Niñas, Adolescentes y Jóvenes SENAME no debe ser mayor al Total Ambos Sexos. ",""))</f>
        <v/>
      </c>
      <c r="CB117" s="60" t="str">
        <f>IF(AND($C117&lt;&gt;0,W117=""),"* No olvide ingresar la variable "&amp;W$105&amp;""&amp;". Digite CERO si no tiene. ",IF(W117&gt;$C117,"* La variable Niños, Niñas, Adolescentes y Jóvenes Mejor Niñez no debe ser mayor al Total Ambos Sexos. ",""))</f>
        <v/>
      </c>
      <c r="CC117" s="59"/>
      <c r="CD117" s="59"/>
      <c r="CE117" s="61"/>
      <c r="CF117" s="61"/>
      <c r="CG117" s="61"/>
      <c r="CH117" s="61"/>
      <c r="CI117" s="61"/>
      <c r="CK117" s="62">
        <f>IF(AND($C117&lt;&gt;0,V117=""),1,IF(V117&gt;$C117,1,0))</f>
        <v>0</v>
      </c>
      <c r="CL117" s="62">
        <f>IF(AND($C117&lt;&gt;0,W117=""),1,IF(W117&gt;$C117,1,0))</f>
        <v>0</v>
      </c>
    </row>
    <row r="118" spans="1:90" ht="18" customHeight="1" x14ac:dyDescent="0.25">
      <c r="A118" s="11" t="s">
        <v>142</v>
      </c>
      <c r="B118" s="308"/>
      <c r="C118" s="308"/>
      <c r="D118" s="308"/>
      <c r="E118" s="308"/>
      <c r="F118" s="309"/>
      <c r="G118" s="309"/>
      <c r="H118" s="309"/>
      <c r="I118" s="310"/>
      <c r="J118" s="311"/>
      <c r="K118" s="311"/>
      <c r="L118" s="312"/>
      <c r="M118" s="313"/>
      <c r="N118" s="314"/>
      <c r="O118" s="309"/>
      <c r="P118" s="314"/>
      <c r="Q118" s="315"/>
      <c r="R118" s="316"/>
      <c r="S118" s="316"/>
      <c r="T118" s="314"/>
      <c r="U118" s="314"/>
      <c r="V118" s="314"/>
      <c r="W118" s="309"/>
      <c r="X118" s="314"/>
      <c r="Y118" s="309"/>
      <c r="Z118" s="317"/>
      <c r="AA118" s="318"/>
    </row>
    <row r="119" spans="1:90" ht="15" customHeight="1" x14ac:dyDescent="0.25">
      <c r="A119" s="2509" t="s">
        <v>25</v>
      </c>
      <c r="B119" s="2509" t="s">
        <v>26</v>
      </c>
      <c r="C119" s="2578" t="s">
        <v>27</v>
      </c>
      <c r="D119" s="2579"/>
      <c r="E119" s="2522"/>
      <c r="F119" s="3104" t="s">
        <v>6</v>
      </c>
      <c r="G119" s="3105"/>
      <c r="H119" s="3105"/>
      <c r="I119" s="3105"/>
      <c r="J119" s="3105"/>
      <c r="K119" s="3105"/>
      <c r="L119" s="3105"/>
      <c r="M119" s="3105"/>
      <c r="N119" s="3105"/>
      <c r="O119" s="3105"/>
      <c r="P119" s="3105"/>
      <c r="Q119" s="3105"/>
      <c r="R119" s="3105"/>
      <c r="S119" s="3105"/>
      <c r="T119" s="3125"/>
      <c r="U119" s="3125"/>
      <c r="V119" s="3105"/>
      <c r="W119" s="3105"/>
      <c r="X119" s="3105"/>
      <c r="Y119" s="3105"/>
      <c r="Z119" s="3105"/>
      <c r="AA119" s="3126"/>
      <c r="AB119" s="3130" t="s">
        <v>143</v>
      </c>
      <c r="AC119" s="3131" t="s">
        <v>29</v>
      </c>
    </row>
    <row r="120" spans="1:90" ht="15" customHeight="1" x14ac:dyDescent="0.25">
      <c r="A120" s="2509"/>
      <c r="B120" s="2509"/>
      <c r="C120" s="2580"/>
      <c r="D120" s="2505"/>
      <c r="E120" s="2506"/>
      <c r="F120" s="3090" t="s">
        <v>144</v>
      </c>
      <c r="G120" s="3091"/>
      <c r="H120" s="3090" t="s">
        <v>145</v>
      </c>
      <c r="I120" s="3091"/>
      <c r="J120" s="3090" t="s">
        <v>146</v>
      </c>
      <c r="K120" s="3091"/>
      <c r="L120" s="3092" t="s">
        <v>147</v>
      </c>
      <c r="M120" s="3091"/>
      <c r="N120" s="3090" t="s">
        <v>113</v>
      </c>
      <c r="O120" s="3091"/>
      <c r="P120" s="3090" t="s">
        <v>114</v>
      </c>
      <c r="Q120" s="3091"/>
      <c r="R120" s="3090" t="s">
        <v>148</v>
      </c>
      <c r="S120" s="3091"/>
      <c r="T120" s="3090" t="s">
        <v>149</v>
      </c>
      <c r="U120" s="3091"/>
      <c r="V120" s="3090" t="s">
        <v>150</v>
      </c>
      <c r="W120" s="3091"/>
      <c r="X120" s="3090" t="s">
        <v>151</v>
      </c>
      <c r="Y120" s="3091"/>
      <c r="Z120" s="3127" t="s">
        <v>130</v>
      </c>
      <c r="AA120" s="3128"/>
      <c r="AB120" s="2590"/>
      <c r="AC120" s="2593"/>
    </row>
    <row r="121" spans="1:90" ht="15" customHeight="1" x14ac:dyDescent="0.25">
      <c r="A121" s="2510"/>
      <c r="B121" s="2510"/>
      <c r="C121" s="2022" t="s">
        <v>17</v>
      </c>
      <c r="D121" s="1256" t="s">
        <v>18</v>
      </c>
      <c r="E121" s="2049" t="s">
        <v>19</v>
      </c>
      <c r="F121" s="1999" t="s">
        <v>18</v>
      </c>
      <c r="G121" s="123" t="s">
        <v>19</v>
      </c>
      <c r="H121" s="1999" t="s">
        <v>18</v>
      </c>
      <c r="I121" s="123" t="s">
        <v>19</v>
      </c>
      <c r="J121" s="1999" t="s">
        <v>18</v>
      </c>
      <c r="K121" s="123" t="s">
        <v>19</v>
      </c>
      <c r="L121" s="1256" t="s">
        <v>18</v>
      </c>
      <c r="M121" s="123" t="s">
        <v>19</v>
      </c>
      <c r="N121" s="1999" t="s">
        <v>18</v>
      </c>
      <c r="O121" s="123" t="s">
        <v>19</v>
      </c>
      <c r="P121" s="1999" t="s">
        <v>18</v>
      </c>
      <c r="Q121" s="123" t="s">
        <v>19</v>
      </c>
      <c r="R121" s="1999" t="s">
        <v>18</v>
      </c>
      <c r="S121" s="2022" t="s">
        <v>19</v>
      </c>
      <c r="T121" s="1999" t="s">
        <v>18</v>
      </c>
      <c r="U121" s="123" t="s">
        <v>19</v>
      </c>
      <c r="V121" s="1999" t="s">
        <v>18</v>
      </c>
      <c r="W121" s="123" t="s">
        <v>19</v>
      </c>
      <c r="X121" s="1999" t="s">
        <v>18</v>
      </c>
      <c r="Y121" s="123" t="s">
        <v>19</v>
      </c>
      <c r="Z121" s="2050" t="s">
        <v>18</v>
      </c>
      <c r="AA121" s="1299" t="s">
        <v>19</v>
      </c>
      <c r="AB121" s="2591"/>
      <c r="AC121" s="2594"/>
    </row>
    <row r="122" spans="1:90" ht="15" customHeight="1" x14ac:dyDescent="0.25">
      <c r="A122" s="3561" t="s">
        <v>152</v>
      </c>
      <c r="B122" s="2009" t="s">
        <v>153</v>
      </c>
      <c r="C122" s="2051">
        <f>SUM(D122+E122)</f>
        <v>0</v>
      </c>
      <c r="D122" s="2042">
        <f>SUM(F122+H122+J122+L122+N122+P122+R122+T122+V122+X122+Z122)</f>
        <v>0</v>
      </c>
      <c r="E122" s="2052">
        <f>SUM(G122+I122+K122+M122+O122+Q122+S122+U122+W122+Y122+AA122)</f>
        <v>0</v>
      </c>
      <c r="F122" s="1990"/>
      <c r="G122" s="1991"/>
      <c r="H122" s="1990"/>
      <c r="I122" s="2010"/>
      <c r="J122" s="1990"/>
      <c r="K122" s="2010"/>
      <c r="L122" s="2053"/>
      <c r="M122" s="2010"/>
      <c r="N122" s="1990"/>
      <c r="O122" s="2010"/>
      <c r="P122" s="1990"/>
      <c r="Q122" s="2010"/>
      <c r="R122" s="1990"/>
      <c r="S122" s="2010"/>
      <c r="T122" s="1990"/>
      <c r="U122" s="2010"/>
      <c r="V122" s="2011"/>
      <c r="W122" s="2010"/>
      <c r="X122" s="2011"/>
      <c r="Y122" s="2010"/>
      <c r="Z122" s="2047"/>
      <c r="AA122" s="646"/>
      <c r="AB122" s="2047"/>
      <c r="AC122" s="2054"/>
      <c r="AD122" s="14" t="str">
        <f>CA122&amp;CB122</f>
        <v/>
      </c>
      <c r="CA122" s="60" t="str">
        <f>IF(AND($C122&lt;&gt;0,AB122=""),"* No olvide ingresar la variable "&amp;AB$119&amp;""&amp;". Digite CERO si no tiene. ",IF(AB122&gt;$C122,"* La variable Pueblos Originarios no debe ser mayor al Total Ambos Sexos. ",""))</f>
        <v/>
      </c>
      <c r="CB122" s="60" t="str">
        <f>IF(AND($C122&lt;&gt;0,AC122=""),"* No olvide ingresar la variable "&amp;AC$119&amp;""&amp;". Digite CERO si no tiene. ",IF(AC122&gt;$C122,"* La variable Migrantes no debe ser mayor al Total Ambos Sexos. ",""))</f>
        <v/>
      </c>
      <c r="CK122" s="327">
        <f>IF(AND($C122&lt;&gt;0,AB122=""),1,IF(AB122&gt;$C122,1,0))</f>
        <v>0</v>
      </c>
      <c r="CL122" s="327">
        <f>IF(AND($C122&lt;&gt;0,AC122=""),1,IF(AC122&gt;$C122,1,0))</f>
        <v>0</v>
      </c>
    </row>
    <row r="123" spans="1:90" ht="15" customHeight="1" x14ac:dyDescent="0.25">
      <c r="A123" s="2586"/>
      <c r="B123" s="83" t="s">
        <v>154</v>
      </c>
      <c r="C123" s="216">
        <f t="shared" ref="C123:C151" si="41">SUM(D123+E123)</f>
        <v>0</v>
      </c>
      <c r="D123" s="248">
        <f t="shared" ref="D123:E151" si="42">SUM(F123+H123+J123+L123+N123+P123+R123+T123+V123+X123+Z123)</f>
        <v>0</v>
      </c>
      <c r="E123" s="328">
        <f t="shared" si="42"/>
        <v>0</v>
      </c>
      <c r="F123" s="77"/>
      <c r="G123" s="82"/>
      <c r="H123" s="77"/>
      <c r="I123" s="78"/>
      <c r="J123" s="77"/>
      <c r="K123" s="78"/>
      <c r="L123" s="329"/>
      <c r="M123" s="78"/>
      <c r="N123" s="77"/>
      <c r="O123" s="78"/>
      <c r="P123" s="77"/>
      <c r="Q123" s="78"/>
      <c r="R123" s="77"/>
      <c r="S123" s="78"/>
      <c r="T123" s="77"/>
      <c r="U123" s="78"/>
      <c r="V123" s="79"/>
      <c r="W123" s="78"/>
      <c r="X123" s="79"/>
      <c r="Y123" s="78"/>
      <c r="Z123" s="330"/>
      <c r="AA123" s="331"/>
      <c r="AB123" s="330"/>
      <c r="AC123" s="332"/>
      <c r="AD123" s="14" t="str">
        <f t="shared" ref="AD123:AD157" si="43">CA123&amp;CB123</f>
        <v/>
      </c>
      <c r="CA123" s="60" t="str">
        <f t="shared" ref="CA123:CA151" si="44">IF(AND($C123&lt;&gt;0,AB123=""),"* No olvide ingresar la variable "&amp;AB$119&amp;""&amp;". Digite CERO si no tiene. ",IF(AB123&gt;$C123,"* La variable Pueblos Originarios no debe ser mayor al Total Ambos Sexos. ",""))</f>
        <v/>
      </c>
      <c r="CB123" s="60" t="str">
        <f t="shared" ref="CB123:CB151" si="45">IF(AND($C123&lt;&gt;0,AC123=""),"* No olvide ingresar la variable "&amp;AC$119&amp;""&amp;". Digite CERO si no tiene. ",IF(AC123&gt;$C123,"* La variable Migrantes no debe ser mayor al Total Ambos Sexos. ",""))</f>
        <v/>
      </c>
      <c r="CK123" s="327">
        <f t="shared" ref="CK123:CL151" si="46">IF(AND($C123&lt;&gt;0,AB123=""),1,IF(AB123&gt;$C123,1,0))</f>
        <v>0</v>
      </c>
      <c r="CL123" s="327">
        <f t="shared" si="46"/>
        <v>0</v>
      </c>
    </row>
    <row r="124" spans="1:90" ht="15" customHeight="1" x14ac:dyDescent="0.25">
      <c r="A124" s="2586"/>
      <c r="B124" s="73" t="s">
        <v>155</v>
      </c>
      <c r="C124" s="216">
        <f t="shared" si="41"/>
        <v>0</v>
      </c>
      <c r="D124" s="248">
        <f t="shared" si="42"/>
        <v>0</v>
      </c>
      <c r="E124" s="328">
        <f t="shared" si="42"/>
        <v>0</v>
      </c>
      <c r="F124" s="77"/>
      <c r="G124" s="82"/>
      <c r="H124" s="77"/>
      <c r="I124" s="78"/>
      <c r="J124" s="77"/>
      <c r="K124" s="78"/>
      <c r="L124" s="329"/>
      <c r="M124" s="78"/>
      <c r="N124" s="77"/>
      <c r="O124" s="78"/>
      <c r="P124" s="77"/>
      <c r="Q124" s="78"/>
      <c r="R124" s="77"/>
      <c r="S124" s="78"/>
      <c r="T124" s="77"/>
      <c r="U124" s="78"/>
      <c r="V124" s="79"/>
      <c r="W124" s="78"/>
      <c r="X124" s="79"/>
      <c r="Y124" s="78"/>
      <c r="Z124" s="330"/>
      <c r="AA124" s="331"/>
      <c r="AB124" s="330"/>
      <c r="AC124" s="332"/>
      <c r="AD124" s="14" t="str">
        <f t="shared" si="43"/>
        <v/>
      </c>
      <c r="CA124" s="60" t="str">
        <f t="shared" si="44"/>
        <v/>
      </c>
      <c r="CB124" s="60" t="str">
        <f t="shared" si="45"/>
        <v/>
      </c>
      <c r="CK124" s="327">
        <f t="shared" si="46"/>
        <v>0</v>
      </c>
      <c r="CL124" s="327">
        <f t="shared" si="46"/>
        <v>0</v>
      </c>
    </row>
    <row r="125" spans="1:90" ht="15" customHeight="1" x14ac:dyDescent="0.25">
      <c r="A125" s="2587"/>
      <c r="B125" s="73" t="s">
        <v>156</v>
      </c>
      <c r="C125" s="218">
        <f t="shared" si="41"/>
        <v>0</v>
      </c>
      <c r="D125" s="333">
        <f t="shared" si="42"/>
        <v>0</v>
      </c>
      <c r="E125" s="334">
        <f t="shared" si="42"/>
        <v>0</v>
      </c>
      <c r="F125" s="77"/>
      <c r="G125" s="82"/>
      <c r="H125" s="77"/>
      <c r="I125" s="78"/>
      <c r="J125" s="77"/>
      <c r="K125" s="78"/>
      <c r="L125" s="329"/>
      <c r="M125" s="78"/>
      <c r="N125" s="77"/>
      <c r="O125" s="78"/>
      <c r="P125" s="77"/>
      <c r="Q125" s="78"/>
      <c r="R125" s="77"/>
      <c r="S125" s="78"/>
      <c r="T125" s="77"/>
      <c r="U125" s="78"/>
      <c r="V125" s="79"/>
      <c r="W125" s="78"/>
      <c r="X125" s="79"/>
      <c r="Y125" s="78"/>
      <c r="Z125" s="330"/>
      <c r="AA125" s="331"/>
      <c r="AB125" s="330"/>
      <c r="AC125" s="332"/>
      <c r="AD125" s="14" t="str">
        <f t="shared" si="43"/>
        <v/>
      </c>
      <c r="CA125" s="60" t="str">
        <f t="shared" si="44"/>
        <v/>
      </c>
      <c r="CB125" s="60" t="str">
        <f t="shared" si="45"/>
        <v/>
      </c>
      <c r="CK125" s="327">
        <f t="shared" si="46"/>
        <v>0</v>
      </c>
      <c r="CL125" s="327">
        <f t="shared" si="46"/>
        <v>0</v>
      </c>
    </row>
    <row r="126" spans="1:90" ht="15" customHeight="1" x14ac:dyDescent="0.25">
      <c r="A126" s="2588"/>
      <c r="B126" s="34" t="s">
        <v>157</v>
      </c>
      <c r="C126" s="220">
        <f t="shared" si="41"/>
        <v>0</v>
      </c>
      <c r="D126" s="253">
        <f t="shared" si="42"/>
        <v>0</v>
      </c>
      <c r="E126" s="335">
        <f t="shared" si="42"/>
        <v>0</v>
      </c>
      <c r="F126" s="40"/>
      <c r="G126" s="41"/>
      <c r="H126" s="40"/>
      <c r="I126" s="88"/>
      <c r="J126" s="40"/>
      <c r="K126" s="88"/>
      <c r="L126" s="336"/>
      <c r="M126" s="88"/>
      <c r="N126" s="40"/>
      <c r="O126" s="88"/>
      <c r="P126" s="40"/>
      <c r="Q126" s="88"/>
      <c r="R126" s="40"/>
      <c r="S126" s="88"/>
      <c r="T126" s="40"/>
      <c r="U126" s="88"/>
      <c r="V126" s="89"/>
      <c r="W126" s="88"/>
      <c r="X126" s="89"/>
      <c r="Y126" s="88"/>
      <c r="Z126" s="337"/>
      <c r="AA126" s="338"/>
      <c r="AB126" s="337"/>
      <c r="AC126" s="339"/>
      <c r="AD126" s="14" t="str">
        <f t="shared" si="43"/>
        <v/>
      </c>
      <c r="CA126" s="60" t="str">
        <f t="shared" si="44"/>
        <v/>
      </c>
      <c r="CB126" s="60" t="str">
        <f t="shared" si="45"/>
        <v/>
      </c>
      <c r="CK126" s="327">
        <f t="shared" si="46"/>
        <v>0</v>
      </c>
      <c r="CL126" s="327">
        <f t="shared" si="46"/>
        <v>0</v>
      </c>
    </row>
    <row r="127" spans="1:90" ht="15" customHeight="1" x14ac:dyDescent="0.25">
      <c r="A127" s="3561" t="s">
        <v>158</v>
      </c>
      <c r="B127" s="2009" t="s">
        <v>153</v>
      </c>
      <c r="C127" s="2051">
        <f t="shared" si="41"/>
        <v>0</v>
      </c>
      <c r="D127" s="2042">
        <f t="shared" si="42"/>
        <v>0</v>
      </c>
      <c r="E127" s="2052">
        <f t="shared" si="42"/>
        <v>0</v>
      </c>
      <c r="F127" s="1990"/>
      <c r="G127" s="1991"/>
      <c r="H127" s="1990"/>
      <c r="I127" s="2010"/>
      <c r="J127" s="1990"/>
      <c r="K127" s="2010"/>
      <c r="L127" s="2053"/>
      <c r="M127" s="2010"/>
      <c r="N127" s="1990"/>
      <c r="O127" s="2010"/>
      <c r="P127" s="1990"/>
      <c r="Q127" s="2010"/>
      <c r="R127" s="1990"/>
      <c r="S127" s="2010"/>
      <c r="T127" s="1990"/>
      <c r="U127" s="2010"/>
      <c r="V127" s="2011"/>
      <c r="W127" s="2010"/>
      <c r="X127" s="2011"/>
      <c r="Y127" s="2010"/>
      <c r="Z127" s="2047"/>
      <c r="AA127" s="646"/>
      <c r="AB127" s="2047"/>
      <c r="AC127" s="2054"/>
      <c r="AD127" s="14" t="str">
        <f t="shared" si="43"/>
        <v/>
      </c>
      <c r="CA127" s="60" t="str">
        <f t="shared" si="44"/>
        <v/>
      </c>
      <c r="CB127" s="60" t="str">
        <f t="shared" si="45"/>
        <v/>
      </c>
      <c r="CK127" s="327">
        <f t="shared" si="46"/>
        <v>0</v>
      </c>
      <c r="CL127" s="327">
        <f t="shared" si="46"/>
        <v>0</v>
      </c>
    </row>
    <row r="128" spans="1:90" ht="15" customHeight="1" x14ac:dyDescent="0.25">
      <c r="A128" s="2586"/>
      <c r="B128" s="83" t="s">
        <v>154</v>
      </c>
      <c r="C128" s="216">
        <f t="shared" si="41"/>
        <v>0</v>
      </c>
      <c r="D128" s="248">
        <f t="shared" si="42"/>
        <v>0</v>
      </c>
      <c r="E128" s="328">
        <f t="shared" si="42"/>
        <v>0</v>
      </c>
      <c r="F128" s="77"/>
      <c r="G128" s="82"/>
      <c r="H128" s="77"/>
      <c r="I128" s="78"/>
      <c r="J128" s="77"/>
      <c r="K128" s="78"/>
      <c r="L128" s="329"/>
      <c r="M128" s="78"/>
      <c r="N128" s="77"/>
      <c r="O128" s="78"/>
      <c r="P128" s="77"/>
      <c r="Q128" s="78"/>
      <c r="R128" s="77"/>
      <c r="S128" s="78"/>
      <c r="T128" s="77"/>
      <c r="U128" s="78"/>
      <c r="V128" s="79"/>
      <c r="W128" s="78"/>
      <c r="X128" s="79"/>
      <c r="Y128" s="78"/>
      <c r="Z128" s="330"/>
      <c r="AA128" s="331"/>
      <c r="AB128" s="330"/>
      <c r="AC128" s="332"/>
      <c r="AD128" s="14" t="str">
        <f t="shared" si="43"/>
        <v/>
      </c>
      <c r="CA128" s="60" t="str">
        <f t="shared" si="44"/>
        <v/>
      </c>
      <c r="CB128" s="60" t="str">
        <f t="shared" si="45"/>
        <v/>
      </c>
      <c r="CK128" s="327">
        <f t="shared" si="46"/>
        <v>0</v>
      </c>
      <c r="CL128" s="327">
        <f t="shared" si="46"/>
        <v>0</v>
      </c>
    </row>
    <row r="129" spans="1:90" ht="15" customHeight="1" x14ac:dyDescent="0.25">
      <c r="A129" s="2586"/>
      <c r="B129" s="73" t="s">
        <v>155</v>
      </c>
      <c r="C129" s="216">
        <f t="shared" si="41"/>
        <v>0</v>
      </c>
      <c r="D129" s="248">
        <f t="shared" si="42"/>
        <v>0</v>
      </c>
      <c r="E129" s="328">
        <f t="shared" si="42"/>
        <v>0</v>
      </c>
      <c r="F129" s="77"/>
      <c r="G129" s="82"/>
      <c r="H129" s="77"/>
      <c r="I129" s="78"/>
      <c r="J129" s="77"/>
      <c r="K129" s="78"/>
      <c r="L129" s="329"/>
      <c r="M129" s="78"/>
      <c r="N129" s="77"/>
      <c r="O129" s="78"/>
      <c r="P129" s="77"/>
      <c r="Q129" s="78"/>
      <c r="R129" s="77"/>
      <c r="S129" s="78"/>
      <c r="T129" s="77"/>
      <c r="U129" s="78"/>
      <c r="V129" s="79"/>
      <c r="W129" s="78"/>
      <c r="X129" s="79"/>
      <c r="Y129" s="78"/>
      <c r="Z129" s="330"/>
      <c r="AA129" s="331"/>
      <c r="AB129" s="330"/>
      <c r="AC129" s="332"/>
      <c r="AD129" s="14" t="str">
        <f t="shared" si="43"/>
        <v/>
      </c>
      <c r="CA129" s="60" t="str">
        <f t="shared" si="44"/>
        <v/>
      </c>
      <c r="CB129" s="60" t="str">
        <f t="shared" si="45"/>
        <v/>
      </c>
      <c r="CK129" s="327">
        <f t="shared" si="46"/>
        <v>0</v>
      </c>
      <c r="CL129" s="327">
        <f t="shared" si="46"/>
        <v>0</v>
      </c>
    </row>
    <row r="130" spans="1:90" ht="15" customHeight="1" x14ac:dyDescent="0.25">
      <c r="A130" s="2587"/>
      <c r="B130" s="73" t="s">
        <v>156</v>
      </c>
      <c r="C130" s="218">
        <f t="shared" si="41"/>
        <v>0</v>
      </c>
      <c r="D130" s="333">
        <f t="shared" si="42"/>
        <v>0</v>
      </c>
      <c r="E130" s="334">
        <f t="shared" si="42"/>
        <v>0</v>
      </c>
      <c r="F130" s="77"/>
      <c r="G130" s="82"/>
      <c r="H130" s="77"/>
      <c r="I130" s="78"/>
      <c r="J130" s="77"/>
      <c r="K130" s="78"/>
      <c r="L130" s="329"/>
      <c r="M130" s="78"/>
      <c r="N130" s="77"/>
      <c r="O130" s="78"/>
      <c r="P130" s="77"/>
      <c r="Q130" s="78"/>
      <c r="R130" s="77"/>
      <c r="S130" s="78"/>
      <c r="T130" s="77"/>
      <c r="U130" s="78"/>
      <c r="V130" s="79"/>
      <c r="W130" s="78"/>
      <c r="X130" s="79"/>
      <c r="Y130" s="78"/>
      <c r="Z130" s="330"/>
      <c r="AA130" s="331"/>
      <c r="AB130" s="330"/>
      <c r="AC130" s="332"/>
      <c r="AD130" s="14" t="str">
        <f t="shared" si="43"/>
        <v/>
      </c>
      <c r="CA130" s="60" t="str">
        <f t="shared" si="44"/>
        <v/>
      </c>
      <c r="CB130" s="60" t="str">
        <f t="shared" si="45"/>
        <v/>
      </c>
      <c r="CK130" s="327">
        <f t="shared" si="46"/>
        <v>0</v>
      </c>
      <c r="CL130" s="327">
        <f t="shared" si="46"/>
        <v>0</v>
      </c>
    </row>
    <row r="131" spans="1:90" ht="15" customHeight="1" x14ac:dyDescent="0.25">
      <c r="A131" s="2588"/>
      <c r="B131" s="34" t="s">
        <v>157</v>
      </c>
      <c r="C131" s="220">
        <f t="shared" si="41"/>
        <v>0</v>
      </c>
      <c r="D131" s="253">
        <f t="shared" si="42"/>
        <v>0</v>
      </c>
      <c r="E131" s="335">
        <f t="shared" si="42"/>
        <v>0</v>
      </c>
      <c r="F131" s="40"/>
      <c r="G131" s="41"/>
      <c r="H131" s="40"/>
      <c r="I131" s="88"/>
      <c r="J131" s="40"/>
      <c r="K131" s="88"/>
      <c r="L131" s="336"/>
      <c r="M131" s="88"/>
      <c r="N131" s="40"/>
      <c r="O131" s="88"/>
      <c r="P131" s="40"/>
      <c r="Q131" s="88"/>
      <c r="R131" s="40"/>
      <c r="S131" s="88"/>
      <c r="T131" s="40"/>
      <c r="U131" s="88"/>
      <c r="V131" s="89"/>
      <c r="W131" s="88"/>
      <c r="X131" s="89"/>
      <c r="Y131" s="88"/>
      <c r="Z131" s="337"/>
      <c r="AA131" s="338"/>
      <c r="AB131" s="337"/>
      <c r="AC131" s="339"/>
      <c r="AD131" s="14" t="str">
        <f t="shared" si="43"/>
        <v/>
      </c>
      <c r="CA131" s="60" t="str">
        <f t="shared" si="44"/>
        <v/>
      </c>
      <c r="CB131" s="60" t="str">
        <f t="shared" si="45"/>
        <v/>
      </c>
      <c r="CK131" s="327">
        <f t="shared" si="46"/>
        <v>0</v>
      </c>
      <c r="CL131" s="327">
        <f t="shared" si="46"/>
        <v>0</v>
      </c>
    </row>
    <row r="132" spans="1:90" ht="15" customHeight="1" x14ac:dyDescent="0.25">
      <c r="A132" s="3106" t="s">
        <v>159</v>
      </c>
      <c r="B132" s="2009" t="s">
        <v>153</v>
      </c>
      <c r="C132" s="2051">
        <f t="shared" si="41"/>
        <v>0</v>
      </c>
      <c r="D132" s="2042">
        <f t="shared" si="42"/>
        <v>0</v>
      </c>
      <c r="E132" s="2052">
        <f t="shared" si="42"/>
        <v>0</v>
      </c>
      <c r="F132" s="1990"/>
      <c r="G132" s="1991"/>
      <c r="H132" s="1990"/>
      <c r="I132" s="2010"/>
      <c r="J132" s="1990"/>
      <c r="K132" s="2010"/>
      <c r="L132" s="2053"/>
      <c r="M132" s="2010"/>
      <c r="N132" s="1990"/>
      <c r="O132" s="2010"/>
      <c r="P132" s="1990"/>
      <c r="Q132" s="2010"/>
      <c r="R132" s="1990"/>
      <c r="S132" s="2010"/>
      <c r="T132" s="1990"/>
      <c r="U132" s="2010"/>
      <c r="V132" s="2011"/>
      <c r="W132" s="2010"/>
      <c r="X132" s="2011"/>
      <c r="Y132" s="2010"/>
      <c r="Z132" s="2047"/>
      <c r="AA132" s="646"/>
      <c r="AB132" s="2047"/>
      <c r="AC132" s="2054"/>
      <c r="AD132" s="14" t="str">
        <f t="shared" si="43"/>
        <v/>
      </c>
      <c r="CA132" s="60" t="str">
        <f t="shared" si="44"/>
        <v/>
      </c>
      <c r="CB132" s="60" t="str">
        <f t="shared" si="45"/>
        <v/>
      </c>
      <c r="CK132" s="327">
        <f t="shared" si="46"/>
        <v>0</v>
      </c>
      <c r="CL132" s="327">
        <f t="shared" si="46"/>
        <v>0</v>
      </c>
    </row>
    <row r="133" spans="1:90" ht="15" customHeight="1" x14ac:dyDescent="0.25">
      <c r="A133" s="2517"/>
      <c r="B133" s="83" t="s">
        <v>154</v>
      </c>
      <c r="C133" s="216">
        <f t="shared" si="41"/>
        <v>0</v>
      </c>
      <c r="D133" s="248">
        <f t="shared" si="42"/>
        <v>0</v>
      </c>
      <c r="E133" s="328">
        <f t="shared" si="42"/>
        <v>0</v>
      </c>
      <c r="F133" s="77"/>
      <c r="G133" s="82"/>
      <c r="H133" s="77"/>
      <c r="I133" s="78"/>
      <c r="J133" s="77"/>
      <c r="K133" s="78"/>
      <c r="L133" s="329"/>
      <c r="M133" s="78"/>
      <c r="N133" s="77"/>
      <c r="O133" s="78"/>
      <c r="P133" s="77"/>
      <c r="Q133" s="78"/>
      <c r="R133" s="77"/>
      <c r="S133" s="78"/>
      <c r="T133" s="77"/>
      <c r="U133" s="78"/>
      <c r="V133" s="79"/>
      <c r="W133" s="78"/>
      <c r="X133" s="79"/>
      <c r="Y133" s="78"/>
      <c r="Z133" s="330"/>
      <c r="AA133" s="331"/>
      <c r="AB133" s="330"/>
      <c r="AC133" s="332"/>
      <c r="AD133" s="14" t="str">
        <f t="shared" si="43"/>
        <v/>
      </c>
      <c r="CA133" s="60" t="str">
        <f t="shared" si="44"/>
        <v/>
      </c>
      <c r="CB133" s="60" t="str">
        <f t="shared" si="45"/>
        <v/>
      </c>
      <c r="CK133" s="327">
        <f t="shared" si="46"/>
        <v>0</v>
      </c>
      <c r="CL133" s="327">
        <f t="shared" si="46"/>
        <v>0</v>
      </c>
    </row>
    <row r="134" spans="1:90" ht="15" customHeight="1" x14ac:dyDescent="0.25">
      <c r="A134" s="2517"/>
      <c r="B134" s="73" t="s">
        <v>155</v>
      </c>
      <c r="C134" s="216">
        <f t="shared" si="41"/>
        <v>0</v>
      </c>
      <c r="D134" s="248">
        <f t="shared" si="42"/>
        <v>0</v>
      </c>
      <c r="E134" s="328">
        <f t="shared" si="42"/>
        <v>0</v>
      </c>
      <c r="F134" s="77"/>
      <c r="G134" s="82"/>
      <c r="H134" s="77"/>
      <c r="I134" s="78"/>
      <c r="J134" s="77"/>
      <c r="K134" s="78"/>
      <c r="L134" s="329"/>
      <c r="M134" s="78"/>
      <c r="N134" s="77"/>
      <c r="O134" s="78"/>
      <c r="P134" s="77"/>
      <c r="Q134" s="78"/>
      <c r="R134" s="77"/>
      <c r="S134" s="78"/>
      <c r="T134" s="77"/>
      <c r="U134" s="78"/>
      <c r="V134" s="79"/>
      <c r="W134" s="78"/>
      <c r="X134" s="79"/>
      <c r="Y134" s="78"/>
      <c r="Z134" s="330"/>
      <c r="AA134" s="331"/>
      <c r="AB134" s="330"/>
      <c r="AC134" s="332"/>
      <c r="AD134" s="14" t="str">
        <f t="shared" si="43"/>
        <v/>
      </c>
      <c r="CA134" s="60" t="str">
        <f t="shared" si="44"/>
        <v/>
      </c>
      <c r="CB134" s="60" t="str">
        <f t="shared" si="45"/>
        <v/>
      </c>
      <c r="CK134" s="327">
        <f t="shared" si="46"/>
        <v>0</v>
      </c>
      <c r="CL134" s="327">
        <f t="shared" si="46"/>
        <v>0</v>
      </c>
    </row>
    <row r="135" spans="1:90" ht="15" customHeight="1" x14ac:dyDescent="0.25">
      <c r="A135" s="2517"/>
      <c r="B135" s="73" t="s">
        <v>156</v>
      </c>
      <c r="C135" s="218">
        <f t="shared" si="41"/>
        <v>0</v>
      </c>
      <c r="D135" s="333">
        <f t="shared" si="42"/>
        <v>0</v>
      </c>
      <c r="E135" s="334">
        <f t="shared" si="42"/>
        <v>0</v>
      </c>
      <c r="F135" s="77"/>
      <c r="G135" s="82"/>
      <c r="H135" s="77"/>
      <c r="I135" s="78"/>
      <c r="J135" s="77"/>
      <c r="K135" s="78"/>
      <c r="L135" s="329"/>
      <c r="M135" s="78"/>
      <c r="N135" s="77"/>
      <c r="O135" s="78"/>
      <c r="P135" s="77"/>
      <c r="Q135" s="78"/>
      <c r="R135" s="77"/>
      <c r="S135" s="78"/>
      <c r="T135" s="77"/>
      <c r="U135" s="78"/>
      <c r="V135" s="79"/>
      <c r="W135" s="78"/>
      <c r="X135" s="79"/>
      <c r="Y135" s="78"/>
      <c r="Z135" s="330"/>
      <c r="AA135" s="331"/>
      <c r="AB135" s="330"/>
      <c r="AC135" s="332"/>
      <c r="AD135" s="14" t="str">
        <f t="shared" si="43"/>
        <v/>
      </c>
      <c r="CA135" s="60" t="str">
        <f t="shared" si="44"/>
        <v/>
      </c>
      <c r="CB135" s="60" t="str">
        <f t="shared" si="45"/>
        <v/>
      </c>
      <c r="CK135" s="327">
        <f t="shared" si="46"/>
        <v>0</v>
      </c>
      <c r="CL135" s="327">
        <f t="shared" si="46"/>
        <v>0</v>
      </c>
    </row>
    <row r="136" spans="1:90" ht="15" customHeight="1" x14ac:dyDescent="0.25">
      <c r="A136" s="2518"/>
      <c r="B136" s="34" t="s">
        <v>157</v>
      </c>
      <c r="C136" s="220">
        <f t="shared" si="41"/>
        <v>0</v>
      </c>
      <c r="D136" s="253">
        <f t="shared" si="42"/>
        <v>0</v>
      </c>
      <c r="E136" s="335">
        <f t="shared" si="42"/>
        <v>0</v>
      </c>
      <c r="F136" s="40"/>
      <c r="G136" s="41"/>
      <c r="H136" s="40"/>
      <c r="I136" s="88"/>
      <c r="J136" s="40"/>
      <c r="K136" s="88"/>
      <c r="L136" s="336"/>
      <c r="M136" s="88"/>
      <c r="N136" s="40"/>
      <c r="O136" s="88"/>
      <c r="P136" s="40"/>
      <c r="Q136" s="88"/>
      <c r="R136" s="40"/>
      <c r="S136" s="88"/>
      <c r="T136" s="40"/>
      <c r="U136" s="88"/>
      <c r="V136" s="89"/>
      <c r="W136" s="88"/>
      <c r="X136" s="89"/>
      <c r="Y136" s="88"/>
      <c r="Z136" s="337"/>
      <c r="AA136" s="338"/>
      <c r="AB136" s="337"/>
      <c r="AC136" s="339"/>
      <c r="AD136" s="14" t="str">
        <f t="shared" si="43"/>
        <v/>
      </c>
      <c r="CA136" s="60" t="str">
        <f t="shared" si="44"/>
        <v/>
      </c>
      <c r="CB136" s="60" t="str">
        <f t="shared" si="45"/>
        <v/>
      </c>
      <c r="CK136" s="327">
        <f t="shared" si="46"/>
        <v>0</v>
      </c>
      <c r="CL136" s="327">
        <f t="shared" si="46"/>
        <v>0</v>
      </c>
    </row>
    <row r="137" spans="1:90" ht="15" customHeight="1" x14ac:dyDescent="0.25">
      <c r="A137" s="3561" t="s">
        <v>160</v>
      </c>
      <c r="B137" s="2009" t="s">
        <v>153</v>
      </c>
      <c r="C137" s="2051">
        <f t="shared" si="41"/>
        <v>0</v>
      </c>
      <c r="D137" s="2042">
        <f t="shared" si="42"/>
        <v>0</v>
      </c>
      <c r="E137" s="2052">
        <f t="shared" si="42"/>
        <v>0</v>
      </c>
      <c r="F137" s="1990"/>
      <c r="G137" s="1991"/>
      <c r="H137" s="1990"/>
      <c r="I137" s="2010"/>
      <c r="J137" s="1990"/>
      <c r="K137" s="2010"/>
      <c r="L137" s="2053"/>
      <c r="M137" s="2010"/>
      <c r="N137" s="1990"/>
      <c r="O137" s="2010"/>
      <c r="P137" s="1990"/>
      <c r="Q137" s="2010"/>
      <c r="R137" s="1990"/>
      <c r="S137" s="2010"/>
      <c r="T137" s="1990"/>
      <c r="U137" s="2010"/>
      <c r="V137" s="2011"/>
      <c r="W137" s="2010"/>
      <c r="X137" s="2011"/>
      <c r="Y137" s="2010"/>
      <c r="Z137" s="2047"/>
      <c r="AA137" s="646"/>
      <c r="AB137" s="2047"/>
      <c r="AC137" s="2054"/>
      <c r="AD137" s="14" t="str">
        <f t="shared" si="43"/>
        <v/>
      </c>
      <c r="CA137" s="60" t="str">
        <f t="shared" si="44"/>
        <v/>
      </c>
      <c r="CB137" s="60" t="str">
        <f t="shared" si="45"/>
        <v/>
      </c>
      <c r="CK137" s="327">
        <f t="shared" si="46"/>
        <v>0</v>
      </c>
      <c r="CL137" s="327">
        <f t="shared" si="46"/>
        <v>0</v>
      </c>
    </row>
    <row r="138" spans="1:90" ht="15" customHeight="1" x14ac:dyDescent="0.25">
      <c r="A138" s="2586"/>
      <c r="B138" s="83" t="s">
        <v>154</v>
      </c>
      <c r="C138" s="216">
        <f t="shared" si="41"/>
        <v>0</v>
      </c>
      <c r="D138" s="248">
        <f t="shared" si="42"/>
        <v>0</v>
      </c>
      <c r="E138" s="328">
        <f t="shared" si="42"/>
        <v>0</v>
      </c>
      <c r="F138" s="77"/>
      <c r="G138" s="82"/>
      <c r="H138" s="77"/>
      <c r="I138" s="78"/>
      <c r="J138" s="77"/>
      <c r="K138" s="78"/>
      <c r="L138" s="329"/>
      <c r="M138" s="78"/>
      <c r="N138" s="77"/>
      <c r="O138" s="78"/>
      <c r="P138" s="77"/>
      <c r="Q138" s="78"/>
      <c r="R138" s="77"/>
      <c r="S138" s="78"/>
      <c r="T138" s="77"/>
      <c r="U138" s="78"/>
      <c r="V138" s="79"/>
      <c r="W138" s="78"/>
      <c r="X138" s="79"/>
      <c r="Y138" s="78"/>
      <c r="Z138" s="330"/>
      <c r="AA138" s="331"/>
      <c r="AB138" s="330"/>
      <c r="AC138" s="332"/>
      <c r="AD138" s="14" t="str">
        <f t="shared" si="43"/>
        <v/>
      </c>
      <c r="CA138" s="60" t="str">
        <f t="shared" si="44"/>
        <v/>
      </c>
      <c r="CB138" s="60" t="str">
        <f t="shared" si="45"/>
        <v/>
      </c>
      <c r="CK138" s="327">
        <f t="shared" si="46"/>
        <v>0</v>
      </c>
      <c r="CL138" s="327">
        <f t="shared" si="46"/>
        <v>0</v>
      </c>
    </row>
    <row r="139" spans="1:90" ht="15" customHeight="1" x14ac:dyDescent="0.25">
      <c r="A139" s="2586"/>
      <c r="B139" s="73" t="s">
        <v>155</v>
      </c>
      <c r="C139" s="216">
        <f t="shared" si="41"/>
        <v>0</v>
      </c>
      <c r="D139" s="248">
        <f t="shared" si="42"/>
        <v>0</v>
      </c>
      <c r="E139" s="328">
        <f t="shared" si="42"/>
        <v>0</v>
      </c>
      <c r="F139" s="77"/>
      <c r="G139" s="82"/>
      <c r="H139" s="77"/>
      <c r="I139" s="78"/>
      <c r="J139" s="77"/>
      <c r="K139" s="78"/>
      <c r="L139" s="329"/>
      <c r="M139" s="78"/>
      <c r="N139" s="77"/>
      <c r="O139" s="78"/>
      <c r="P139" s="77"/>
      <c r="Q139" s="78"/>
      <c r="R139" s="77"/>
      <c r="S139" s="78"/>
      <c r="T139" s="77"/>
      <c r="U139" s="78"/>
      <c r="V139" s="79"/>
      <c r="W139" s="78"/>
      <c r="X139" s="79"/>
      <c r="Y139" s="78"/>
      <c r="Z139" s="330"/>
      <c r="AA139" s="331"/>
      <c r="AB139" s="330"/>
      <c r="AC139" s="332"/>
      <c r="AD139" s="14" t="str">
        <f t="shared" si="43"/>
        <v/>
      </c>
      <c r="CA139" s="60" t="str">
        <f t="shared" si="44"/>
        <v/>
      </c>
      <c r="CB139" s="60" t="str">
        <f t="shared" si="45"/>
        <v/>
      </c>
      <c r="CK139" s="327">
        <f t="shared" si="46"/>
        <v>0</v>
      </c>
      <c r="CL139" s="327">
        <f t="shared" si="46"/>
        <v>0</v>
      </c>
    </row>
    <row r="140" spans="1:90" ht="15" customHeight="1" x14ac:dyDescent="0.25">
      <c r="A140" s="2587"/>
      <c r="B140" s="73" t="s">
        <v>156</v>
      </c>
      <c r="C140" s="218">
        <f t="shared" si="41"/>
        <v>0</v>
      </c>
      <c r="D140" s="333">
        <f t="shared" si="42"/>
        <v>0</v>
      </c>
      <c r="E140" s="334">
        <f t="shared" si="42"/>
        <v>0</v>
      </c>
      <c r="F140" s="77"/>
      <c r="G140" s="82"/>
      <c r="H140" s="77"/>
      <c r="I140" s="78"/>
      <c r="J140" s="77"/>
      <c r="K140" s="78"/>
      <c r="L140" s="329"/>
      <c r="M140" s="78"/>
      <c r="N140" s="77"/>
      <c r="O140" s="78"/>
      <c r="P140" s="77"/>
      <c r="Q140" s="78"/>
      <c r="R140" s="77"/>
      <c r="S140" s="78"/>
      <c r="T140" s="77"/>
      <c r="U140" s="78"/>
      <c r="V140" s="79"/>
      <c r="W140" s="78"/>
      <c r="X140" s="79"/>
      <c r="Y140" s="78"/>
      <c r="Z140" s="330"/>
      <c r="AA140" s="331"/>
      <c r="AB140" s="330"/>
      <c r="AC140" s="332"/>
      <c r="AD140" s="14" t="str">
        <f t="shared" si="43"/>
        <v/>
      </c>
      <c r="CA140" s="60" t="str">
        <f t="shared" si="44"/>
        <v/>
      </c>
      <c r="CB140" s="60" t="str">
        <f t="shared" si="45"/>
        <v/>
      </c>
      <c r="CK140" s="327">
        <f t="shared" si="46"/>
        <v>0</v>
      </c>
      <c r="CL140" s="327">
        <f t="shared" si="46"/>
        <v>0</v>
      </c>
    </row>
    <row r="141" spans="1:90" ht="15" customHeight="1" x14ac:dyDescent="0.25">
      <c r="A141" s="2588"/>
      <c r="B141" s="34" t="s">
        <v>157</v>
      </c>
      <c r="C141" s="220">
        <f t="shared" si="41"/>
        <v>0</v>
      </c>
      <c r="D141" s="253">
        <f t="shared" si="42"/>
        <v>0</v>
      </c>
      <c r="E141" s="335">
        <f t="shared" si="42"/>
        <v>0</v>
      </c>
      <c r="F141" s="40"/>
      <c r="G141" s="41"/>
      <c r="H141" s="40"/>
      <c r="I141" s="88"/>
      <c r="J141" s="40"/>
      <c r="K141" s="88"/>
      <c r="L141" s="336"/>
      <c r="M141" s="88"/>
      <c r="N141" s="40"/>
      <c r="O141" s="88"/>
      <c r="P141" s="40"/>
      <c r="Q141" s="88"/>
      <c r="R141" s="40"/>
      <c r="S141" s="88"/>
      <c r="T141" s="40"/>
      <c r="U141" s="88"/>
      <c r="V141" s="89"/>
      <c r="W141" s="88"/>
      <c r="X141" s="89"/>
      <c r="Y141" s="88"/>
      <c r="Z141" s="337"/>
      <c r="AA141" s="338"/>
      <c r="AB141" s="337"/>
      <c r="AC141" s="339"/>
      <c r="AD141" s="14" t="str">
        <f t="shared" si="43"/>
        <v/>
      </c>
      <c r="CA141" s="60" t="str">
        <f t="shared" si="44"/>
        <v/>
      </c>
      <c r="CB141" s="60" t="str">
        <f t="shared" si="45"/>
        <v/>
      </c>
      <c r="CK141" s="327">
        <f t="shared" si="46"/>
        <v>0</v>
      </c>
      <c r="CL141" s="327">
        <f t="shared" si="46"/>
        <v>0</v>
      </c>
    </row>
    <row r="142" spans="1:90" ht="15" customHeight="1" x14ac:dyDescent="0.25">
      <c r="A142" s="3561" t="s">
        <v>161</v>
      </c>
      <c r="B142" s="2009" t="s">
        <v>153</v>
      </c>
      <c r="C142" s="2051">
        <f t="shared" si="41"/>
        <v>0</v>
      </c>
      <c r="D142" s="2042">
        <f t="shared" si="42"/>
        <v>0</v>
      </c>
      <c r="E142" s="2052">
        <f t="shared" si="42"/>
        <v>0</v>
      </c>
      <c r="F142" s="1990"/>
      <c r="G142" s="1991"/>
      <c r="H142" s="1990"/>
      <c r="I142" s="2010"/>
      <c r="J142" s="1990"/>
      <c r="K142" s="2010"/>
      <c r="L142" s="2053"/>
      <c r="M142" s="2010"/>
      <c r="N142" s="1990"/>
      <c r="O142" s="2010"/>
      <c r="P142" s="1990"/>
      <c r="Q142" s="2010"/>
      <c r="R142" s="1990"/>
      <c r="S142" s="2010"/>
      <c r="T142" s="1990"/>
      <c r="U142" s="2010"/>
      <c r="V142" s="2011"/>
      <c r="W142" s="2010"/>
      <c r="X142" s="2011"/>
      <c r="Y142" s="2010"/>
      <c r="Z142" s="2047"/>
      <c r="AA142" s="646"/>
      <c r="AB142" s="2047"/>
      <c r="AC142" s="2054"/>
      <c r="AD142" s="14" t="str">
        <f t="shared" si="43"/>
        <v/>
      </c>
      <c r="CA142" s="60" t="str">
        <f t="shared" si="44"/>
        <v/>
      </c>
      <c r="CB142" s="60" t="str">
        <f t="shared" si="45"/>
        <v/>
      </c>
      <c r="CK142" s="327">
        <f t="shared" si="46"/>
        <v>0</v>
      </c>
      <c r="CL142" s="327">
        <f t="shared" si="46"/>
        <v>0</v>
      </c>
    </row>
    <row r="143" spans="1:90" ht="15" customHeight="1" x14ac:dyDescent="0.25">
      <c r="A143" s="2586"/>
      <c r="B143" s="83" t="s">
        <v>154</v>
      </c>
      <c r="C143" s="216">
        <f t="shared" si="41"/>
        <v>0</v>
      </c>
      <c r="D143" s="248">
        <f t="shared" si="42"/>
        <v>0</v>
      </c>
      <c r="E143" s="328">
        <f t="shared" si="42"/>
        <v>0</v>
      </c>
      <c r="F143" s="77"/>
      <c r="G143" s="82"/>
      <c r="H143" s="77"/>
      <c r="I143" s="78"/>
      <c r="J143" s="77"/>
      <c r="K143" s="78"/>
      <c r="L143" s="329"/>
      <c r="M143" s="78"/>
      <c r="N143" s="77"/>
      <c r="O143" s="78"/>
      <c r="P143" s="77"/>
      <c r="Q143" s="78"/>
      <c r="R143" s="77"/>
      <c r="S143" s="78"/>
      <c r="T143" s="77"/>
      <c r="U143" s="78"/>
      <c r="V143" s="79"/>
      <c r="W143" s="78"/>
      <c r="X143" s="79"/>
      <c r="Y143" s="78"/>
      <c r="Z143" s="330"/>
      <c r="AA143" s="331"/>
      <c r="AB143" s="330"/>
      <c r="AC143" s="332"/>
      <c r="AD143" s="14" t="str">
        <f t="shared" si="43"/>
        <v/>
      </c>
      <c r="CA143" s="60" t="str">
        <f t="shared" si="44"/>
        <v/>
      </c>
      <c r="CB143" s="60" t="str">
        <f t="shared" si="45"/>
        <v/>
      </c>
      <c r="CK143" s="327">
        <f t="shared" si="46"/>
        <v>0</v>
      </c>
      <c r="CL143" s="327">
        <f t="shared" si="46"/>
        <v>0</v>
      </c>
    </row>
    <row r="144" spans="1:90" ht="15" customHeight="1" x14ac:dyDescent="0.25">
      <c r="A144" s="2586"/>
      <c r="B144" s="73" t="s">
        <v>155</v>
      </c>
      <c r="C144" s="216">
        <f t="shared" si="41"/>
        <v>0</v>
      </c>
      <c r="D144" s="248">
        <f t="shared" si="42"/>
        <v>0</v>
      </c>
      <c r="E144" s="328">
        <f t="shared" si="42"/>
        <v>0</v>
      </c>
      <c r="F144" s="77"/>
      <c r="G144" s="82"/>
      <c r="H144" s="77"/>
      <c r="I144" s="78"/>
      <c r="J144" s="77"/>
      <c r="K144" s="78"/>
      <c r="L144" s="329"/>
      <c r="M144" s="78"/>
      <c r="N144" s="77"/>
      <c r="O144" s="78"/>
      <c r="P144" s="77"/>
      <c r="Q144" s="78"/>
      <c r="R144" s="77"/>
      <c r="S144" s="78"/>
      <c r="T144" s="77"/>
      <c r="U144" s="78"/>
      <c r="V144" s="79"/>
      <c r="W144" s="78"/>
      <c r="X144" s="79"/>
      <c r="Y144" s="78"/>
      <c r="Z144" s="330"/>
      <c r="AA144" s="331"/>
      <c r="AB144" s="330"/>
      <c r="AC144" s="332"/>
      <c r="AD144" s="14" t="str">
        <f t="shared" si="43"/>
        <v/>
      </c>
      <c r="CA144" s="60" t="str">
        <f t="shared" si="44"/>
        <v/>
      </c>
      <c r="CB144" s="60" t="str">
        <f t="shared" si="45"/>
        <v/>
      </c>
      <c r="CK144" s="327">
        <f t="shared" si="46"/>
        <v>0</v>
      </c>
      <c r="CL144" s="327">
        <f t="shared" si="46"/>
        <v>0</v>
      </c>
    </row>
    <row r="145" spans="1:90" ht="15" customHeight="1" x14ac:dyDescent="0.25">
      <c r="A145" s="2587"/>
      <c r="B145" s="73" t="s">
        <v>156</v>
      </c>
      <c r="C145" s="218">
        <f t="shared" si="41"/>
        <v>0</v>
      </c>
      <c r="D145" s="333">
        <f t="shared" si="42"/>
        <v>0</v>
      </c>
      <c r="E145" s="334">
        <f t="shared" si="42"/>
        <v>0</v>
      </c>
      <c r="F145" s="77"/>
      <c r="G145" s="82"/>
      <c r="H145" s="77"/>
      <c r="I145" s="78"/>
      <c r="J145" s="77"/>
      <c r="K145" s="78"/>
      <c r="L145" s="329"/>
      <c r="M145" s="78"/>
      <c r="N145" s="77"/>
      <c r="O145" s="78"/>
      <c r="P145" s="77"/>
      <c r="Q145" s="78"/>
      <c r="R145" s="77"/>
      <c r="S145" s="78"/>
      <c r="T145" s="77"/>
      <c r="U145" s="78"/>
      <c r="V145" s="79"/>
      <c r="W145" s="78"/>
      <c r="X145" s="79"/>
      <c r="Y145" s="78"/>
      <c r="Z145" s="330"/>
      <c r="AA145" s="331"/>
      <c r="AB145" s="330"/>
      <c r="AC145" s="332"/>
      <c r="AD145" s="14" t="str">
        <f t="shared" si="43"/>
        <v/>
      </c>
      <c r="CA145" s="60" t="str">
        <f t="shared" si="44"/>
        <v/>
      </c>
      <c r="CB145" s="60" t="str">
        <f t="shared" si="45"/>
        <v/>
      </c>
      <c r="CK145" s="327">
        <f t="shared" si="46"/>
        <v>0</v>
      </c>
      <c r="CL145" s="327">
        <f t="shared" si="46"/>
        <v>0</v>
      </c>
    </row>
    <row r="146" spans="1:90" ht="15" customHeight="1" x14ac:dyDescent="0.25">
      <c r="A146" s="2588"/>
      <c r="B146" s="34" t="s">
        <v>157</v>
      </c>
      <c r="C146" s="220">
        <f t="shared" si="41"/>
        <v>0</v>
      </c>
      <c r="D146" s="253">
        <f t="shared" si="42"/>
        <v>0</v>
      </c>
      <c r="E146" s="335">
        <f t="shared" si="42"/>
        <v>0</v>
      </c>
      <c r="F146" s="40"/>
      <c r="G146" s="41"/>
      <c r="H146" s="40"/>
      <c r="I146" s="88"/>
      <c r="J146" s="40"/>
      <c r="K146" s="88"/>
      <c r="L146" s="336"/>
      <c r="M146" s="88"/>
      <c r="N146" s="40"/>
      <c r="O146" s="88"/>
      <c r="P146" s="40"/>
      <c r="Q146" s="88"/>
      <c r="R146" s="40"/>
      <c r="S146" s="88"/>
      <c r="T146" s="40"/>
      <c r="U146" s="88"/>
      <c r="V146" s="89"/>
      <c r="W146" s="88"/>
      <c r="X146" s="89"/>
      <c r="Y146" s="88"/>
      <c r="Z146" s="337"/>
      <c r="AA146" s="338"/>
      <c r="AB146" s="337"/>
      <c r="AC146" s="339"/>
      <c r="AD146" s="14" t="str">
        <f t="shared" si="43"/>
        <v/>
      </c>
      <c r="CA146" s="60" t="str">
        <f t="shared" si="44"/>
        <v/>
      </c>
      <c r="CB146" s="60" t="str">
        <f t="shared" si="45"/>
        <v/>
      </c>
      <c r="CK146" s="327">
        <f t="shared" si="46"/>
        <v>0</v>
      </c>
      <c r="CL146" s="327">
        <f t="shared" si="46"/>
        <v>0</v>
      </c>
    </row>
    <row r="147" spans="1:90" ht="15" customHeight="1" x14ac:dyDescent="0.25">
      <c r="A147" s="3106" t="s">
        <v>162</v>
      </c>
      <c r="B147" s="2009" t="s">
        <v>153</v>
      </c>
      <c r="C147" s="2051">
        <f t="shared" si="41"/>
        <v>0</v>
      </c>
      <c r="D147" s="2042">
        <f t="shared" si="42"/>
        <v>0</v>
      </c>
      <c r="E147" s="2052">
        <f t="shared" si="42"/>
        <v>0</v>
      </c>
      <c r="F147" s="1990"/>
      <c r="G147" s="1991"/>
      <c r="H147" s="1990"/>
      <c r="I147" s="2010"/>
      <c r="J147" s="1990"/>
      <c r="K147" s="2010"/>
      <c r="L147" s="2053"/>
      <c r="M147" s="2010"/>
      <c r="N147" s="1990"/>
      <c r="O147" s="2010"/>
      <c r="P147" s="1990"/>
      <c r="Q147" s="2010"/>
      <c r="R147" s="1990"/>
      <c r="S147" s="2010"/>
      <c r="T147" s="1990"/>
      <c r="U147" s="2010"/>
      <c r="V147" s="2011"/>
      <c r="W147" s="2010"/>
      <c r="X147" s="2011"/>
      <c r="Y147" s="2010"/>
      <c r="Z147" s="2047"/>
      <c r="AA147" s="646"/>
      <c r="AB147" s="2047"/>
      <c r="AC147" s="2054"/>
      <c r="AD147" s="14" t="str">
        <f t="shared" si="43"/>
        <v/>
      </c>
      <c r="CA147" s="60" t="str">
        <f t="shared" si="44"/>
        <v/>
      </c>
      <c r="CB147" s="60" t="str">
        <f t="shared" si="45"/>
        <v/>
      </c>
      <c r="CK147" s="327">
        <f t="shared" si="46"/>
        <v>0</v>
      </c>
      <c r="CL147" s="327">
        <f t="shared" si="46"/>
        <v>0</v>
      </c>
    </row>
    <row r="148" spans="1:90" ht="15" customHeight="1" x14ac:dyDescent="0.25">
      <c r="A148" s="2517"/>
      <c r="B148" s="83" t="s">
        <v>154</v>
      </c>
      <c r="C148" s="216">
        <f t="shared" si="41"/>
        <v>0</v>
      </c>
      <c r="D148" s="248">
        <f t="shared" si="42"/>
        <v>0</v>
      </c>
      <c r="E148" s="328">
        <f t="shared" si="42"/>
        <v>0</v>
      </c>
      <c r="F148" s="77"/>
      <c r="G148" s="82"/>
      <c r="H148" s="77"/>
      <c r="I148" s="78"/>
      <c r="J148" s="77"/>
      <c r="K148" s="78"/>
      <c r="L148" s="329"/>
      <c r="M148" s="78"/>
      <c r="N148" s="77"/>
      <c r="O148" s="78"/>
      <c r="P148" s="77"/>
      <c r="Q148" s="78"/>
      <c r="R148" s="77"/>
      <c r="S148" s="78"/>
      <c r="T148" s="77"/>
      <c r="U148" s="78"/>
      <c r="V148" s="79"/>
      <c r="W148" s="78"/>
      <c r="X148" s="79"/>
      <c r="Y148" s="78"/>
      <c r="Z148" s="330"/>
      <c r="AA148" s="331"/>
      <c r="AB148" s="330"/>
      <c r="AC148" s="332"/>
      <c r="AD148" s="14" t="str">
        <f t="shared" si="43"/>
        <v/>
      </c>
      <c r="CA148" s="60" t="str">
        <f t="shared" si="44"/>
        <v/>
      </c>
      <c r="CB148" s="60" t="str">
        <f t="shared" si="45"/>
        <v/>
      </c>
      <c r="CK148" s="327">
        <f t="shared" si="46"/>
        <v>0</v>
      </c>
      <c r="CL148" s="327">
        <f t="shared" si="46"/>
        <v>0</v>
      </c>
    </row>
    <row r="149" spans="1:90" ht="15" customHeight="1" x14ac:dyDescent="0.25">
      <c r="A149" s="2517"/>
      <c r="B149" s="73" t="s">
        <v>155</v>
      </c>
      <c r="C149" s="216">
        <f t="shared" si="41"/>
        <v>0</v>
      </c>
      <c r="D149" s="248">
        <f t="shared" si="42"/>
        <v>0</v>
      </c>
      <c r="E149" s="328">
        <f t="shared" si="42"/>
        <v>0</v>
      </c>
      <c r="F149" s="77"/>
      <c r="G149" s="82"/>
      <c r="H149" s="77"/>
      <c r="I149" s="78"/>
      <c r="J149" s="77"/>
      <c r="K149" s="78"/>
      <c r="L149" s="329"/>
      <c r="M149" s="78"/>
      <c r="N149" s="77"/>
      <c r="O149" s="78"/>
      <c r="P149" s="77"/>
      <c r="Q149" s="78"/>
      <c r="R149" s="77"/>
      <c r="S149" s="78"/>
      <c r="T149" s="77"/>
      <c r="U149" s="78"/>
      <c r="V149" s="79"/>
      <c r="W149" s="78"/>
      <c r="X149" s="79"/>
      <c r="Y149" s="78"/>
      <c r="Z149" s="330"/>
      <c r="AA149" s="331"/>
      <c r="AB149" s="330"/>
      <c r="AC149" s="332"/>
      <c r="AD149" s="14" t="str">
        <f t="shared" si="43"/>
        <v/>
      </c>
      <c r="CA149" s="60" t="str">
        <f t="shared" si="44"/>
        <v/>
      </c>
      <c r="CB149" s="60" t="str">
        <f t="shared" si="45"/>
        <v/>
      </c>
      <c r="CK149" s="327">
        <f t="shared" si="46"/>
        <v>0</v>
      </c>
      <c r="CL149" s="327">
        <f t="shared" si="46"/>
        <v>0</v>
      </c>
    </row>
    <row r="150" spans="1:90" ht="15" customHeight="1" x14ac:dyDescent="0.25">
      <c r="A150" s="2517"/>
      <c r="B150" s="73" t="s">
        <v>156</v>
      </c>
      <c r="C150" s="218">
        <f t="shared" si="41"/>
        <v>0</v>
      </c>
      <c r="D150" s="333">
        <f t="shared" si="42"/>
        <v>0</v>
      </c>
      <c r="E150" s="334">
        <f t="shared" si="42"/>
        <v>0</v>
      </c>
      <c r="F150" s="77"/>
      <c r="G150" s="82"/>
      <c r="H150" s="77"/>
      <c r="I150" s="78"/>
      <c r="J150" s="77"/>
      <c r="K150" s="78"/>
      <c r="L150" s="329"/>
      <c r="M150" s="78"/>
      <c r="N150" s="77"/>
      <c r="O150" s="78"/>
      <c r="P150" s="77"/>
      <c r="Q150" s="78"/>
      <c r="R150" s="77"/>
      <c r="S150" s="78"/>
      <c r="T150" s="77"/>
      <c r="U150" s="78"/>
      <c r="V150" s="79"/>
      <c r="W150" s="78"/>
      <c r="X150" s="79"/>
      <c r="Y150" s="78"/>
      <c r="Z150" s="330"/>
      <c r="AA150" s="331"/>
      <c r="AB150" s="330"/>
      <c r="AC150" s="332"/>
      <c r="AD150" s="14" t="str">
        <f t="shared" si="43"/>
        <v/>
      </c>
      <c r="CA150" s="60" t="str">
        <f t="shared" si="44"/>
        <v/>
      </c>
      <c r="CB150" s="60" t="str">
        <f t="shared" si="45"/>
        <v/>
      </c>
      <c r="CK150" s="327">
        <f t="shared" si="46"/>
        <v>0</v>
      </c>
      <c r="CL150" s="327">
        <f t="shared" si="46"/>
        <v>0</v>
      </c>
    </row>
    <row r="151" spans="1:90" ht="15" customHeight="1" x14ac:dyDescent="0.25">
      <c r="A151" s="2517"/>
      <c r="B151" s="34" t="s">
        <v>157</v>
      </c>
      <c r="C151" s="340">
        <f t="shared" si="41"/>
        <v>0</v>
      </c>
      <c r="D151" s="250">
        <f t="shared" si="42"/>
        <v>0</v>
      </c>
      <c r="E151" s="341">
        <f t="shared" si="42"/>
        <v>0</v>
      </c>
      <c r="F151" s="104"/>
      <c r="G151" s="109"/>
      <c r="H151" s="104"/>
      <c r="I151" s="105"/>
      <c r="J151" s="104"/>
      <c r="K151" s="105"/>
      <c r="L151" s="276"/>
      <c r="M151" s="105"/>
      <c r="N151" s="104"/>
      <c r="O151" s="105"/>
      <c r="P151" s="104"/>
      <c r="Q151" s="105"/>
      <c r="R151" s="104"/>
      <c r="S151" s="105"/>
      <c r="T151" s="104"/>
      <c r="U151" s="105"/>
      <c r="V151" s="106"/>
      <c r="W151" s="105"/>
      <c r="X151" s="106"/>
      <c r="Y151" s="105"/>
      <c r="Z151" s="342"/>
      <c r="AA151" s="343"/>
      <c r="AB151" s="342"/>
      <c r="AC151" s="344"/>
      <c r="AD151" s="14" t="str">
        <f t="shared" si="43"/>
        <v/>
      </c>
      <c r="CA151" s="60" t="str">
        <f t="shared" si="44"/>
        <v/>
      </c>
      <c r="CB151" s="60" t="str">
        <f t="shared" si="45"/>
        <v/>
      </c>
      <c r="CK151" s="327">
        <f t="shared" si="46"/>
        <v>0</v>
      </c>
      <c r="CL151" s="327">
        <f t="shared" si="46"/>
        <v>0</v>
      </c>
    </row>
    <row r="152" spans="1:90" ht="15" customHeight="1" x14ac:dyDescent="0.25">
      <c r="A152" s="3090" t="s">
        <v>163</v>
      </c>
      <c r="B152" s="3091"/>
      <c r="C152" s="2055">
        <f>SUM(C122:C151)</f>
        <v>0</v>
      </c>
      <c r="D152" s="1305">
        <f>SUM(D122:D151)</f>
        <v>0</v>
      </c>
      <c r="E152" s="2056">
        <f t="shared" ref="E152:AC152" si="47">SUM(E122:E151)</f>
        <v>0</v>
      </c>
      <c r="F152" s="2057">
        <f t="shared" si="47"/>
        <v>0</v>
      </c>
      <c r="G152" s="1308">
        <f t="shared" si="47"/>
        <v>0</v>
      </c>
      <c r="H152" s="2057">
        <f t="shared" si="47"/>
        <v>0</v>
      </c>
      <c r="I152" s="1308">
        <f t="shared" si="47"/>
        <v>0</v>
      </c>
      <c r="J152" s="2057">
        <f t="shared" si="47"/>
        <v>0</v>
      </c>
      <c r="K152" s="1308">
        <f t="shared" si="47"/>
        <v>0</v>
      </c>
      <c r="L152" s="2057">
        <f t="shared" si="47"/>
        <v>0</v>
      </c>
      <c r="M152" s="1308">
        <f t="shared" si="47"/>
        <v>0</v>
      </c>
      <c r="N152" s="2057">
        <f t="shared" si="47"/>
        <v>0</v>
      </c>
      <c r="O152" s="1308">
        <f t="shared" si="47"/>
        <v>0</v>
      </c>
      <c r="P152" s="2057">
        <f t="shared" si="47"/>
        <v>0</v>
      </c>
      <c r="Q152" s="1308">
        <f t="shared" si="47"/>
        <v>0</v>
      </c>
      <c r="R152" s="2057">
        <f t="shared" si="47"/>
        <v>0</v>
      </c>
      <c r="S152" s="1308">
        <f t="shared" si="47"/>
        <v>0</v>
      </c>
      <c r="T152" s="2057">
        <f t="shared" si="47"/>
        <v>0</v>
      </c>
      <c r="U152" s="1308">
        <f t="shared" si="47"/>
        <v>0</v>
      </c>
      <c r="V152" s="2057">
        <f t="shared" si="47"/>
        <v>0</v>
      </c>
      <c r="W152" s="1308">
        <f t="shared" si="47"/>
        <v>0</v>
      </c>
      <c r="X152" s="2057">
        <f t="shared" si="47"/>
        <v>0</v>
      </c>
      <c r="Y152" s="1308">
        <f t="shared" si="47"/>
        <v>0</v>
      </c>
      <c r="Z152" s="2058">
        <f t="shared" si="47"/>
        <v>0</v>
      </c>
      <c r="AA152" s="1310">
        <f t="shared" si="47"/>
        <v>0</v>
      </c>
      <c r="AB152" s="1311">
        <f t="shared" si="47"/>
        <v>0</v>
      </c>
      <c r="AC152" s="1312">
        <f t="shared" si="47"/>
        <v>0</v>
      </c>
      <c r="AD152" s="14"/>
    </row>
    <row r="153" spans="1:90" ht="15" customHeight="1" x14ac:dyDescent="0.25">
      <c r="A153" s="2595" t="s">
        <v>164</v>
      </c>
      <c r="B153" s="354" t="s">
        <v>153</v>
      </c>
      <c r="C153" s="355"/>
      <c r="D153" s="356"/>
      <c r="E153" s="357"/>
      <c r="F153" s="178"/>
      <c r="G153" s="358"/>
      <c r="H153" s="178"/>
      <c r="I153" s="359"/>
      <c r="J153" s="178"/>
      <c r="K153" s="359"/>
      <c r="L153" s="360"/>
      <c r="M153" s="359"/>
      <c r="N153" s="178"/>
      <c r="O153" s="359"/>
      <c r="P153" s="178"/>
      <c r="Q153" s="359"/>
      <c r="R153" s="178"/>
      <c r="S153" s="359"/>
      <c r="T153" s="178"/>
      <c r="U153" s="359"/>
      <c r="V153" s="361"/>
      <c r="W153" s="359"/>
      <c r="X153" s="361"/>
      <c r="Y153" s="359"/>
      <c r="Z153" s="360"/>
      <c r="AA153" s="362"/>
      <c r="AB153" s="360"/>
      <c r="AC153" s="359"/>
      <c r="AD153" s="14" t="str">
        <f t="shared" si="43"/>
        <v/>
      </c>
      <c r="CA153" s="60" t="str">
        <f t="shared" ref="CA153:CA157" si="48">IF(AND($C153&lt;&gt;0,AB153=""),"* No olvide ingresar la variable "&amp;AB$119&amp;""&amp;". Digite CERO si no tiene. ",IF(AB153&gt;$C153,"* La variable Pueblos Originarios no debe ser mayor al Total Ambos Sexos. ",""))</f>
        <v/>
      </c>
      <c r="CB153" s="60" t="str">
        <f>IF(AND($C153&lt;&gt;0,AC153=""),"* No olvide ingresar la variable "&amp;AC$119&amp;""&amp;". Digite CERO si no tiene. ",IF(AC153&gt;$C153,"* La variable Migrantes no debe ser mayor al Total Ambos Sexos. ",""))</f>
        <v/>
      </c>
      <c r="CK153" s="327">
        <f>IF(AND($C153&lt;&gt;0,AB153=""),1,IF(AB153&gt;$C153,1,0))</f>
        <v>0</v>
      </c>
      <c r="CL153" s="327">
        <f>IF(AND($C153&lt;&gt;0,AC153=""),1,IF(AC153&gt;$C153,1,0))</f>
        <v>0</v>
      </c>
    </row>
    <row r="154" spans="1:90" ht="15" customHeight="1" x14ac:dyDescent="0.25">
      <c r="A154" s="2595"/>
      <c r="B154" s="354" t="s">
        <v>154</v>
      </c>
      <c r="C154" s="355"/>
      <c r="D154" s="356"/>
      <c r="E154" s="357"/>
      <c r="F154" s="178"/>
      <c r="G154" s="358"/>
      <c r="H154" s="178"/>
      <c r="I154" s="359"/>
      <c r="J154" s="178"/>
      <c r="K154" s="359"/>
      <c r="L154" s="360"/>
      <c r="M154" s="359"/>
      <c r="N154" s="178"/>
      <c r="O154" s="359"/>
      <c r="P154" s="178"/>
      <c r="Q154" s="359"/>
      <c r="R154" s="178"/>
      <c r="S154" s="359"/>
      <c r="T154" s="178"/>
      <c r="U154" s="359"/>
      <c r="V154" s="361"/>
      <c r="W154" s="359"/>
      <c r="X154" s="361"/>
      <c r="Y154" s="359"/>
      <c r="Z154" s="360"/>
      <c r="AA154" s="362"/>
      <c r="AB154" s="360"/>
      <c r="AC154" s="359"/>
      <c r="AD154" s="14" t="str">
        <f t="shared" si="43"/>
        <v/>
      </c>
      <c r="CA154" s="60" t="str">
        <f t="shared" si="48"/>
        <v/>
      </c>
      <c r="CB154" s="60" t="str">
        <f t="shared" ref="CB154:CB157" si="49">IF(AND($C154&lt;&gt;0,AC154=""),"* No olvide ingresar la variable "&amp;AC$119&amp;""&amp;". Digite CERO si no tiene. ",IF(AC154&gt;$C154,"* La variable Migrantes no debe ser mayor al Total Ambos Sexos. ",""))</f>
        <v/>
      </c>
      <c r="CK154" s="327">
        <f t="shared" ref="CK154:CL157" si="50">IF(AND($C154&lt;&gt;0,AB154=""),1,IF(AB154&gt;$C154,1,0))</f>
        <v>0</v>
      </c>
      <c r="CL154" s="327">
        <f t="shared" si="50"/>
        <v>0</v>
      </c>
    </row>
    <row r="155" spans="1:90" ht="15" customHeight="1" x14ac:dyDescent="0.25">
      <c r="A155" s="2595"/>
      <c r="B155" s="363" t="s">
        <v>155</v>
      </c>
      <c r="C155" s="355"/>
      <c r="D155" s="356"/>
      <c r="E155" s="357"/>
      <c r="F155" s="178"/>
      <c r="G155" s="358"/>
      <c r="H155" s="178"/>
      <c r="I155" s="359"/>
      <c r="J155" s="178"/>
      <c r="K155" s="359"/>
      <c r="L155" s="360"/>
      <c r="M155" s="359"/>
      <c r="N155" s="178"/>
      <c r="O155" s="359"/>
      <c r="P155" s="178"/>
      <c r="Q155" s="359"/>
      <c r="R155" s="178"/>
      <c r="S155" s="359"/>
      <c r="T155" s="178"/>
      <c r="U155" s="359"/>
      <c r="V155" s="361"/>
      <c r="W155" s="359"/>
      <c r="X155" s="361"/>
      <c r="Y155" s="359"/>
      <c r="Z155" s="360"/>
      <c r="AA155" s="362"/>
      <c r="AB155" s="360"/>
      <c r="AC155" s="359"/>
      <c r="AD155" s="14" t="str">
        <f t="shared" si="43"/>
        <v/>
      </c>
      <c r="CA155" s="60" t="str">
        <f t="shared" si="48"/>
        <v/>
      </c>
      <c r="CB155" s="60" t="str">
        <f t="shared" si="49"/>
        <v/>
      </c>
      <c r="CK155" s="327">
        <f t="shared" si="50"/>
        <v>0</v>
      </c>
      <c r="CL155" s="327">
        <f t="shared" si="50"/>
        <v>0</v>
      </c>
    </row>
    <row r="156" spans="1:90" ht="15" customHeight="1" x14ac:dyDescent="0.25">
      <c r="A156" s="2595"/>
      <c r="B156" s="363" t="s">
        <v>156</v>
      </c>
      <c r="C156" s="355"/>
      <c r="D156" s="356"/>
      <c r="E156" s="357"/>
      <c r="F156" s="178"/>
      <c r="G156" s="358"/>
      <c r="H156" s="178"/>
      <c r="I156" s="359"/>
      <c r="J156" s="178"/>
      <c r="K156" s="359"/>
      <c r="L156" s="360"/>
      <c r="M156" s="359"/>
      <c r="N156" s="178"/>
      <c r="O156" s="359"/>
      <c r="P156" s="178"/>
      <c r="Q156" s="359"/>
      <c r="R156" s="178"/>
      <c r="S156" s="359"/>
      <c r="T156" s="178"/>
      <c r="U156" s="359"/>
      <c r="V156" s="361"/>
      <c r="W156" s="359"/>
      <c r="X156" s="361"/>
      <c r="Y156" s="359"/>
      <c r="Z156" s="360"/>
      <c r="AA156" s="362"/>
      <c r="AB156" s="360"/>
      <c r="AC156" s="359"/>
      <c r="AD156" s="14" t="str">
        <f t="shared" si="43"/>
        <v/>
      </c>
      <c r="CA156" s="60" t="str">
        <f t="shared" si="48"/>
        <v/>
      </c>
      <c r="CB156" s="60" t="str">
        <f t="shared" si="49"/>
        <v/>
      </c>
      <c r="CK156" s="327">
        <f t="shared" si="50"/>
        <v>0</v>
      </c>
      <c r="CL156" s="327">
        <f t="shared" si="50"/>
        <v>0</v>
      </c>
    </row>
    <row r="157" spans="1:90" ht="15" customHeight="1" x14ac:dyDescent="0.25">
      <c r="A157" s="2595"/>
      <c r="B157" s="364" t="s">
        <v>157</v>
      </c>
      <c r="C157" s="365"/>
      <c r="D157" s="366"/>
      <c r="E157" s="367"/>
      <c r="F157" s="284"/>
      <c r="G157" s="285"/>
      <c r="H157" s="284"/>
      <c r="I157" s="368"/>
      <c r="J157" s="284"/>
      <c r="K157" s="368"/>
      <c r="L157" s="287"/>
      <c r="M157" s="368"/>
      <c r="N157" s="284"/>
      <c r="O157" s="368"/>
      <c r="P157" s="284"/>
      <c r="Q157" s="368"/>
      <c r="R157" s="284"/>
      <c r="S157" s="368"/>
      <c r="T157" s="284"/>
      <c r="U157" s="368"/>
      <c r="V157" s="369"/>
      <c r="W157" s="368"/>
      <c r="X157" s="369"/>
      <c r="Y157" s="368"/>
      <c r="Z157" s="287"/>
      <c r="AA157" s="370"/>
      <c r="AB157" s="287"/>
      <c r="AC157" s="368"/>
      <c r="AD157" s="14" t="str">
        <f t="shared" si="43"/>
        <v/>
      </c>
      <c r="CA157" s="60" t="str">
        <f t="shared" si="48"/>
        <v/>
      </c>
      <c r="CB157" s="60" t="str">
        <f t="shared" si="49"/>
        <v/>
      </c>
      <c r="CK157" s="327">
        <f t="shared" si="50"/>
        <v>0</v>
      </c>
      <c r="CL157" s="327">
        <f t="shared" si="50"/>
        <v>0</v>
      </c>
    </row>
    <row r="158" spans="1:90" x14ac:dyDescent="0.25">
      <c r="A158" s="3132" t="s">
        <v>163</v>
      </c>
      <c r="B158" s="3133"/>
      <c r="C158" s="2059"/>
      <c r="D158" s="1314"/>
      <c r="E158" s="2060"/>
      <c r="F158" s="2061"/>
      <c r="G158" s="1317"/>
      <c r="H158" s="2061"/>
      <c r="I158" s="1317"/>
      <c r="J158" s="2061"/>
      <c r="K158" s="1317"/>
      <c r="L158" s="2061"/>
      <c r="M158" s="1317"/>
      <c r="N158" s="2061"/>
      <c r="O158" s="1317"/>
      <c r="P158" s="2061"/>
      <c r="Q158" s="1317"/>
      <c r="R158" s="2061"/>
      <c r="S158" s="1317"/>
      <c r="T158" s="2061"/>
      <c r="U158" s="1317"/>
      <c r="V158" s="2061"/>
      <c r="W158" s="1317"/>
      <c r="X158" s="2061"/>
      <c r="Y158" s="1317"/>
      <c r="Z158" s="2061"/>
      <c r="AA158" s="1318"/>
      <c r="AB158" s="1314"/>
      <c r="AC158" s="1317"/>
    </row>
    <row r="159" spans="1:90" ht="18" customHeight="1" x14ac:dyDescent="0.25">
      <c r="A159" s="377" t="s">
        <v>165</v>
      </c>
      <c r="B159" s="378"/>
      <c r="C159" s="378"/>
      <c r="D159" s="378"/>
      <c r="E159" s="242"/>
      <c r="F159" s="379"/>
      <c r="G159" s="379"/>
      <c r="H159" s="379"/>
      <c r="I159" s="379"/>
      <c r="J159" s="379"/>
      <c r="K159" s="379"/>
      <c r="L159" s="379"/>
      <c r="M159" s="379"/>
      <c r="N159" s="379"/>
      <c r="O159" s="379"/>
      <c r="P159" s="379"/>
      <c r="Q159" s="379"/>
      <c r="R159" s="379"/>
      <c r="S159" s="379"/>
      <c r="T159" s="379"/>
      <c r="U159" s="379"/>
      <c r="V159" s="379"/>
      <c r="W159" s="379"/>
      <c r="X159" s="379"/>
      <c r="Y159" s="379"/>
      <c r="Z159" s="3"/>
      <c r="AA159" s="3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90" ht="15" customHeight="1" x14ac:dyDescent="0.25">
      <c r="A160" s="3102" t="s">
        <v>59</v>
      </c>
      <c r="B160" s="3103"/>
      <c r="C160" s="3101" t="s">
        <v>65</v>
      </c>
      <c r="D160" s="3102"/>
      <c r="E160" s="3103"/>
      <c r="F160" s="3090" t="s">
        <v>6</v>
      </c>
      <c r="G160" s="3092"/>
      <c r="H160" s="3092"/>
      <c r="I160" s="3092"/>
      <c r="J160" s="3092"/>
      <c r="K160" s="3092"/>
      <c r="L160" s="3092"/>
      <c r="M160" s="3092"/>
      <c r="N160" s="3092"/>
      <c r="O160" s="3092"/>
      <c r="P160" s="3092"/>
      <c r="Q160" s="3092"/>
      <c r="R160" s="3092"/>
      <c r="S160" s="3092"/>
      <c r="T160" s="3092"/>
      <c r="U160" s="3092"/>
      <c r="V160" s="3092"/>
      <c r="W160" s="3092"/>
      <c r="X160" s="3092"/>
      <c r="Y160" s="3092"/>
      <c r="Z160" s="3092"/>
      <c r="AA160" s="3092"/>
      <c r="AB160" s="3092"/>
      <c r="AC160" s="3092"/>
      <c r="AD160" s="3092"/>
      <c r="AE160" s="3092"/>
      <c r="AF160" s="3092"/>
      <c r="AG160" s="3092"/>
      <c r="AH160" s="3092"/>
      <c r="AI160" s="3092"/>
      <c r="AJ160" s="3092"/>
      <c r="AK160" s="3092"/>
      <c r="AL160" s="3092"/>
      <c r="AM160" s="3091"/>
    </row>
    <row r="161" spans="1:39" ht="15" customHeight="1" x14ac:dyDescent="0.25">
      <c r="A161" s="2579"/>
      <c r="B161" s="2522"/>
      <c r="C161" s="2580"/>
      <c r="D161" s="2505"/>
      <c r="E161" s="2506"/>
      <c r="F161" s="3090" t="s">
        <v>166</v>
      </c>
      <c r="G161" s="3091"/>
      <c r="H161" s="3090" t="s">
        <v>147</v>
      </c>
      <c r="I161" s="3091"/>
      <c r="J161" s="3090" t="s">
        <v>113</v>
      </c>
      <c r="K161" s="3091"/>
      <c r="L161" s="3562" t="s">
        <v>114</v>
      </c>
      <c r="M161" s="3563"/>
      <c r="N161" s="3563" t="s">
        <v>148</v>
      </c>
      <c r="O161" s="3564"/>
      <c r="P161" s="3090" t="s">
        <v>167</v>
      </c>
      <c r="Q161" s="3091"/>
      <c r="R161" s="3092" t="s">
        <v>168</v>
      </c>
      <c r="S161" s="3091"/>
      <c r="T161" s="3092" t="s">
        <v>169</v>
      </c>
      <c r="U161" s="3091"/>
      <c r="V161" s="3090" t="s">
        <v>170</v>
      </c>
      <c r="W161" s="3091"/>
      <c r="X161" s="3092" t="s">
        <v>171</v>
      </c>
      <c r="Y161" s="3091"/>
      <c r="Z161" s="3127" t="s">
        <v>172</v>
      </c>
      <c r="AA161" s="3137"/>
      <c r="AB161" s="3127" t="s">
        <v>173</v>
      </c>
      <c r="AC161" s="3137"/>
      <c r="AD161" s="3127" t="s">
        <v>174</v>
      </c>
      <c r="AE161" s="3137"/>
      <c r="AF161" s="3127" t="s">
        <v>150</v>
      </c>
      <c r="AG161" s="3137"/>
      <c r="AH161" s="3127" t="s">
        <v>175</v>
      </c>
      <c r="AI161" s="3137"/>
      <c r="AJ161" s="3127" t="s">
        <v>176</v>
      </c>
      <c r="AK161" s="3137"/>
      <c r="AL161" s="3136" t="s">
        <v>130</v>
      </c>
      <c r="AM161" s="3137"/>
    </row>
    <row r="162" spans="1:39" ht="15" customHeight="1" x14ac:dyDescent="0.25">
      <c r="A162" s="2505"/>
      <c r="B162" s="2506"/>
      <c r="C162" s="1319" t="s">
        <v>17</v>
      </c>
      <c r="D162" s="1320" t="s">
        <v>18</v>
      </c>
      <c r="E162" s="382" t="s">
        <v>19</v>
      </c>
      <c r="F162" s="1321" t="s">
        <v>18</v>
      </c>
      <c r="G162" s="382" t="s">
        <v>19</v>
      </c>
      <c r="H162" s="1321" t="s">
        <v>18</v>
      </c>
      <c r="I162" s="382" t="s">
        <v>19</v>
      </c>
      <c r="J162" s="1321" t="s">
        <v>18</v>
      </c>
      <c r="K162" s="382" t="s">
        <v>19</v>
      </c>
      <c r="L162" s="1999" t="s">
        <v>18</v>
      </c>
      <c r="M162" s="384" t="s">
        <v>19</v>
      </c>
      <c r="N162" s="1998" t="s">
        <v>18</v>
      </c>
      <c r="O162" s="2049" t="s">
        <v>19</v>
      </c>
      <c r="P162" s="1998" t="s">
        <v>18</v>
      </c>
      <c r="Q162" s="2049" t="s">
        <v>19</v>
      </c>
      <c r="R162" s="1256" t="s">
        <v>18</v>
      </c>
      <c r="S162" s="123" t="s">
        <v>19</v>
      </c>
      <c r="T162" s="1256" t="s">
        <v>18</v>
      </c>
      <c r="U162" s="123" t="s">
        <v>19</v>
      </c>
      <c r="V162" s="1999" t="s">
        <v>18</v>
      </c>
      <c r="W162" s="123" t="s">
        <v>19</v>
      </c>
      <c r="X162" s="1256" t="s">
        <v>18</v>
      </c>
      <c r="Y162" s="123" t="s">
        <v>19</v>
      </c>
      <c r="Z162" s="2050" t="s">
        <v>18</v>
      </c>
      <c r="AA162" s="385" t="s">
        <v>19</v>
      </c>
      <c r="AB162" s="2050" t="s">
        <v>18</v>
      </c>
      <c r="AC162" s="385" t="s">
        <v>19</v>
      </c>
      <c r="AD162" s="2050" t="s">
        <v>18</v>
      </c>
      <c r="AE162" s="385" t="s">
        <v>19</v>
      </c>
      <c r="AF162" s="2050" t="s">
        <v>18</v>
      </c>
      <c r="AG162" s="385" t="s">
        <v>19</v>
      </c>
      <c r="AH162" s="2050" t="s">
        <v>18</v>
      </c>
      <c r="AI162" s="385" t="s">
        <v>19</v>
      </c>
      <c r="AJ162" s="2050" t="s">
        <v>18</v>
      </c>
      <c r="AK162" s="385" t="s">
        <v>19</v>
      </c>
      <c r="AL162" s="1322" t="s">
        <v>18</v>
      </c>
      <c r="AM162" s="385" t="s">
        <v>19</v>
      </c>
    </row>
    <row r="163" spans="1:39" ht="15" customHeight="1" x14ac:dyDescent="0.25">
      <c r="A163" s="3139" t="s">
        <v>177</v>
      </c>
      <c r="B163" s="2062" t="s">
        <v>178</v>
      </c>
      <c r="C163" s="2051">
        <f t="shared" ref="C163:C168" si="51">SUM(D163+E163)</f>
        <v>0</v>
      </c>
      <c r="D163" s="2042">
        <f t="shared" ref="D163:E168" si="52">SUM(F163+H163+J163+L163+N163+P163+R163+T163+V163+X163+Z163+AB163+AD163+AF163+AH163+AJ163+AL163)</f>
        <v>0</v>
      </c>
      <c r="E163" s="2021">
        <f t="shared" si="52"/>
        <v>0</v>
      </c>
      <c r="F163" s="1990"/>
      <c r="G163" s="2010"/>
      <c r="H163" s="1990"/>
      <c r="I163" s="2010"/>
      <c r="J163" s="1990"/>
      <c r="K163" s="2010"/>
      <c r="L163" s="1990"/>
      <c r="M163" s="644"/>
      <c r="N163" s="644"/>
      <c r="O163" s="2010"/>
      <c r="P163" s="1990"/>
      <c r="Q163" s="2010"/>
      <c r="R163" s="2034"/>
      <c r="S163" s="2010"/>
      <c r="T163" s="2034"/>
      <c r="U163" s="2010"/>
      <c r="V163" s="1990"/>
      <c r="W163" s="2010"/>
      <c r="X163" s="2034"/>
      <c r="Y163" s="2010"/>
      <c r="Z163" s="2063"/>
      <c r="AA163" s="2054"/>
      <c r="AB163" s="2063"/>
      <c r="AC163" s="2054"/>
      <c r="AD163" s="2063"/>
      <c r="AE163" s="2054"/>
      <c r="AF163" s="2063"/>
      <c r="AG163" s="2054"/>
      <c r="AH163" s="2063"/>
      <c r="AI163" s="2054"/>
      <c r="AJ163" s="2063"/>
      <c r="AK163" s="2054"/>
      <c r="AL163" s="2064"/>
      <c r="AM163" s="2054"/>
    </row>
    <row r="164" spans="1:39" ht="15" customHeight="1" x14ac:dyDescent="0.25">
      <c r="A164" s="2604"/>
      <c r="B164" s="390" t="s">
        <v>179</v>
      </c>
      <c r="C164" s="216">
        <f t="shared" si="51"/>
        <v>0</v>
      </c>
      <c r="D164" s="248">
        <f t="shared" si="52"/>
        <v>0</v>
      </c>
      <c r="E164" s="133">
        <f t="shared" si="52"/>
        <v>0</v>
      </c>
      <c r="F164" s="77"/>
      <c r="G164" s="78"/>
      <c r="H164" s="77"/>
      <c r="I164" s="78"/>
      <c r="J164" s="77"/>
      <c r="K164" s="78"/>
      <c r="L164" s="77"/>
      <c r="M164" s="175"/>
      <c r="N164" s="175"/>
      <c r="O164" s="78"/>
      <c r="P164" s="77"/>
      <c r="Q164" s="78"/>
      <c r="R164" s="174"/>
      <c r="S164" s="78"/>
      <c r="T164" s="174"/>
      <c r="U164" s="78"/>
      <c r="V164" s="77"/>
      <c r="W164" s="78"/>
      <c r="X164" s="174"/>
      <c r="Y164" s="78"/>
      <c r="Z164" s="391"/>
      <c r="AA164" s="332"/>
      <c r="AB164" s="391"/>
      <c r="AC164" s="332"/>
      <c r="AD164" s="391"/>
      <c r="AE164" s="332"/>
      <c r="AF164" s="391"/>
      <c r="AG164" s="332"/>
      <c r="AH164" s="391"/>
      <c r="AI164" s="332"/>
      <c r="AJ164" s="391"/>
      <c r="AK164" s="332"/>
      <c r="AL164" s="392"/>
      <c r="AM164" s="332"/>
    </row>
    <row r="165" spans="1:39" ht="15" customHeight="1" x14ac:dyDescent="0.25">
      <c r="A165" s="2605"/>
      <c r="B165" s="393" t="s">
        <v>180</v>
      </c>
      <c r="C165" s="394">
        <f t="shared" si="51"/>
        <v>0</v>
      </c>
      <c r="D165" s="395">
        <f t="shared" si="52"/>
        <v>0</v>
      </c>
      <c r="E165" s="140">
        <f t="shared" si="52"/>
        <v>0</v>
      </c>
      <c r="F165" s="40"/>
      <c r="G165" s="88"/>
      <c r="H165" s="40"/>
      <c r="I165" s="88"/>
      <c r="J165" s="40"/>
      <c r="K165" s="88"/>
      <c r="L165" s="40"/>
      <c r="M165" s="186"/>
      <c r="N165" s="186"/>
      <c r="O165" s="88"/>
      <c r="P165" s="40"/>
      <c r="Q165" s="88"/>
      <c r="R165" s="188"/>
      <c r="S165" s="88"/>
      <c r="T165" s="188"/>
      <c r="U165" s="88"/>
      <c r="V165" s="40"/>
      <c r="W165" s="88"/>
      <c r="X165" s="188"/>
      <c r="Y165" s="88"/>
      <c r="Z165" s="396"/>
      <c r="AA165" s="339"/>
      <c r="AB165" s="396"/>
      <c r="AC165" s="339"/>
      <c r="AD165" s="396"/>
      <c r="AE165" s="339"/>
      <c r="AF165" s="396"/>
      <c r="AG165" s="339"/>
      <c r="AH165" s="396"/>
      <c r="AI165" s="339"/>
      <c r="AJ165" s="396"/>
      <c r="AK165" s="339"/>
      <c r="AL165" s="397"/>
      <c r="AM165" s="339"/>
    </row>
    <row r="166" spans="1:39" ht="15" customHeight="1" x14ac:dyDescent="0.25">
      <c r="A166" s="3139" t="s">
        <v>181</v>
      </c>
      <c r="B166" s="2062" t="s">
        <v>178</v>
      </c>
      <c r="C166" s="2051">
        <f t="shared" si="51"/>
        <v>0</v>
      </c>
      <c r="D166" s="2042">
        <f t="shared" si="52"/>
        <v>0</v>
      </c>
      <c r="E166" s="2021">
        <f t="shared" si="52"/>
        <v>0</v>
      </c>
      <c r="F166" s="1990"/>
      <c r="G166" s="2010"/>
      <c r="H166" s="1990"/>
      <c r="I166" s="2010"/>
      <c r="J166" s="1990"/>
      <c r="K166" s="2010"/>
      <c r="L166" s="1990"/>
      <c r="M166" s="644"/>
      <c r="N166" s="644"/>
      <c r="O166" s="2010"/>
      <c r="P166" s="1990"/>
      <c r="Q166" s="2010"/>
      <c r="R166" s="2034"/>
      <c r="S166" s="2010"/>
      <c r="T166" s="2034"/>
      <c r="U166" s="2010"/>
      <c r="V166" s="1990"/>
      <c r="W166" s="2010"/>
      <c r="X166" s="2034"/>
      <c r="Y166" s="2010"/>
      <c r="Z166" s="2063"/>
      <c r="AA166" s="2054"/>
      <c r="AB166" s="2063"/>
      <c r="AC166" s="2054"/>
      <c r="AD166" s="2063"/>
      <c r="AE166" s="2054"/>
      <c r="AF166" s="2063"/>
      <c r="AG166" s="2054"/>
      <c r="AH166" s="2063"/>
      <c r="AI166" s="2054"/>
      <c r="AJ166" s="2063"/>
      <c r="AK166" s="2054"/>
      <c r="AL166" s="2064"/>
      <c r="AM166" s="2054"/>
    </row>
    <row r="167" spans="1:39" ht="15" customHeight="1" x14ac:dyDescent="0.25">
      <c r="A167" s="2604"/>
      <c r="B167" s="390" t="s">
        <v>179</v>
      </c>
      <c r="C167" s="216">
        <f t="shared" si="51"/>
        <v>0</v>
      </c>
      <c r="D167" s="248">
        <f t="shared" si="52"/>
        <v>0</v>
      </c>
      <c r="E167" s="133">
        <f t="shared" si="52"/>
        <v>0</v>
      </c>
      <c r="F167" s="77"/>
      <c r="G167" s="78"/>
      <c r="H167" s="77"/>
      <c r="I167" s="78"/>
      <c r="J167" s="77"/>
      <c r="K167" s="78"/>
      <c r="L167" s="77"/>
      <c r="M167" s="175"/>
      <c r="N167" s="175"/>
      <c r="O167" s="78"/>
      <c r="P167" s="77"/>
      <c r="Q167" s="78"/>
      <c r="R167" s="174"/>
      <c r="S167" s="78"/>
      <c r="T167" s="174"/>
      <c r="U167" s="78"/>
      <c r="V167" s="77"/>
      <c r="W167" s="78"/>
      <c r="X167" s="174"/>
      <c r="Y167" s="78"/>
      <c r="Z167" s="391"/>
      <c r="AA167" s="332"/>
      <c r="AB167" s="391"/>
      <c r="AC167" s="332"/>
      <c r="AD167" s="391"/>
      <c r="AE167" s="332"/>
      <c r="AF167" s="391"/>
      <c r="AG167" s="332"/>
      <c r="AH167" s="391"/>
      <c r="AI167" s="332"/>
      <c r="AJ167" s="391"/>
      <c r="AK167" s="332"/>
      <c r="AL167" s="392"/>
      <c r="AM167" s="332"/>
    </row>
    <row r="168" spans="1:39" ht="15" customHeight="1" x14ac:dyDescent="0.25">
      <c r="A168" s="2605"/>
      <c r="B168" s="393" t="s">
        <v>180</v>
      </c>
      <c r="C168" s="394">
        <f t="shared" si="51"/>
        <v>0</v>
      </c>
      <c r="D168" s="395">
        <f t="shared" si="52"/>
        <v>0</v>
      </c>
      <c r="E168" s="140">
        <f t="shared" si="52"/>
        <v>0</v>
      </c>
      <c r="F168" s="40"/>
      <c r="G168" s="88"/>
      <c r="H168" s="40"/>
      <c r="I168" s="88"/>
      <c r="J168" s="40"/>
      <c r="K168" s="88"/>
      <c r="L168" s="40"/>
      <c r="M168" s="186"/>
      <c r="N168" s="186"/>
      <c r="O168" s="88"/>
      <c r="P168" s="40"/>
      <c r="Q168" s="88"/>
      <c r="R168" s="188"/>
      <c r="S168" s="88"/>
      <c r="T168" s="188"/>
      <c r="U168" s="88"/>
      <c r="V168" s="40"/>
      <c r="W168" s="88"/>
      <c r="X168" s="188"/>
      <c r="Y168" s="88"/>
      <c r="Z168" s="396"/>
      <c r="AA168" s="339"/>
      <c r="AB168" s="396"/>
      <c r="AC168" s="339"/>
      <c r="AD168" s="396"/>
      <c r="AE168" s="339"/>
      <c r="AF168" s="396"/>
      <c r="AG168" s="339"/>
      <c r="AH168" s="396"/>
      <c r="AI168" s="339"/>
      <c r="AJ168" s="396"/>
      <c r="AK168" s="339"/>
      <c r="AL168" s="397"/>
      <c r="AM168" s="339"/>
    </row>
    <row r="169" spans="1:39" ht="18" customHeight="1" x14ac:dyDescent="0.25">
      <c r="A169" s="377" t="s">
        <v>182</v>
      </c>
      <c r="B169" s="12"/>
      <c r="C169" s="12"/>
      <c r="D169" s="12"/>
      <c r="E169" s="13"/>
      <c r="F169" s="13"/>
      <c r="G169" s="13"/>
      <c r="H169" s="13"/>
      <c r="I169" s="13"/>
      <c r="J169" s="13"/>
      <c r="K169" s="13"/>
      <c r="L169" s="13"/>
      <c r="M169" s="398"/>
      <c r="N169" s="3"/>
      <c r="O169" s="3"/>
    </row>
    <row r="170" spans="1:39" ht="15" customHeight="1" x14ac:dyDescent="0.25">
      <c r="A170" s="3100" t="s">
        <v>25</v>
      </c>
      <c r="B170" s="3100" t="s">
        <v>26</v>
      </c>
      <c r="C170" s="3101" t="s">
        <v>65</v>
      </c>
      <c r="D170" s="3102"/>
      <c r="E170" s="3103"/>
      <c r="F170" s="3090" t="s">
        <v>6</v>
      </c>
      <c r="G170" s="3092"/>
      <c r="H170" s="3092"/>
      <c r="I170" s="3092"/>
      <c r="J170" s="3092"/>
      <c r="K170" s="3092"/>
      <c r="L170" s="3092"/>
      <c r="M170" s="3092"/>
      <c r="N170" s="3092"/>
      <c r="O170" s="3091"/>
    </row>
    <row r="171" spans="1:39" ht="15" customHeight="1" x14ac:dyDescent="0.25">
      <c r="A171" s="2509"/>
      <c r="B171" s="2509"/>
      <c r="C171" s="2580"/>
      <c r="D171" s="2505"/>
      <c r="E171" s="2506"/>
      <c r="F171" s="3090" t="s">
        <v>174</v>
      </c>
      <c r="G171" s="3091"/>
      <c r="H171" s="3090" t="s">
        <v>150</v>
      </c>
      <c r="I171" s="3091"/>
      <c r="J171" s="3090" t="s">
        <v>175</v>
      </c>
      <c r="K171" s="3091"/>
      <c r="L171" s="3090" t="s">
        <v>176</v>
      </c>
      <c r="M171" s="3091"/>
      <c r="N171" s="3090" t="s">
        <v>130</v>
      </c>
      <c r="O171" s="3091"/>
    </row>
    <row r="172" spans="1:39" ht="15" customHeight="1" x14ac:dyDescent="0.25">
      <c r="A172" s="2510"/>
      <c r="B172" s="2510"/>
      <c r="C172" s="1319" t="s">
        <v>17</v>
      </c>
      <c r="D172" s="1320" t="s">
        <v>18</v>
      </c>
      <c r="E172" s="382" t="s">
        <v>19</v>
      </c>
      <c r="F172" s="1321" t="s">
        <v>18</v>
      </c>
      <c r="G172" s="382" t="s">
        <v>19</v>
      </c>
      <c r="H172" s="1321" t="s">
        <v>18</v>
      </c>
      <c r="I172" s="382" t="s">
        <v>19</v>
      </c>
      <c r="J172" s="1321" t="s">
        <v>18</v>
      </c>
      <c r="K172" s="382" t="s">
        <v>19</v>
      </c>
      <c r="L172" s="1321" t="s">
        <v>18</v>
      </c>
      <c r="M172" s="382" t="s">
        <v>19</v>
      </c>
      <c r="N172" s="1321" t="s">
        <v>18</v>
      </c>
      <c r="O172" s="382" t="s">
        <v>19</v>
      </c>
    </row>
    <row r="173" spans="1:39" ht="15" customHeight="1" x14ac:dyDescent="0.25">
      <c r="A173" s="3106" t="s">
        <v>183</v>
      </c>
      <c r="B173" s="2062" t="s">
        <v>184</v>
      </c>
      <c r="C173" s="2051">
        <f t="shared" ref="C173:C178" si="53">SUM(D173+E173)</f>
        <v>0</v>
      </c>
      <c r="D173" s="2042">
        <f t="shared" ref="D173:E178" si="54">SUM(F173+H173+J173+L173+N173)</f>
        <v>0</v>
      </c>
      <c r="E173" s="2021">
        <f t="shared" si="54"/>
        <v>0</v>
      </c>
      <c r="F173" s="1990"/>
      <c r="G173" s="2012"/>
      <c r="H173" s="1990"/>
      <c r="I173" s="2010"/>
      <c r="J173" s="2034"/>
      <c r="K173" s="2012"/>
      <c r="L173" s="1990"/>
      <c r="M173" s="2010"/>
      <c r="N173" s="1990"/>
      <c r="O173" s="2010"/>
    </row>
    <row r="174" spans="1:39" ht="15" customHeight="1" x14ac:dyDescent="0.25">
      <c r="A174" s="2517"/>
      <c r="B174" s="218" t="s">
        <v>185</v>
      </c>
      <c r="C174" s="399">
        <f t="shared" si="53"/>
        <v>0</v>
      </c>
      <c r="D174" s="400">
        <f t="shared" si="54"/>
        <v>0</v>
      </c>
      <c r="E174" s="401">
        <f t="shared" si="54"/>
        <v>0</v>
      </c>
      <c r="F174" s="402"/>
      <c r="G174" s="403"/>
      <c r="H174" s="402"/>
      <c r="I174" s="404"/>
      <c r="J174" s="405"/>
      <c r="K174" s="403"/>
      <c r="L174" s="402"/>
      <c r="M174" s="404"/>
      <c r="N174" s="402"/>
      <c r="O174" s="404"/>
    </row>
    <row r="175" spans="1:39" ht="15" customHeight="1" x14ac:dyDescent="0.25">
      <c r="A175" s="2518"/>
      <c r="B175" s="406" t="s">
        <v>186</v>
      </c>
      <c r="C175" s="407">
        <f t="shared" si="53"/>
        <v>0</v>
      </c>
      <c r="D175" s="250">
        <f t="shared" si="54"/>
        <v>0</v>
      </c>
      <c r="E175" s="251">
        <f t="shared" si="54"/>
        <v>0</v>
      </c>
      <c r="F175" s="104"/>
      <c r="G175" s="107"/>
      <c r="H175" s="104"/>
      <c r="I175" s="105"/>
      <c r="J175" s="408"/>
      <c r="K175" s="107"/>
      <c r="L175" s="104"/>
      <c r="M175" s="105"/>
      <c r="N175" s="104"/>
      <c r="O175" s="105"/>
    </row>
    <row r="176" spans="1:39" ht="15" customHeight="1" x14ac:dyDescent="0.25">
      <c r="A176" s="3106" t="s">
        <v>187</v>
      </c>
      <c r="B176" s="2062" t="s">
        <v>184</v>
      </c>
      <c r="C176" s="2051">
        <f t="shared" si="53"/>
        <v>0</v>
      </c>
      <c r="D176" s="2042">
        <f t="shared" si="54"/>
        <v>0</v>
      </c>
      <c r="E176" s="2021">
        <f t="shared" si="54"/>
        <v>0</v>
      </c>
      <c r="F176" s="1990"/>
      <c r="G176" s="2010"/>
      <c r="H176" s="1990"/>
      <c r="I176" s="2012"/>
      <c r="J176" s="1990"/>
      <c r="K176" s="2010"/>
      <c r="L176" s="2034"/>
      <c r="M176" s="2012"/>
      <c r="N176" s="1990"/>
      <c r="O176" s="2010"/>
    </row>
    <row r="177" spans="1:21" ht="15" customHeight="1" x14ac:dyDescent="0.25">
      <c r="A177" s="2517"/>
      <c r="B177" s="218" t="s">
        <v>185</v>
      </c>
      <c r="C177" s="218">
        <f t="shared" si="53"/>
        <v>0</v>
      </c>
      <c r="D177" s="333">
        <f t="shared" si="54"/>
        <v>0</v>
      </c>
      <c r="E177" s="136">
        <f t="shared" si="54"/>
        <v>0</v>
      </c>
      <c r="F177" s="402"/>
      <c r="G177" s="404"/>
      <c r="H177" s="77"/>
      <c r="I177" s="80"/>
      <c r="J177" s="77"/>
      <c r="K177" s="78"/>
      <c r="L177" s="174"/>
      <c r="M177" s="80"/>
      <c r="N177" s="77"/>
      <c r="O177" s="78"/>
    </row>
    <row r="178" spans="1:21" ht="15" customHeight="1" x14ac:dyDescent="0.25">
      <c r="A178" s="2518"/>
      <c r="B178" s="406" t="s">
        <v>186</v>
      </c>
      <c r="C178" s="220">
        <f t="shared" si="53"/>
        <v>0</v>
      </c>
      <c r="D178" s="253">
        <f t="shared" si="54"/>
        <v>0</v>
      </c>
      <c r="E178" s="254">
        <f t="shared" si="54"/>
        <v>0</v>
      </c>
      <c r="F178" s="40"/>
      <c r="G178" s="88"/>
      <c r="H178" s="40"/>
      <c r="I178" s="90"/>
      <c r="J178" s="40"/>
      <c r="K178" s="88"/>
      <c r="L178" s="188"/>
      <c r="M178" s="90"/>
      <c r="N178" s="40"/>
      <c r="O178" s="88"/>
    </row>
    <row r="179" spans="1:21" ht="18" customHeight="1" x14ac:dyDescent="0.25">
      <c r="A179" s="3142" t="s">
        <v>188</v>
      </c>
      <c r="B179" s="3142"/>
      <c r="C179" s="3142"/>
      <c r="D179" s="3142"/>
      <c r="E179" s="3142"/>
      <c r="F179" s="3142"/>
      <c r="G179" s="3142"/>
      <c r="H179" s="3142"/>
      <c r="I179" s="3142"/>
      <c r="J179" s="3142"/>
      <c r="K179" s="3142"/>
      <c r="L179" s="3142"/>
      <c r="M179" s="3142"/>
      <c r="N179" s="3142"/>
      <c r="O179" s="3142"/>
      <c r="P179" s="3"/>
      <c r="Q179" s="3"/>
    </row>
    <row r="180" spans="1:21" ht="15" customHeight="1" x14ac:dyDescent="0.25">
      <c r="A180" s="3101" t="s">
        <v>189</v>
      </c>
      <c r="B180" s="3103"/>
      <c r="C180" s="3101" t="s">
        <v>65</v>
      </c>
      <c r="D180" s="3102"/>
      <c r="E180" s="3103"/>
      <c r="F180" s="3090" t="s">
        <v>6</v>
      </c>
      <c r="G180" s="3092"/>
      <c r="H180" s="3092"/>
      <c r="I180" s="3092"/>
      <c r="J180" s="3092"/>
      <c r="K180" s="3092"/>
      <c r="L180" s="3092"/>
      <c r="M180" s="3092"/>
      <c r="N180" s="3092"/>
      <c r="O180" s="3092"/>
      <c r="P180" s="3092"/>
      <c r="Q180" s="3091"/>
    </row>
    <row r="181" spans="1:21" ht="15" customHeight="1" x14ac:dyDescent="0.25">
      <c r="A181" s="2578"/>
      <c r="B181" s="2522"/>
      <c r="C181" s="2580"/>
      <c r="D181" s="2505"/>
      <c r="E181" s="2506"/>
      <c r="F181" s="3090" t="s">
        <v>150</v>
      </c>
      <c r="G181" s="3091"/>
      <c r="H181" s="3090" t="s">
        <v>175</v>
      </c>
      <c r="I181" s="3091"/>
      <c r="J181" s="3090" t="s">
        <v>176</v>
      </c>
      <c r="K181" s="3091"/>
      <c r="L181" s="3090" t="s">
        <v>190</v>
      </c>
      <c r="M181" s="3091"/>
      <c r="N181" s="3090" t="s">
        <v>191</v>
      </c>
      <c r="O181" s="3091"/>
      <c r="P181" s="3090" t="s">
        <v>192</v>
      </c>
      <c r="Q181" s="3091"/>
    </row>
    <row r="182" spans="1:21" ht="15" customHeight="1" x14ac:dyDescent="0.25">
      <c r="A182" s="2580"/>
      <c r="B182" s="2506"/>
      <c r="C182" s="1319" t="s">
        <v>17</v>
      </c>
      <c r="D182" s="1320" t="s">
        <v>18</v>
      </c>
      <c r="E182" s="382" t="s">
        <v>19</v>
      </c>
      <c r="F182" s="1321" t="s">
        <v>18</v>
      </c>
      <c r="G182" s="382" t="s">
        <v>19</v>
      </c>
      <c r="H182" s="1321" t="s">
        <v>18</v>
      </c>
      <c r="I182" s="382" t="s">
        <v>19</v>
      </c>
      <c r="J182" s="1321" t="s">
        <v>18</v>
      </c>
      <c r="K182" s="1326" t="s">
        <v>19</v>
      </c>
      <c r="L182" s="1321" t="s">
        <v>18</v>
      </c>
      <c r="M182" s="382" t="s">
        <v>19</v>
      </c>
      <c r="N182" s="1321" t="s">
        <v>18</v>
      </c>
      <c r="O182" s="382" t="s">
        <v>19</v>
      </c>
      <c r="P182" s="1321" t="s">
        <v>18</v>
      </c>
      <c r="Q182" s="1326" t="s">
        <v>19</v>
      </c>
    </row>
    <row r="183" spans="1:21" ht="15" customHeight="1" x14ac:dyDescent="0.25">
      <c r="A183" s="3565" t="s">
        <v>193</v>
      </c>
      <c r="B183" s="3566"/>
      <c r="C183" s="2051">
        <f>SUM(D183+E183)</f>
        <v>25</v>
      </c>
      <c r="D183" s="2042">
        <f>SUM(F183+H183+J183+L183+N183+P183)</f>
        <v>11</v>
      </c>
      <c r="E183" s="2021">
        <f>SUM(G183+I183+K183+M183+O183+Q183)</f>
        <v>14</v>
      </c>
      <c r="F183" s="1990">
        <v>1</v>
      </c>
      <c r="G183" s="2012">
        <v>3</v>
      </c>
      <c r="H183" s="1990">
        <v>1</v>
      </c>
      <c r="I183" s="2010">
        <v>1</v>
      </c>
      <c r="J183" s="2034">
        <v>5</v>
      </c>
      <c r="K183" s="2010">
        <v>4</v>
      </c>
      <c r="L183" s="2034">
        <v>1</v>
      </c>
      <c r="M183" s="2012">
        <v>2</v>
      </c>
      <c r="N183" s="1990">
        <v>2</v>
      </c>
      <c r="O183" s="2010">
        <v>2</v>
      </c>
      <c r="P183" s="2034">
        <v>1</v>
      </c>
      <c r="Q183" s="2010">
        <v>2</v>
      </c>
    </row>
    <row r="184" spans="1:21" ht="15" customHeight="1" x14ac:dyDescent="0.25">
      <c r="A184" s="2608" t="s">
        <v>194</v>
      </c>
      <c r="B184" s="2543"/>
      <c r="C184" s="218">
        <f>SUM(D184+E184)</f>
        <v>147</v>
      </c>
      <c r="D184" s="333">
        <f t="shared" ref="D184:E185" si="55">SUM(F184+H184+J184+L184+N184+P184)</f>
        <v>72</v>
      </c>
      <c r="E184" s="401">
        <f t="shared" si="55"/>
        <v>75</v>
      </c>
      <c r="F184" s="402">
        <v>16</v>
      </c>
      <c r="G184" s="403">
        <v>19</v>
      </c>
      <c r="H184" s="402">
        <v>19</v>
      </c>
      <c r="I184" s="404">
        <v>11</v>
      </c>
      <c r="J184" s="405">
        <v>7</v>
      </c>
      <c r="K184" s="404">
        <v>13</v>
      </c>
      <c r="L184" s="405">
        <v>14</v>
      </c>
      <c r="M184" s="403">
        <v>12</v>
      </c>
      <c r="N184" s="402">
        <v>11</v>
      </c>
      <c r="O184" s="404">
        <v>14</v>
      </c>
      <c r="P184" s="405">
        <v>5</v>
      </c>
      <c r="Q184" s="404">
        <v>6</v>
      </c>
    </row>
    <row r="185" spans="1:21" ht="15" customHeight="1" x14ac:dyDescent="0.25">
      <c r="A185" s="2616" t="s">
        <v>195</v>
      </c>
      <c r="B185" s="2617"/>
      <c r="C185" s="410">
        <f>SUM(D185+E185)</f>
        <v>21</v>
      </c>
      <c r="D185" s="333">
        <f t="shared" si="55"/>
        <v>11</v>
      </c>
      <c r="E185" s="136">
        <f t="shared" si="55"/>
        <v>10</v>
      </c>
      <c r="F185" s="77">
        <v>3</v>
      </c>
      <c r="G185" s="80">
        <v>3</v>
      </c>
      <c r="H185" s="77">
        <v>3</v>
      </c>
      <c r="I185" s="78">
        <v>1</v>
      </c>
      <c r="J185" s="174">
        <v>0</v>
      </c>
      <c r="K185" s="78">
        <v>4</v>
      </c>
      <c r="L185" s="174">
        <v>2</v>
      </c>
      <c r="M185" s="80">
        <v>0</v>
      </c>
      <c r="N185" s="77">
        <v>3</v>
      </c>
      <c r="O185" s="78">
        <v>2</v>
      </c>
      <c r="P185" s="174">
        <v>0</v>
      </c>
      <c r="Q185" s="78">
        <v>0</v>
      </c>
    </row>
    <row r="186" spans="1:21" ht="15" customHeight="1" x14ac:dyDescent="0.25">
      <c r="A186" s="3090" t="s">
        <v>65</v>
      </c>
      <c r="B186" s="3091"/>
      <c r="C186" s="2036">
        <f t="shared" ref="C186:Q186" si="56">SUM(C183:C185)</f>
        <v>193</v>
      </c>
      <c r="D186" s="1284">
        <f t="shared" si="56"/>
        <v>94</v>
      </c>
      <c r="E186" s="1284">
        <f t="shared" si="56"/>
        <v>99</v>
      </c>
      <c r="F186" s="2026">
        <f t="shared" si="56"/>
        <v>20</v>
      </c>
      <c r="G186" s="1284">
        <f t="shared" si="56"/>
        <v>25</v>
      </c>
      <c r="H186" s="2026">
        <f t="shared" si="56"/>
        <v>23</v>
      </c>
      <c r="I186" s="1284">
        <f t="shared" si="56"/>
        <v>13</v>
      </c>
      <c r="J186" s="2026">
        <f t="shared" si="56"/>
        <v>12</v>
      </c>
      <c r="K186" s="1284">
        <f t="shared" si="56"/>
        <v>21</v>
      </c>
      <c r="L186" s="2026">
        <f t="shared" si="56"/>
        <v>17</v>
      </c>
      <c r="M186" s="1284">
        <f t="shared" si="56"/>
        <v>14</v>
      </c>
      <c r="N186" s="2026">
        <f t="shared" si="56"/>
        <v>16</v>
      </c>
      <c r="O186" s="1284">
        <f t="shared" si="56"/>
        <v>18</v>
      </c>
      <c r="P186" s="2026">
        <f t="shared" si="56"/>
        <v>6</v>
      </c>
      <c r="Q186" s="2031">
        <f t="shared" si="56"/>
        <v>8</v>
      </c>
    </row>
    <row r="187" spans="1:21" ht="15" customHeight="1" x14ac:dyDescent="0.25">
      <c r="A187" s="5" t="s">
        <v>196</v>
      </c>
    </row>
    <row r="188" spans="1:21" ht="18" customHeight="1" x14ac:dyDescent="0.25">
      <c r="A188" s="411" t="s">
        <v>197</v>
      </c>
      <c r="B188" s="412"/>
      <c r="C188" s="412"/>
      <c r="D188" s="412"/>
      <c r="E188" s="41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21" ht="15" customHeight="1" x14ac:dyDescent="0.25">
      <c r="A189" s="3101" t="s">
        <v>198</v>
      </c>
      <c r="B189" s="3103"/>
      <c r="C189" s="3569" t="s">
        <v>120</v>
      </c>
      <c r="D189" s="3570"/>
      <c r="E189" s="3571"/>
      <c r="F189" s="3104" t="s">
        <v>6</v>
      </c>
      <c r="G189" s="3105"/>
      <c r="H189" s="3105"/>
      <c r="I189" s="3105"/>
      <c r="J189" s="3105"/>
      <c r="K189" s="3105"/>
      <c r="L189" s="3105"/>
      <c r="M189" s="3105"/>
      <c r="N189" s="3105"/>
      <c r="O189" s="3105"/>
      <c r="P189" s="3105"/>
      <c r="Q189" s="3105"/>
      <c r="R189" s="3105"/>
      <c r="S189" s="3105"/>
      <c r="T189" s="3105"/>
      <c r="U189" s="3150"/>
    </row>
    <row r="190" spans="1:21" ht="15" customHeight="1" x14ac:dyDescent="0.25">
      <c r="A190" s="2578"/>
      <c r="B190" s="2522"/>
      <c r="C190" s="2621"/>
      <c r="D190" s="2622"/>
      <c r="E190" s="2623"/>
      <c r="F190" s="3562" t="s">
        <v>166</v>
      </c>
      <c r="G190" s="3564"/>
      <c r="H190" s="3143" t="s">
        <v>147</v>
      </c>
      <c r="I190" s="3564"/>
      <c r="J190" s="3562" t="s">
        <v>113</v>
      </c>
      <c r="K190" s="3564"/>
      <c r="L190" s="3143" t="s">
        <v>114</v>
      </c>
      <c r="M190" s="3564"/>
      <c r="N190" s="3143" t="s">
        <v>148</v>
      </c>
      <c r="O190" s="3564"/>
      <c r="P190" s="3143" t="s">
        <v>199</v>
      </c>
      <c r="Q190" s="3564"/>
      <c r="R190" s="3143" t="s">
        <v>200</v>
      </c>
      <c r="S190" s="3564"/>
      <c r="T190" s="2531" t="s">
        <v>201</v>
      </c>
      <c r="U190" s="2524"/>
    </row>
    <row r="191" spans="1:21" ht="15" customHeight="1" x14ac:dyDescent="0.25">
      <c r="A191" s="2580"/>
      <c r="B191" s="2506"/>
      <c r="C191" s="2022" t="s">
        <v>17</v>
      </c>
      <c r="D191" s="1256" t="s">
        <v>18</v>
      </c>
      <c r="E191" s="1232" t="s">
        <v>19</v>
      </c>
      <c r="F191" s="1999" t="s">
        <v>18</v>
      </c>
      <c r="G191" s="2049" t="s">
        <v>19</v>
      </c>
      <c r="H191" s="1256" t="s">
        <v>18</v>
      </c>
      <c r="I191" s="2049" t="s">
        <v>19</v>
      </c>
      <c r="J191" s="1999" t="s">
        <v>18</v>
      </c>
      <c r="K191" s="2049" t="s">
        <v>19</v>
      </c>
      <c r="L191" s="1256" t="s">
        <v>18</v>
      </c>
      <c r="M191" s="2049" t="s">
        <v>19</v>
      </c>
      <c r="N191" s="1256" t="s">
        <v>18</v>
      </c>
      <c r="O191" s="2049" t="s">
        <v>19</v>
      </c>
      <c r="P191" s="1256" t="s">
        <v>18</v>
      </c>
      <c r="Q191" s="2049" t="s">
        <v>19</v>
      </c>
      <c r="R191" s="1256" t="s">
        <v>18</v>
      </c>
      <c r="S191" s="2049" t="s">
        <v>19</v>
      </c>
      <c r="T191" s="1256" t="s">
        <v>18</v>
      </c>
      <c r="U191" s="2049" t="s">
        <v>19</v>
      </c>
    </row>
    <row r="192" spans="1:21" ht="15" customHeight="1" x14ac:dyDescent="0.25">
      <c r="A192" s="3567" t="s">
        <v>202</v>
      </c>
      <c r="B192" s="3568"/>
      <c r="C192" s="413">
        <f>SUM(D192+E192)</f>
        <v>0</v>
      </c>
      <c r="D192" s="414">
        <f>SUM(F192+H192+J192+L192+N192+P192+R192+T192)</f>
        <v>0</v>
      </c>
      <c r="E192" s="415">
        <f t="shared" ref="D192:E194" si="57">SUM(G192+I192+K192+M192+O192+Q192+S192+U192)</f>
        <v>0</v>
      </c>
      <c r="F192" s="178"/>
      <c r="G192" s="359"/>
      <c r="H192" s="416"/>
      <c r="I192" s="359"/>
      <c r="J192" s="178"/>
      <c r="K192" s="359"/>
      <c r="L192" s="204"/>
      <c r="M192" s="68"/>
      <c r="N192" s="204"/>
      <c r="O192" s="68"/>
      <c r="P192" s="204"/>
      <c r="Q192" s="68"/>
      <c r="R192" s="204"/>
      <c r="S192" s="68"/>
      <c r="T192" s="204"/>
      <c r="U192" s="68"/>
    </row>
    <row r="193" spans="1:94" ht="15" customHeight="1" x14ac:dyDescent="0.25">
      <c r="A193" s="2613" t="s">
        <v>203</v>
      </c>
      <c r="B193" s="2604"/>
      <c r="C193" s="417">
        <f>SUM(D193+E193)</f>
        <v>0</v>
      </c>
      <c r="D193" s="418">
        <f t="shared" si="57"/>
        <v>0</v>
      </c>
      <c r="E193" s="419">
        <f t="shared" si="57"/>
        <v>0</v>
      </c>
      <c r="F193" s="273"/>
      <c r="G193" s="275"/>
      <c r="H193" s="420"/>
      <c r="I193" s="275"/>
      <c r="J193" s="273"/>
      <c r="K193" s="275"/>
      <c r="L193" s="408"/>
      <c r="M193" s="105"/>
      <c r="N193" s="408"/>
      <c r="O193" s="105"/>
      <c r="P193" s="408"/>
      <c r="Q193" s="105"/>
      <c r="R193" s="408"/>
      <c r="S193" s="105"/>
      <c r="T193" s="408"/>
      <c r="U193" s="105"/>
    </row>
    <row r="194" spans="1:94" ht="15" customHeight="1" x14ac:dyDescent="0.25">
      <c r="A194" s="3146" t="s">
        <v>204</v>
      </c>
      <c r="B194" s="3147"/>
      <c r="C194" s="2065">
        <f>SUM(D194+E194)</f>
        <v>0</v>
      </c>
      <c r="D194" s="1265">
        <f t="shared" si="57"/>
        <v>0</v>
      </c>
      <c r="E194" s="1237">
        <f t="shared" si="57"/>
        <v>0</v>
      </c>
      <c r="F194" s="2026">
        <f t="shared" ref="F194:U194" si="58">SUM(F192:F193)</f>
        <v>0</v>
      </c>
      <c r="G194" s="2031">
        <f t="shared" si="58"/>
        <v>0</v>
      </c>
      <c r="H194" s="1284">
        <f t="shared" si="58"/>
        <v>0</v>
      </c>
      <c r="I194" s="2031">
        <f t="shared" si="58"/>
        <v>0</v>
      </c>
      <c r="J194" s="2026">
        <f t="shared" si="58"/>
        <v>0</v>
      </c>
      <c r="K194" s="2031">
        <f t="shared" si="58"/>
        <v>0</v>
      </c>
      <c r="L194" s="1284">
        <f t="shared" si="58"/>
        <v>0</v>
      </c>
      <c r="M194" s="2031">
        <f t="shared" si="58"/>
        <v>0</v>
      </c>
      <c r="N194" s="1284">
        <f t="shared" si="58"/>
        <v>0</v>
      </c>
      <c r="O194" s="2031">
        <f t="shared" si="58"/>
        <v>0</v>
      </c>
      <c r="P194" s="1284">
        <f t="shared" si="58"/>
        <v>0</v>
      </c>
      <c r="Q194" s="2031">
        <f t="shared" si="58"/>
        <v>0</v>
      </c>
      <c r="R194" s="1284">
        <f t="shared" si="58"/>
        <v>0</v>
      </c>
      <c r="S194" s="2031">
        <f t="shared" si="58"/>
        <v>0</v>
      </c>
      <c r="T194" s="1284">
        <f t="shared" si="58"/>
        <v>0</v>
      </c>
      <c r="U194" s="2031">
        <f t="shared" si="58"/>
        <v>0</v>
      </c>
    </row>
    <row r="195" spans="1:94" ht="18" customHeight="1" x14ac:dyDescent="0.25">
      <c r="A195" s="411" t="s">
        <v>205</v>
      </c>
      <c r="B195" s="412"/>
      <c r="C195" s="412"/>
      <c r="D195" s="412"/>
      <c r="E195" s="41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T195" s="242"/>
      <c r="U195" s="242"/>
    </row>
    <row r="196" spans="1:94" ht="15" customHeight="1" x14ac:dyDescent="0.25">
      <c r="A196" s="3101" t="s">
        <v>198</v>
      </c>
      <c r="B196" s="3103"/>
      <c r="C196" s="3569" t="s">
        <v>120</v>
      </c>
      <c r="D196" s="3570"/>
      <c r="E196" s="3574"/>
      <c r="F196" s="3575" t="s">
        <v>6</v>
      </c>
      <c r="G196" s="3576"/>
      <c r="H196" s="3576"/>
      <c r="I196" s="3576"/>
      <c r="J196" s="3576"/>
      <c r="K196" s="3576"/>
      <c r="L196" s="3576"/>
      <c r="M196" s="3576"/>
      <c r="N196" s="3576"/>
      <c r="O196" s="3577"/>
      <c r="P196" s="3091" t="s">
        <v>206</v>
      </c>
      <c r="Q196" s="3554"/>
      <c r="R196" s="3554"/>
      <c r="S196" s="3554"/>
      <c r="T196" s="242"/>
      <c r="U196" s="242"/>
    </row>
    <row r="197" spans="1:94" ht="15" customHeight="1" x14ac:dyDescent="0.25">
      <c r="A197" s="2578"/>
      <c r="B197" s="2522"/>
      <c r="C197" s="2621"/>
      <c r="D197" s="2622"/>
      <c r="E197" s="2623"/>
      <c r="F197" s="2633" t="s">
        <v>114</v>
      </c>
      <c r="G197" s="2525"/>
      <c r="H197" s="2633" t="s">
        <v>148</v>
      </c>
      <c r="I197" s="2525"/>
      <c r="J197" s="2633" t="s">
        <v>199</v>
      </c>
      <c r="K197" s="2525"/>
      <c r="L197" s="2633" t="s">
        <v>200</v>
      </c>
      <c r="M197" s="2525"/>
      <c r="N197" s="2633" t="s">
        <v>201</v>
      </c>
      <c r="O197" s="2634"/>
      <c r="P197" s="3578" t="s">
        <v>166</v>
      </c>
      <c r="Q197" s="3563" t="s">
        <v>147</v>
      </c>
      <c r="R197" s="3563" t="s">
        <v>113</v>
      </c>
      <c r="S197" s="3091" t="s">
        <v>114</v>
      </c>
      <c r="T197" s="242"/>
      <c r="U197" s="242"/>
    </row>
    <row r="198" spans="1:94" ht="15" customHeight="1" x14ac:dyDescent="0.25">
      <c r="A198" s="2580"/>
      <c r="B198" s="2506"/>
      <c r="C198" s="2022" t="s">
        <v>17</v>
      </c>
      <c r="D198" s="1256" t="s">
        <v>18</v>
      </c>
      <c r="E198" s="1232" t="s">
        <v>19</v>
      </c>
      <c r="F198" s="1256" t="s">
        <v>18</v>
      </c>
      <c r="G198" s="2049" t="s">
        <v>19</v>
      </c>
      <c r="H198" s="1256" t="s">
        <v>18</v>
      </c>
      <c r="I198" s="2049" t="s">
        <v>19</v>
      </c>
      <c r="J198" s="1256" t="s">
        <v>18</v>
      </c>
      <c r="K198" s="2049" t="s">
        <v>19</v>
      </c>
      <c r="L198" s="1256" t="s">
        <v>18</v>
      </c>
      <c r="M198" s="2049" t="s">
        <v>19</v>
      </c>
      <c r="N198" s="1256" t="s">
        <v>18</v>
      </c>
      <c r="O198" s="2032" t="s">
        <v>19</v>
      </c>
      <c r="P198" s="3578"/>
      <c r="Q198" s="3563"/>
      <c r="R198" s="3563"/>
      <c r="S198" s="3091"/>
      <c r="T198" s="242"/>
      <c r="U198" s="242"/>
    </row>
    <row r="199" spans="1:94" ht="15" customHeight="1" x14ac:dyDescent="0.25">
      <c r="A199" s="3567" t="s">
        <v>207</v>
      </c>
      <c r="B199" s="3568"/>
      <c r="C199" s="413">
        <f>SUM(D199+E199)</f>
        <v>0</v>
      </c>
      <c r="D199" s="414">
        <f>SUM(F199+H199+J199+L199+N199)</f>
        <v>0</v>
      </c>
      <c r="E199" s="415">
        <f>SUM(G199+I199+K199+M199+O199)</f>
        <v>0</v>
      </c>
      <c r="F199" s="204"/>
      <c r="G199" s="68"/>
      <c r="H199" s="204"/>
      <c r="I199" s="68"/>
      <c r="J199" s="204"/>
      <c r="K199" s="68"/>
      <c r="L199" s="204"/>
      <c r="M199" s="68"/>
      <c r="N199" s="204"/>
      <c r="O199" s="422"/>
      <c r="P199" s="1328"/>
      <c r="Q199" s="644"/>
      <c r="R199" s="644"/>
      <c r="S199" s="1329"/>
      <c r="T199" s="242" t="str">
        <f>CA199&amp;CB199&amp;CC199&amp;CD199&amp;CE199&amp;CF199</f>
        <v/>
      </c>
      <c r="U199" s="242"/>
      <c r="CA199" s="60" t="str">
        <f>IF(AND($C199&lt;&gt;0,P199=""),"* No olvide ingresar la variable Rango Etario NANEAS "&amp;P$197&amp;""&amp;". Digite CERO si no tiene. ",IF(P199&gt;$C199,"* La variable NANEAS de 0 - 4 años no debe ser mayor al Total Ambos Sexos. ",""))</f>
        <v/>
      </c>
      <c r="CB199" s="60" t="str">
        <f>IF(AND($C199&lt;&gt;0,Q199=""),"* No olvide ingresar la variable Rango Etario NANEAS "&amp;Q$197&amp;""&amp;". Digite CERO si no tiene. ",IF(Q199&gt;$C199,"* La variable NANEAS de 5 - 9 años no debe ser mayor al Total Ambos Sexos. ",""))</f>
        <v/>
      </c>
      <c r="CC199" s="60" t="str">
        <f>IF(AND($C199&lt;&gt;0,R199=""),"* No olvide ingresar la variable Rango Etario NANEAS "&amp;R$197&amp;""&amp;". Digite CERO si no tiene. ",IF(R199&gt;$C199,"* La variable NANEAS de 10 - 14 años no debe ser mayor al Total Ambos Sexos. ",""))</f>
        <v/>
      </c>
      <c r="CD199" s="60" t="str">
        <f>IF(AND($C199&lt;&gt;0,S199=""),"* No olvide ingresar la variable Rango Etario NANEAS "&amp;S$197&amp;""&amp;". Digite CERO si no tiene. ",IF(S199&gt;$C199,"* La variable NANEAS de 15 - 19 años no debe ser mayor al Total Ambos Sexos. ",""))</f>
        <v/>
      </c>
      <c r="CE199" s="60" t="str">
        <f>IF(AND($C199&lt;&gt;0,P199+Q199+R199+S199=0),"* La suma de variable "&amp;P$196&amp;""&amp;" no puede ser 0. ","")</f>
        <v/>
      </c>
      <c r="CF199" s="60" t="str">
        <f>IF(AND(Q199+R199+S199+P199&gt;$C199),"* La suma de la variable "&amp;P$196&amp;""&amp;" no puede superar el Total Ambos Sexos. ","")</f>
        <v/>
      </c>
      <c r="CG199" s="61"/>
      <c r="CH199" s="61"/>
      <c r="CI199" s="61"/>
      <c r="CK199" s="62">
        <f t="shared" ref="CK199:CN200" si="59">IF(AND($C199&lt;&gt;0,P199=""),1,IF(P199&gt;$C199,1,0))</f>
        <v>0</v>
      </c>
      <c r="CL199" s="62">
        <f t="shared" si="59"/>
        <v>0</v>
      </c>
      <c r="CM199" s="62">
        <f t="shared" si="59"/>
        <v>0</v>
      </c>
      <c r="CN199" s="62">
        <f t="shared" si="59"/>
        <v>0</v>
      </c>
      <c r="CO199" s="327">
        <f>IF(AND($C199&lt;&gt;0,P199+Q199+R199+S199=0),1,0)</f>
        <v>0</v>
      </c>
      <c r="CP199" s="327">
        <f>IF(AND(Q199+R199+S199+P199&gt;$C199),1,0)</f>
        <v>0</v>
      </c>
    </row>
    <row r="200" spans="1:94" ht="15" customHeight="1" x14ac:dyDescent="0.25">
      <c r="A200" s="2613" t="s">
        <v>208</v>
      </c>
      <c r="B200" s="2604"/>
      <c r="C200" s="417">
        <f>SUM(D200+E200)</f>
        <v>0</v>
      </c>
      <c r="D200" s="418">
        <f>SUM(F200+H200+J200+L200+N200)</f>
        <v>0</v>
      </c>
      <c r="E200" s="419">
        <f t="shared" ref="E200" si="60">SUM(G200+I200+K200+M200+O200)</f>
        <v>0</v>
      </c>
      <c r="F200" s="408"/>
      <c r="G200" s="105"/>
      <c r="H200" s="408"/>
      <c r="I200" s="105"/>
      <c r="J200" s="408"/>
      <c r="K200" s="105"/>
      <c r="L200" s="408"/>
      <c r="M200" s="105"/>
      <c r="N200" s="408"/>
      <c r="O200" s="425"/>
      <c r="P200" s="91"/>
      <c r="Q200" s="193"/>
      <c r="R200" s="193"/>
      <c r="S200" s="41"/>
      <c r="T200" s="242" t="str">
        <f>CA200&amp;CB200&amp;CC200&amp;CD200&amp;CE200&amp;CF200</f>
        <v/>
      </c>
      <c r="U200" s="242"/>
      <c r="CA200" s="60" t="str">
        <f>IF(AND($C200&lt;&gt;0,P200=""),"* No olvide ingresar la variable Rango Etario NANEAS "&amp;P$197&amp;""&amp;". Digite CERO si no tiene. ",IF(P200&gt;$C200,"* La variable NANEAS de 0 - 4 años no debe ser mayor al Total Ambos Sexos. ",""))</f>
        <v/>
      </c>
      <c r="CB200" s="60" t="str">
        <f>IF(AND($C200&lt;&gt;0,Q200=""),"* No olvide ingresar la variable Rango Etario NANEAS "&amp;Q$197&amp;""&amp;". Digite CERO si no tiene. ",IF(Q200&gt;$C200,"* La variable NANEAS de 5 - 9 años no debe ser mayor al Total Ambos Sexos. ",""))</f>
        <v/>
      </c>
      <c r="CC200" s="60" t="str">
        <f>IF(AND($C200&lt;&gt;0,R200=""),"* No olvide ingresar la variable Rango Etario NANEAS "&amp;R$197&amp;""&amp;". Digite CERO si no tiene. ",IF(R200&gt;$C200,"* La variable NANEAS de 10 - 14 años no debe ser mayor al Total Ambos Sexos. ",""))</f>
        <v/>
      </c>
      <c r="CD200" s="60" t="str">
        <f>IF(AND($C200&lt;&gt;0,S200=""),"* No olvide ingresar la variable Rango Etario NANEAS "&amp;S$197&amp;""&amp;". Digite CERO si no tiene. ",IF(S200&gt;$C200,"* La variable NANEAS de 15 - 19 años no debe ser mayor al Total Ambos Sexos. ",""))</f>
        <v/>
      </c>
      <c r="CE200" s="60" t="str">
        <f>IF(AND($C200&lt;&gt;0,P200+Q200+R200+S200=0),"* La suma de variable "&amp;P$196&amp;""&amp;" no puede ser 0. ","")</f>
        <v/>
      </c>
      <c r="CF200" s="60" t="str">
        <f>IF(AND(Q200+R200+S200+P200&gt;$C200),"* La suma de la variable "&amp;P$196&amp;""&amp;" no puede superar el Total Ambos Sexos. ","")</f>
        <v/>
      </c>
      <c r="CG200" s="61"/>
      <c r="CH200" s="61"/>
      <c r="CI200" s="61"/>
      <c r="CK200" s="62">
        <f t="shared" si="59"/>
        <v>0</v>
      </c>
      <c r="CL200" s="62">
        <f t="shared" si="59"/>
        <v>0</v>
      </c>
      <c r="CM200" s="62">
        <f t="shared" si="59"/>
        <v>0</v>
      </c>
      <c r="CN200" s="62">
        <f t="shared" si="59"/>
        <v>0</v>
      </c>
      <c r="CO200" s="327">
        <f>IF(AND($C200&lt;&gt;0,P200+Q200+R200+S200=0),1,0)</f>
        <v>0</v>
      </c>
      <c r="CP200" s="327">
        <f>IF(AND(Q200+R200+S200+P200&gt;$C200),1,0)</f>
        <v>0</v>
      </c>
    </row>
    <row r="201" spans="1:94" ht="15" customHeight="1" x14ac:dyDescent="0.25">
      <c r="A201" s="3153" t="s">
        <v>209</v>
      </c>
      <c r="B201" s="3154"/>
      <c r="C201" s="2065">
        <f>SUM(D201+E201)</f>
        <v>0</v>
      </c>
      <c r="D201" s="1265">
        <f>SUM(F201+H201+J201+L201+N201)</f>
        <v>0</v>
      </c>
      <c r="E201" s="1237">
        <f>SUM(G201+I201+K201+M201+O201)</f>
        <v>0</v>
      </c>
      <c r="F201" s="1284">
        <f>SUM(F199:F200)</f>
        <v>0</v>
      </c>
      <c r="G201" s="2031">
        <f t="shared" ref="G201:S201" si="61">SUM(G199:G200)</f>
        <v>0</v>
      </c>
      <c r="H201" s="1284">
        <f t="shared" si="61"/>
        <v>0</v>
      </c>
      <c r="I201" s="2031">
        <f t="shared" si="61"/>
        <v>0</v>
      </c>
      <c r="J201" s="1284">
        <f t="shared" si="61"/>
        <v>0</v>
      </c>
      <c r="K201" s="2031">
        <f t="shared" si="61"/>
        <v>0</v>
      </c>
      <c r="L201" s="1284">
        <f t="shared" si="61"/>
        <v>0</v>
      </c>
      <c r="M201" s="2031">
        <f t="shared" si="61"/>
        <v>0</v>
      </c>
      <c r="N201" s="1284">
        <f t="shared" si="61"/>
        <v>0</v>
      </c>
      <c r="O201" s="2066">
        <f t="shared" si="61"/>
        <v>0</v>
      </c>
      <c r="P201" s="2067">
        <f t="shared" si="61"/>
        <v>0</v>
      </c>
      <c r="Q201" s="2068">
        <f t="shared" si="61"/>
        <v>0</v>
      </c>
      <c r="R201" s="2068">
        <f t="shared" si="61"/>
        <v>0</v>
      </c>
      <c r="S201" s="1267">
        <f t="shared" si="61"/>
        <v>0</v>
      </c>
      <c r="T201" s="242"/>
      <c r="U201" s="242"/>
    </row>
    <row r="202" spans="1:94" ht="18" customHeight="1" x14ac:dyDescent="0.25">
      <c r="A202" s="411" t="s">
        <v>210</v>
      </c>
      <c r="B202" s="429"/>
      <c r="C202" s="429"/>
      <c r="D202" s="429"/>
      <c r="E202" s="429"/>
      <c r="F202" s="429"/>
      <c r="G202" s="429"/>
      <c r="H202" s="429"/>
      <c r="I202" s="3"/>
      <c r="J202" s="3"/>
      <c r="K202" s="3"/>
      <c r="L202" s="3"/>
      <c r="M202" s="3"/>
      <c r="N202" s="3"/>
      <c r="O202" s="3"/>
      <c r="P202" s="3"/>
      <c r="Q202" s="3"/>
      <c r="R202" s="5"/>
      <c r="S202" s="5"/>
      <c r="T202" s="5"/>
      <c r="U202" s="5"/>
      <c r="V202" s="5"/>
      <c r="W202" s="5"/>
      <c r="X202" s="5"/>
      <c r="Y202" s="5"/>
      <c r="Z202" s="4"/>
      <c r="AA202" s="4"/>
      <c r="AB202" s="4"/>
      <c r="AC202" s="4"/>
      <c r="AD202" s="4"/>
      <c r="AE202" s="4"/>
      <c r="AF202" s="4"/>
      <c r="AG202" s="4"/>
      <c r="AH202" s="4"/>
      <c r="AI202" s="4"/>
    </row>
    <row r="203" spans="1:94" ht="15" customHeight="1" x14ac:dyDescent="0.25">
      <c r="A203" s="3161" t="s">
        <v>211</v>
      </c>
      <c r="B203" s="3162"/>
      <c r="C203" s="3171" t="s">
        <v>65</v>
      </c>
      <c r="D203" s="3163"/>
      <c r="E203" s="3164"/>
      <c r="F203" s="3579" t="s">
        <v>6</v>
      </c>
      <c r="G203" s="3579"/>
      <c r="H203" s="3579"/>
      <c r="I203" s="3579"/>
      <c r="J203" s="3579"/>
      <c r="K203" s="3579"/>
      <c r="L203" s="3579"/>
      <c r="M203" s="3579"/>
      <c r="N203" s="3579"/>
      <c r="O203" s="3579"/>
      <c r="P203" s="3579"/>
      <c r="Q203" s="3579"/>
      <c r="R203" s="3579"/>
      <c r="S203" s="3579"/>
      <c r="T203" s="3579"/>
      <c r="U203" s="3579"/>
      <c r="V203" s="3579"/>
      <c r="W203" s="3579"/>
      <c r="X203" s="3579"/>
      <c r="Y203" s="3579"/>
      <c r="Z203" s="3579"/>
      <c r="AA203" s="3579"/>
      <c r="AB203" s="3579"/>
      <c r="AC203" s="3580"/>
      <c r="AD203" s="3174" t="s">
        <v>121</v>
      </c>
      <c r="AE203" s="3170"/>
      <c r="AF203" s="3175" t="s">
        <v>122</v>
      </c>
      <c r="AG203" s="3170"/>
      <c r="AH203" s="3176" t="s">
        <v>28</v>
      </c>
      <c r="AI203" s="3170" t="s">
        <v>29</v>
      </c>
    </row>
    <row r="204" spans="1:94" ht="15" customHeight="1" x14ac:dyDescent="0.25">
      <c r="A204" s="2642"/>
      <c r="B204" s="2643"/>
      <c r="C204" s="2661"/>
      <c r="D204" s="2648"/>
      <c r="E204" s="2649"/>
      <c r="F204" s="3104" t="s">
        <v>212</v>
      </c>
      <c r="G204" s="3150"/>
      <c r="H204" s="2644" t="s">
        <v>213</v>
      </c>
      <c r="I204" s="2645"/>
      <c r="J204" s="2644" t="s">
        <v>214</v>
      </c>
      <c r="K204" s="2645"/>
      <c r="L204" s="2644" t="s">
        <v>215</v>
      </c>
      <c r="M204" s="2645"/>
      <c r="N204" s="2644" t="s">
        <v>216</v>
      </c>
      <c r="O204" s="2645"/>
      <c r="P204" s="2644" t="s">
        <v>217</v>
      </c>
      <c r="Q204" s="2645"/>
      <c r="R204" s="2644" t="s">
        <v>218</v>
      </c>
      <c r="S204" s="2645"/>
      <c r="T204" s="3572" t="s">
        <v>219</v>
      </c>
      <c r="U204" s="3572"/>
      <c r="V204" s="3572" t="s">
        <v>220</v>
      </c>
      <c r="W204" s="3572"/>
      <c r="X204" s="3572" t="s">
        <v>221</v>
      </c>
      <c r="Y204" s="3572"/>
      <c r="Z204" s="3143" t="s">
        <v>123</v>
      </c>
      <c r="AA204" s="3564"/>
      <c r="AB204" s="3143" t="s">
        <v>124</v>
      </c>
      <c r="AC204" s="3573"/>
      <c r="AD204" s="2665"/>
      <c r="AE204" s="2659"/>
      <c r="AF204" s="2667"/>
      <c r="AG204" s="2659"/>
      <c r="AH204" s="2669"/>
      <c r="AI204" s="2658"/>
    </row>
    <row r="205" spans="1:94" ht="15" customHeight="1" x14ac:dyDescent="0.25">
      <c r="A205" s="2644"/>
      <c r="B205" s="2645"/>
      <c r="C205" s="1333" t="s">
        <v>222</v>
      </c>
      <c r="D205" s="1334" t="s">
        <v>18</v>
      </c>
      <c r="E205" s="1335" t="s">
        <v>19</v>
      </c>
      <c r="F205" s="2069" t="s">
        <v>18</v>
      </c>
      <c r="G205" s="2070" t="s">
        <v>19</v>
      </c>
      <c r="H205" s="2069" t="s">
        <v>18</v>
      </c>
      <c r="I205" s="2070" t="s">
        <v>19</v>
      </c>
      <c r="J205" s="2069" t="s">
        <v>18</v>
      </c>
      <c r="K205" s="2070" t="s">
        <v>19</v>
      </c>
      <c r="L205" s="2069" t="s">
        <v>18</v>
      </c>
      <c r="M205" s="2070" t="s">
        <v>19</v>
      </c>
      <c r="N205" s="2069" t="s">
        <v>18</v>
      </c>
      <c r="O205" s="2070" t="s">
        <v>19</v>
      </c>
      <c r="P205" s="2069" t="s">
        <v>18</v>
      </c>
      <c r="Q205" s="2070" t="s">
        <v>19</v>
      </c>
      <c r="R205" s="2069" t="s">
        <v>18</v>
      </c>
      <c r="S205" s="2070" t="s">
        <v>19</v>
      </c>
      <c r="T205" s="2069" t="s">
        <v>18</v>
      </c>
      <c r="U205" s="2070" t="s">
        <v>19</v>
      </c>
      <c r="V205" s="2069" t="s">
        <v>18</v>
      </c>
      <c r="W205" s="2070" t="s">
        <v>19</v>
      </c>
      <c r="X205" s="2069" t="s">
        <v>18</v>
      </c>
      <c r="Y205" s="2070" t="s">
        <v>19</v>
      </c>
      <c r="Z205" s="2069" t="s">
        <v>18</v>
      </c>
      <c r="AA205" s="2070" t="s">
        <v>19</v>
      </c>
      <c r="AB205" s="2069" t="s">
        <v>18</v>
      </c>
      <c r="AC205" s="2071" t="s">
        <v>19</v>
      </c>
      <c r="AD205" s="1339" t="s">
        <v>18</v>
      </c>
      <c r="AE205" s="2070" t="s">
        <v>19</v>
      </c>
      <c r="AF205" s="1339" t="s">
        <v>18</v>
      </c>
      <c r="AG205" s="2070" t="s">
        <v>19</v>
      </c>
      <c r="AH205" s="2670"/>
      <c r="AI205" s="2659" t="s">
        <v>19</v>
      </c>
    </row>
    <row r="206" spans="1:94" ht="15" customHeight="1" x14ac:dyDescent="0.25">
      <c r="A206" s="3160" t="s">
        <v>223</v>
      </c>
      <c r="B206" s="2072" t="s">
        <v>139</v>
      </c>
      <c r="C206" s="2072">
        <f>SUM(D206+E206)</f>
        <v>0</v>
      </c>
      <c r="D206" s="2073">
        <f>SUM(F206+H206+J206+L206+N206+P206+R206+T206+V206+X206+Z206+AB206)</f>
        <v>0</v>
      </c>
      <c r="E206" s="2074">
        <f>SUM(G206+I206+K206+M206+O206+Q206+S206+U206+W206+Y206+AA206+AC206)</f>
        <v>0</v>
      </c>
      <c r="F206" s="2075"/>
      <c r="G206" s="2076"/>
      <c r="H206" s="2075"/>
      <c r="I206" s="2076"/>
      <c r="J206" s="2075"/>
      <c r="K206" s="2076"/>
      <c r="L206" s="2075"/>
      <c r="M206" s="2076"/>
      <c r="N206" s="2075"/>
      <c r="O206" s="2076"/>
      <c r="P206" s="2075"/>
      <c r="Q206" s="2077"/>
      <c r="R206" s="2075"/>
      <c r="S206" s="2077"/>
      <c r="T206" s="2075"/>
      <c r="U206" s="2076"/>
      <c r="V206" s="2075"/>
      <c r="W206" s="2076"/>
      <c r="X206" s="2075"/>
      <c r="Y206" s="2077"/>
      <c r="Z206" s="2075"/>
      <c r="AA206" s="2077"/>
      <c r="AB206" s="2075"/>
      <c r="AC206" s="2078"/>
      <c r="AD206" s="2076"/>
      <c r="AE206" s="2077"/>
      <c r="AF206" s="2076"/>
      <c r="AG206" s="2077"/>
      <c r="AH206" s="2075"/>
      <c r="AI206" s="2077"/>
      <c r="AJ206" s="444" t="str">
        <f>$CA206&amp;CB206&amp;CC206&amp;CD206&amp;CE206&amp;CF206</f>
        <v/>
      </c>
      <c r="CA206" s="60" t="str">
        <f>IF(AND($D206&lt;&gt;0,AD206=""),"* No olvide ingresar la variable "&amp;AD$203&amp;""&amp;"  Hombres (Digite CERO si no tiene).  ",IF(AD206&gt;$D206,"* La variable Niños, Niñas, Adolescentes y Jóvenes SENAME Hombres no puede superar el Total Hombres. ",""))</f>
        <v/>
      </c>
      <c r="CB206" s="60" t="str">
        <f>IF(AND($E206&lt;&gt;0,AE206=""),"* No olvide ingresar la variable Niños, Niñas, Adolescentes y Jóvenes SENAME  Mujeres (Digite CERO si no tiene).  ",IF(AE206&gt;$E206,"* La variable Niños, Niñas, Adolescentes y Jóvenes SENAME Mujeres no puede superar el Total Mujeres ",""))</f>
        <v/>
      </c>
      <c r="CC206" s="60" t="str">
        <f>IF(AND($D206&lt;&gt;0,AF206=""),"* No olvide ingresar la variable "&amp;AF$203&amp;""&amp;" Hombres (Digite CERO si no tiene).  ",IF(AF206&gt;$D206,"* La variable Niños, Niñas, Adolescentes y Jóvenes Mejor Niñez Hombres no puede superar el Total Hombres. ",""))</f>
        <v/>
      </c>
      <c r="CD206" s="60" t="str">
        <f>IF(AND($E206&lt;&gt;0,AG206=""),"* No olvide ingresar la variable Niños, Niñas, Adolescentes y Jóvenes Mejor niñez Mujeres (Digite CERO si no tiene).  ",IF(AG206&gt;$E206,"* La variable de Niños, Niñas, Adolescentes y Jóvenes Mejor Niñez Mujeres no puede superar el Total Mujeres. ",""))</f>
        <v/>
      </c>
      <c r="CE206" s="60" t="str">
        <f>IF(AND($C206&lt;&gt;0,AH206=""),"* No olvide ingresar la variable "&amp;AH$203&amp;""&amp;" (Digite CERO si no tiene).  ",IF(AH206&gt;$C206,"* La variable Pueblos Originarios no puede superar el Total Ambos Sexos. ",""))</f>
        <v/>
      </c>
      <c r="CF206" s="60" t="str">
        <f>IF(AND($C206&lt;&gt;0,AI206=""),"* No olvide ingresar la variable "&amp;AI$203&amp;""&amp;" (Digite CERO si no tiene).  ",IF(AI206&gt;$C206,"* La variable Migrantes no puede superar el Total Ambos Sexos. ",""))</f>
        <v/>
      </c>
      <c r="CK206" s="62">
        <f>IF(AND($D206&lt;&gt;0,AD206=""),1,IF(AD206&gt;$D206,1,0))</f>
        <v>0</v>
      </c>
      <c r="CL206" s="62">
        <f>IF(AND($E206&lt;&gt;0,AE206=""),1,IF(AE206&gt;$E206,1,0))</f>
        <v>0</v>
      </c>
      <c r="CM206" s="62">
        <f>IF(AND($D206&lt;&gt;0,AF206=""),1,IF(AF206&gt;$D206,1,0))</f>
        <v>0</v>
      </c>
      <c r="CN206" s="62">
        <f>IF(AND($E206&lt;&gt;0,AG206=""),1,IF(AG206&gt;$E206,1,0))</f>
        <v>0</v>
      </c>
      <c r="CO206" s="62">
        <f>IF(AND($C206&lt;&gt;0,AH206=""),1,IF(AH206&gt;$C206,1,0))</f>
        <v>0</v>
      </c>
      <c r="CP206" s="62">
        <f>IF(AND($C206&lt;&gt;0,AI206=""),1,IF(AI206&gt;$C206,1,0))</f>
        <v>0</v>
      </c>
    </row>
    <row r="207" spans="1:94" ht="15" customHeight="1" x14ac:dyDescent="0.25">
      <c r="A207" s="2637"/>
      <c r="B207" s="445" t="s">
        <v>224</v>
      </c>
      <c r="C207" s="446">
        <f>SUM(D207+E207)</f>
        <v>0</v>
      </c>
      <c r="D207" s="447">
        <f>SUM(F207+H207+J207+L207+N207+P207+R207+T207+V207+X207+Z207+AB207)</f>
        <v>0</v>
      </c>
      <c r="E207" s="448">
        <f>SUM(G207+I207+K207+M207+O207+Q207+S207+U207+W207+Y207+AA207+AC207)</f>
        <v>0</v>
      </c>
      <c r="F207" s="449"/>
      <c r="G207" s="450"/>
      <c r="H207" s="449"/>
      <c r="I207" s="450"/>
      <c r="J207" s="449"/>
      <c r="K207" s="450"/>
      <c r="L207" s="449"/>
      <c r="M207" s="450"/>
      <c r="N207" s="449"/>
      <c r="O207" s="450"/>
      <c r="P207" s="449"/>
      <c r="Q207" s="451"/>
      <c r="R207" s="449"/>
      <c r="S207" s="451"/>
      <c r="T207" s="449"/>
      <c r="U207" s="450"/>
      <c r="V207" s="449"/>
      <c r="W207" s="450"/>
      <c r="X207" s="449"/>
      <c r="Y207" s="451"/>
      <c r="Z207" s="449"/>
      <c r="AA207" s="451"/>
      <c r="AB207" s="449"/>
      <c r="AC207" s="452"/>
      <c r="AD207" s="453"/>
      <c r="AE207" s="451"/>
      <c r="AF207" s="453"/>
      <c r="AG207" s="451"/>
      <c r="AH207" s="449"/>
      <c r="AI207" s="451"/>
      <c r="AJ207" s="444" t="str">
        <f>$CA207&amp;CB207&amp;CC207&amp;CE207&amp;CF207&amp;CD207</f>
        <v/>
      </c>
      <c r="CA207" s="60" t="str">
        <f>IF(AND($D207&lt;&gt;0,AD207=""),"* No olvide ingresar la variable "&amp;AD$203&amp;""&amp;" Hombres (Digite CERO si no tiene).  ",IF(AD207&gt;$D207,"* La variable Niños, Niñas, Adolescentes y Jóvenes SENAME Hombres no puede superar el Total Hombres. ",""))</f>
        <v/>
      </c>
      <c r="CB207" s="60" t="str">
        <f>IF(AND($E207&lt;&gt;0,AE207=""),"* No olvide ingresar la variable Niños, Niñas, Adolescentes y Jóvenes SENAME  Mujeres (Digite CERO si no tiene).  ",IF(AE207&gt;$E207,"* La variable Niños, Niñas, Adolescentes y Jóvenes SENAME Mujeres no puede superar el Total Mujeres ",""))</f>
        <v/>
      </c>
      <c r="CC207" s="60" t="str">
        <f>IF(AND($D207&lt;&gt;0,AF207=""),"* No olvide ingresar la variable "&amp;AF$203&amp;""&amp;" Hombres (Digite CERO si no tiene).  ",IF(AF207&gt;$D207,"* La variable Niños, Niñas, Adolescentes y Jóvenes Mejor Niñez Hombres no puede superar el Total Hombres. ",""))</f>
        <v/>
      </c>
      <c r="CD207" s="60" t="str">
        <f>IF(AND($E207&lt;&gt;0,AG207=""),"* No olvide ingresar la variable Niños, Niñas, Adolescentes y Jóvenes Mejor niñez Mujeres (Digite CERO si no tiene).  ",IF(AG207&gt;$E207,"* La variable de Niños, Niñas, Adolescentes y Jóvenes Mejor Niñez Mujeres no puede superar el Total Mujeres. ",""))</f>
        <v/>
      </c>
      <c r="CE207" s="60" t="str">
        <f>IF(AND($C207&lt;&gt;0,AH207=""),"* No olvide ingresar la variable "&amp;AH$203&amp;""&amp;" (Digite CERO si no tiene).  ",IF(AH207&gt;$C207,"* La variable Pueblos Originarios no puede superar el Total Ambos Sexos. ",""))</f>
        <v/>
      </c>
      <c r="CF207" s="60" t="str">
        <f>IF(AND($C207&lt;&gt;0,AI207=""),"* No olvide ingresar la variable "&amp;AI$203&amp;""&amp;" (Digite CERO si no tiene).  ",IF(AI207&gt;$C207,"* La variable Migrantes no puede superar el Total Ambos Sexos. ",""))</f>
        <v/>
      </c>
      <c r="CK207" s="62">
        <f>IF(AND($D207&lt;&gt;0,AD207=""),1,IF(AD207&gt;$D207,1,0))</f>
        <v>0</v>
      </c>
      <c r="CL207" s="62">
        <f>IF(AND($E207&lt;&gt;0,AE207=""),1,IF(AE207&gt;$E207,1,0))</f>
        <v>0</v>
      </c>
      <c r="CM207" s="62">
        <f>IF(AND($D207&lt;&gt;0,AF207=""),1,IF(AF207&gt;$D207,1,0))</f>
        <v>0</v>
      </c>
      <c r="CN207" s="62">
        <f>IF(AND($E207&lt;&gt;0,AG207=""),1,IF(AG207&gt;$E207,1,0))</f>
        <v>0</v>
      </c>
      <c r="CO207" s="62">
        <f>IF(AND($C207&lt;&gt;0,AH207=""),1,IF(AH207&gt;$C207,1,0))</f>
        <v>0</v>
      </c>
      <c r="CP207" s="62">
        <f>IF(AND($C207&lt;&gt;0,AI207=""),1,IF(AI207&gt;$C207,1,0))</f>
        <v>0</v>
      </c>
    </row>
    <row r="208" spans="1:94" ht="15" customHeight="1" x14ac:dyDescent="0.25">
      <c r="A208" s="2638" t="s">
        <v>65</v>
      </c>
      <c r="B208" s="2639"/>
      <c r="C208" s="2079">
        <f>SUM(D208+E208)</f>
        <v>0</v>
      </c>
      <c r="D208" s="1348">
        <f t="shared" ref="D208:AI208" si="62">SUM(D206+D207)</f>
        <v>0</v>
      </c>
      <c r="E208" s="1349">
        <f t="shared" si="62"/>
        <v>0</v>
      </c>
      <c r="F208" s="2080">
        <f t="shared" si="62"/>
        <v>0</v>
      </c>
      <c r="G208" s="2081">
        <f t="shared" si="62"/>
        <v>0</v>
      </c>
      <c r="H208" s="2080">
        <f t="shared" si="62"/>
        <v>0</v>
      </c>
      <c r="I208" s="2081">
        <f t="shared" si="62"/>
        <v>0</v>
      </c>
      <c r="J208" s="2080">
        <f t="shared" si="62"/>
        <v>0</v>
      </c>
      <c r="K208" s="2081">
        <f t="shared" si="62"/>
        <v>0</v>
      </c>
      <c r="L208" s="2080">
        <f t="shared" si="62"/>
        <v>0</v>
      </c>
      <c r="M208" s="2081">
        <f t="shared" si="62"/>
        <v>0</v>
      </c>
      <c r="N208" s="2080">
        <f t="shared" si="62"/>
        <v>0</v>
      </c>
      <c r="O208" s="2081">
        <f t="shared" si="62"/>
        <v>0</v>
      </c>
      <c r="P208" s="2080">
        <f t="shared" si="62"/>
        <v>0</v>
      </c>
      <c r="Q208" s="2081">
        <f t="shared" si="62"/>
        <v>0</v>
      </c>
      <c r="R208" s="2080">
        <f t="shared" si="62"/>
        <v>0</v>
      </c>
      <c r="S208" s="2081">
        <f t="shared" si="62"/>
        <v>0</v>
      </c>
      <c r="T208" s="2080">
        <f t="shared" si="62"/>
        <v>0</v>
      </c>
      <c r="U208" s="2081">
        <f t="shared" si="62"/>
        <v>0</v>
      </c>
      <c r="V208" s="2080">
        <f t="shared" si="62"/>
        <v>0</v>
      </c>
      <c r="W208" s="2081">
        <f t="shared" si="62"/>
        <v>0</v>
      </c>
      <c r="X208" s="2080">
        <f t="shared" si="62"/>
        <v>0</v>
      </c>
      <c r="Y208" s="2081">
        <f t="shared" si="62"/>
        <v>0</v>
      </c>
      <c r="Z208" s="2080">
        <f t="shared" si="62"/>
        <v>0</v>
      </c>
      <c r="AA208" s="2081">
        <f t="shared" si="62"/>
        <v>0</v>
      </c>
      <c r="AB208" s="2080">
        <f t="shared" si="62"/>
        <v>0</v>
      </c>
      <c r="AC208" s="2082">
        <f t="shared" si="62"/>
        <v>0</v>
      </c>
      <c r="AD208" s="1348">
        <f t="shared" si="62"/>
        <v>0</v>
      </c>
      <c r="AE208" s="2081">
        <f t="shared" si="62"/>
        <v>0</v>
      </c>
      <c r="AF208" s="1348">
        <f t="shared" si="62"/>
        <v>0</v>
      </c>
      <c r="AG208" s="2081">
        <f t="shared" si="62"/>
        <v>0</v>
      </c>
      <c r="AH208" s="2080">
        <f t="shared" si="62"/>
        <v>0</v>
      </c>
      <c r="AI208" s="1349">
        <f t="shared" si="62"/>
        <v>0</v>
      </c>
    </row>
    <row r="209" spans="1:90" ht="18" customHeight="1" x14ac:dyDescent="0.25">
      <c r="A209" s="411" t="s">
        <v>225</v>
      </c>
      <c r="B209" s="429"/>
      <c r="C209" s="429"/>
      <c r="D209" s="429"/>
      <c r="E209" s="429"/>
      <c r="F209" s="429"/>
      <c r="G209" s="5"/>
      <c r="H209" s="5"/>
      <c r="I209" s="379"/>
      <c r="J209" s="379"/>
      <c r="K209" s="379"/>
      <c r="L209" s="379"/>
      <c r="M209" s="379"/>
      <c r="N209" s="379"/>
      <c r="O209" s="379"/>
      <c r="P209" s="379"/>
      <c r="Q209" s="379"/>
      <c r="R209" s="5"/>
      <c r="S209" s="5"/>
      <c r="T209" s="5"/>
      <c r="U209" s="5"/>
      <c r="V209" s="5"/>
      <c r="W209" s="5"/>
    </row>
    <row r="210" spans="1:90" ht="15" customHeight="1" x14ac:dyDescent="0.25">
      <c r="A210" s="3161" t="s">
        <v>226</v>
      </c>
      <c r="B210" s="3162"/>
      <c r="C210" s="3163" t="s">
        <v>65</v>
      </c>
      <c r="D210" s="3163"/>
      <c r="E210" s="3164"/>
      <c r="F210" s="3165" t="s">
        <v>6</v>
      </c>
      <c r="G210" s="3166"/>
      <c r="H210" s="3166"/>
      <c r="I210" s="3166"/>
      <c r="J210" s="3166"/>
      <c r="K210" s="3166"/>
      <c r="L210" s="3166"/>
      <c r="M210" s="3166"/>
      <c r="N210" s="3166"/>
      <c r="O210" s="3166"/>
      <c r="P210" s="3165" t="s">
        <v>227</v>
      </c>
      <c r="Q210" s="3166"/>
      <c r="R210" s="3167"/>
      <c r="S210" s="3177" t="s">
        <v>28</v>
      </c>
      <c r="T210" s="3178" t="s">
        <v>29</v>
      </c>
      <c r="U210" s="3175" t="s">
        <v>228</v>
      </c>
      <c r="V210" s="3175"/>
      <c r="W210" s="3175"/>
      <c r="X210" s="3175"/>
      <c r="Y210" s="3175"/>
      <c r="Z210" s="3170"/>
      <c r="AA210" s="3179" t="s">
        <v>229</v>
      </c>
      <c r="AB210" s="3175"/>
      <c r="AC210" s="3175"/>
      <c r="AD210" s="3175"/>
      <c r="AE210" s="3175"/>
      <c r="AF210" s="3170"/>
    </row>
    <row r="211" spans="1:90" ht="15" customHeight="1" x14ac:dyDescent="0.25">
      <c r="A211" s="2642"/>
      <c r="B211" s="2643"/>
      <c r="C211" s="2648"/>
      <c r="D211" s="2648"/>
      <c r="E211" s="2649"/>
      <c r="F211" s="3554" t="s">
        <v>230</v>
      </c>
      <c r="G211" s="3554"/>
      <c r="H211" s="3554" t="s">
        <v>31</v>
      </c>
      <c r="I211" s="3554"/>
      <c r="J211" s="3554" t="s">
        <v>145</v>
      </c>
      <c r="K211" s="3554"/>
      <c r="L211" s="3554" t="s">
        <v>231</v>
      </c>
      <c r="M211" s="3554"/>
      <c r="N211" s="3554" t="s">
        <v>232</v>
      </c>
      <c r="O211" s="3090"/>
      <c r="P211" s="3180" t="s">
        <v>233</v>
      </c>
      <c r="Q211" s="3168" t="s">
        <v>234</v>
      </c>
      <c r="R211" s="3169" t="s">
        <v>235</v>
      </c>
      <c r="S211" s="2672"/>
      <c r="T211" s="2675"/>
      <c r="U211" s="2667"/>
      <c r="V211" s="2667"/>
      <c r="W211" s="2667"/>
      <c r="X211" s="2667"/>
      <c r="Y211" s="2667"/>
      <c r="Z211" s="2659"/>
      <c r="AA211" s="2678"/>
      <c r="AB211" s="2667"/>
      <c r="AC211" s="2667"/>
      <c r="AD211" s="2667"/>
      <c r="AE211" s="2667"/>
      <c r="AF211" s="2659"/>
    </row>
    <row r="212" spans="1:90" ht="18.75" customHeight="1" x14ac:dyDescent="0.25">
      <c r="A212" s="2644"/>
      <c r="B212" s="2645"/>
      <c r="C212" s="1333" t="s">
        <v>222</v>
      </c>
      <c r="D212" s="1339" t="s">
        <v>18</v>
      </c>
      <c r="E212" s="1335" t="s">
        <v>19</v>
      </c>
      <c r="F212" s="2069" t="s">
        <v>18</v>
      </c>
      <c r="G212" s="2070" t="s">
        <v>19</v>
      </c>
      <c r="H212" s="2069" t="s">
        <v>18</v>
      </c>
      <c r="I212" s="2070" t="s">
        <v>19</v>
      </c>
      <c r="J212" s="2069" t="s">
        <v>18</v>
      </c>
      <c r="K212" s="2070" t="s">
        <v>19</v>
      </c>
      <c r="L212" s="2069" t="s">
        <v>18</v>
      </c>
      <c r="M212" s="2070" t="s">
        <v>19</v>
      </c>
      <c r="N212" s="2069" t="s">
        <v>18</v>
      </c>
      <c r="O212" s="2083" t="s">
        <v>19</v>
      </c>
      <c r="P212" s="2680"/>
      <c r="Q212" s="2654"/>
      <c r="R212" s="2656"/>
      <c r="S212" s="2673"/>
      <c r="T212" s="2676" t="s">
        <v>19</v>
      </c>
      <c r="U212" s="2084" t="s">
        <v>236</v>
      </c>
      <c r="V212" s="2085" t="s">
        <v>11</v>
      </c>
      <c r="W212" s="2086" t="s">
        <v>237</v>
      </c>
      <c r="X212" s="2086" t="s">
        <v>238</v>
      </c>
      <c r="Y212" s="2086" t="s">
        <v>239</v>
      </c>
      <c r="Z212" s="2087" t="s">
        <v>240</v>
      </c>
      <c r="AA212" s="2088" t="s">
        <v>236</v>
      </c>
      <c r="AB212" s="2085" t="s">
        <v>11</v>
      </c>
      <c r="AC212" s="2086" t="s">
        <v>237</v>
      </c>
      <c r="AD212" s="2086" t="s">
        <v>238</v>
      </c>
      <c r="AE212" s="2086" t="s">
        <v>239</v>
      </c>
      <c r="AF212" s="1359" t="s">
        <v>240</v>
      </c>
    </row>
    <row r="213" spans="1:90" ht="21.75" customHeight="1" x14ac:dyDescent="0.25">
      <c r="A213" s="3584" t="s">
        <v>241</v>
      </c>
      <c r="B213" s="3585"/>
      <c r="C213" s="2072">
        <f>SUM(D213+E213)</f>
        <v>0</v>
      </c>
      <c r="D213" s="2073">
        <f t="shared" ref="D213:E215" si="63">SUM(F213+H213+J213+L213+N213)</f>
        <v>0</v>
      </c>
      <c r="E213" s="2089">
        <f t="shared" si="63"/>
        <v>0</v>
      </c>
      <c r="F213" s="2075"/>
      <c r="G213" s="2077"/>
      <c r="H213" s="2075"/>
      <c r="I213" s="2077"/>
      <c r="J213" s="2075"/>
      <c r="K213" s="2077"/>
      <c r="L213" s="2075"/>
      <c r="M213" s="2077"/>
      <c r="N213" s="2075"/>
      <c r="O213" s="2090"/>
      <c r="P213" s="2075"/>
      <c r="Q213" s="647"/>
      <c r="R213" s="2078"/>
      <c r="S213" s="2091"/>
      <c r="T213" s="2078"/>
      <c r="U213" s="471"/>
      <c r="V213" s="472"/>
      <c r="W213" s="472"/>
      <c r="X213" s="472"/>
      <c r="Y213" s="472"/>
      <c r="Z213" s="473"/>
      <c r="AA213" s="2075"/>
      <c r="AB213" s="647"/>
      <c r="AC213" s="647"/>
      <c r="AD213" s="647"/>
      <c r="AE213" s="647"/>
      <c r="AF213" s="2077"/>
      <c r="AG213" s="242" t="str">
        <f>CA213&amp;CB213</f>
        <v/>
      </c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60" t="str">
        <f>IF(AND($C213&lt;&gt;0,S213=""),"* No olvide ingresar la variable "&amp;S$210&amp;""&amp;" (Digite CERO si no tiene). ",IF(S213&gt;$C213,"* La variable Pueblos Originarios no puede superar el Total Ambos Sexos. ",""))</f>
        <v/>
      </c>
      <c r="CB213" s="60" t="str">
        <f>IF(AND($C213&lt;&gt;0,T213=""),"* No olvide ingresar la variable "&amp;T$210&amp;""&amp;" (Digite CERO si no tiene). ",IF(T213&gt;$C213,"* La variable Migrantes no puede superar el Total Ambos Sexos. ",""))</f>
        <v/>
      </c>
      <c r="CD213" s="59"/>
      <c r="CE213" s="59"/>
      <c r="CF213" s="61"/>
      <c r="CG213" s="61"/>
      <c r="CH213" s="61"/>
      <c r="CI213" s="61"/>
      <c r="CJ213" s="61"/>
      <c r="CK213" s="62">
        <f>IF(AND($C213&lt;&gt;0,S213=""),1,IF(S213&gt;$C213,1,0))</f>
        <v>0</v>
      </c>
      <c r="CL213" s="62">
        <f>IF(AND($C213&lt;&gt;0,T213=""),1,IF(T213&gt;$C213,1,0))</f>
        <v>0</v>
      </c>
    </row>
    <row r="214" spans="1:90" ht="15" customHeight="1" x14ac:dyDescent="0.25">
      <c r="A214" s="2694" t="s">
        <v>242</v>
      </c>
      <c r="B214" s="2695"/>
      <c r="C214" s="474">
        <f>SUM(D214+E214)</f>
        <v>0</v>
      </c>
      <c r="D214" s="475">
        <f t="shared" si="63"/>
        <v>0</v>
      </c>
      <c r="E214" s="476">
        <f t="shared" si="63"/>
        <v>0</v>
      </c>
      <c r="F214" s="477"/>
      <c r="G214" s="478"/>
      <c r="H214" s="477"/>
      <c r="I214" s="478"/>
      <c r="J214" s="477"/>
      <c r="K214" s="478"/>
      <c r="L214" s="477"/>
      <c r="M214" s="478"/>
      <c r="N214" s="477"/>
      <c r="O214" s="479"/>
      <c r="P214" s="477"/>
      <c r="Q214" s="480"/>
      <c r="R214" s="481"/>
      <c r="S214" s="482"/>
      <c r="T214" s="483"/>
      <c r="U214" s="482"/>
      <c r="V214" s="480"/>
      <c r="W214" s="480"/>
      <c r="X214" s="480"/>
      <c r="Y214" s="480"/>
      <c r="Z214" s="484"/>
      <c r="AA214" s="477"/>
      <c r="AB214" s="480"/>
      <c r="AC214" s="480"/>
      <c r="AD214" s="480"/>
      <c r="AE214" s="480"/>
      <c r="AF214" s="478"/>
      <c r="AG214" s="242" t="str">
        <f t="shared" ref="AG214:AG215" si="64">CA214&amp;CB214</f>
        <v/>
      </c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60" t="str">
        <f t="shared" ref="CA214:CA215" si="65">IF(AND($C214&lt;&gt;0,S214=""),"* No olvide ingresar la variable "&amp;S$210&amp;""&amp;" (Digite CERO si no tiene). ",IF(S214&gt;$C214,"* La variable Pueblos Originarios no puede superar el Total Ambos Sexos. ",""))</f>
        <v/>
      </c>
      <c r="CB214" s="60" t="str">
        <f t="shared" ref="CB214:CB215" si="66">IF(AND($C214&lt;&gt;0,T214=""),"* No olvide ingresar la variable "&amp;T$210&amp;""&amp;" (Digite CERO si no tiene). ",IF(T214&gt;$C214,"* La variable Migrantes no puede superar el Total Ambos Sexos. ",""))</f>
        <v/>
      </c>
      <c r="CD214" s="59"/>
      <c r="CE214" s="59"/>
      <c r="CF214" s="61"/>
      <c r="CG214" s="61"/>
      <c r="CH214" s="61"/>
      <c r="CI214" s="61"/>
      <c r="CJ214" s="61"/>
      <c r="CK214" s="62">
        <f t="shared" ref="CK214:CL215" si="67">IF(AND($C214&lt;&gt;0,S214=""),1,IF(S214&gt;$C214,1,0))</f>
        <v>0</v>
      </c>
      <c r="CL214" s="62">
        <f t="shared" si="67"/>
        <v>0</v>
      </c>
    </row>
    <row r="215" spans="1:90" ht="15" customHeight="1" x14ac:dyDescent="0.25">
      <c r="A215" s="2696" t="s">
        <v>243</v>
      </c>
      <c r="B215" s="2697"/>
      <c r="C215" s="445">
        <f>SUM(D215+E215)</f>
        <v>0</v>
      </c>
      <c r="D215" s="485">
        <f t="shared" si="63"/>
        <v>0</v>
      </c>
      <c r="E215" s="486">
        <f t="shared" si="63"/>
        <v>0</v>
      </c>
      <c r="F215" s="449"/>
      <c r="G215" s="451"/>
      <c r="H215" s="449"/>
      <c r="I215" s="451"/>
      <c r="J215" s="449"/>
      <c r="K215" s="451"/>
      <c r="L215" s="449"/>
      <c r="M215" s="451"/>
      <c r="N215" s="449"/>
      <c r="O215" s="487"/>
      <c r="P215" s="449"/>
      <c r="Q215" s="488"/>
      <c r="R215" s="452"/>
      <c r="S215" s="489"/>
      <c r="T215" s="452"/>
      <c r="U215" s="489"/>
      <c r="V215" s="488"/>
      <c r="W215" s="488"/>
      <c r="X215" s="488"/>
      <c r="Y215" s="488"/>
      <c r="Z215" s="490"/>
      <c r="AA215" s="449"/>
      <c r="AB215" s="488"/>
      <c r="AC215" s="488"/>
      <c r="AD215" s="488"/>
      <c r="AE215" s="488"/>
      <c r="AF215" s="451"/>
      <c r="AG215" s="242" t="str">
        <f t="shared" si="64"/>
        <v/>
      </c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60" t="str">
        <f t="shared" si="65"/>
        <v/>
      </c>
      <c r="CB215" s="60" t="str">
        <f t="shared" si="66"/>
        <v/>
      </c>
      <c r="CD215" s="59"/>
      <c r="CE215" s="59"/>
      <c r="CF215" s="61"/>
      <c r="CG215" s="61"/>
      <c r="CH215" s="61"/>
      <c r="CI215" s="61"/>
      <c r="CJ215" s="61"/>
      <c r="CK215" s="62">
        <f t="shared" si="67"/>
        <v>0</v>
      </c>
      <c r="CL215" s="62">
        <f>IF(AND($C215&lt;&gt;0,T215=""),1,IF(T215&gt;$C215,1,0))</f>
        <v>0</v>
      </c>
    </row>
    <row r="216" spans="1:90" ht="18" customHeight="1" x14ac:dyDescent="0.25">
      <c r="A216" s="491" t="s">
        <v>244</v>
      </c>
      <c r="B216" s="491"/>
      <c r="C216" s="491"/>
      <c r="D216" s="492"/>
      <c r="E216" s="492"/>
      <c r="F216" s="492"/>
      <c r="G216" s="492"/>
      <c r="H216" s="493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90" ht="30" customHeight="1" x14ac:dyDescent="0.25">
      <c r="A217" s="3187" t="s">
        <v>245</v>
      </c>
      <c r="B217" s="3188"/>
      <c r="C217" s="3188"/>
      <c r="D217" s="3181"/>
      <c r="E217" s="3187" t="s">
        <v>18</v>
      </c>
      <c r="F217" s="3189" t="s">
        <v>19</v>
      </c>
      <c r="G217" s="3194" t="s">
        <v>246</v>
      </c>
      <c r="H217" s="3195"/>
      <c r="I217" s="3196" t="s">
        <v>28</v>
      </c>
      <c r="J217" s="3181" t="s">
        <v>29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90" ht="29.25" customHeight="1" x14ac:dyDescent="0.25">
      <c r="A218" s="2700"/>
      <c r="B218" s="2701"/>
      <c r="C218" s="2701"/>
      <c r="D218" s="2682"/>
      <c r="E218" s="2700"/>
      <c r="F218" s="2703"/>
      <c r="G218" s="2092" t="s">
        <v>247</v>
      </c>
      <c r="H218" s="1364" t="s">
        <v>248</v>
      </c>
      <c r="I218" s="2716"/>
      <c r="J218" s="268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90" ht="15" customHeight="1" x14ac:dyDescent="0.25">
      <c r="A219" s="3581" t="s">
        <v>249</v>
      </c>
      <c r="B219" s="3582"/>
      <c r="C219" s="3582"/>
      <c r="D219" s="3583"/>
      <c r="E219" s="1365"/>
      <c r="F219" s="2093"/>
      <c r="G219" s="2063"/>
      <c r="H219" s="2094"/>
      <c r="I219" s="2095"/>
      <c r="J219" s="2093"/>
      <c r="K219" s="444" t="str">
        <f>$CA219&amp;CB219</f>
        <v/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CA219" s="60" t="str">
        <f>IF(AND($E219+F219&lt;&gt;0,I219=""),"* No olvide ingresar la variable "&amp;I$217&amp;""&amp;" (Digite CERO si no tiene). ",IF(I219&gt;$E219+$F219,"* La variable Pueblos Originarios la suma de Hombres + Mujeres.",""))</f>
        <v/>
      </c>
      <c r="CB219" s="60" t="str">
        <f>IF(AND($E219+F219&lt;&gt;0,J219=""),"* No olvide ingresar la variable "&amp;J$217&amp;""&amp;" (Digite CERO si no tiene). ",IF(J219&gt;$E219+$F219,"* La variable Migrantes no puede superar la suma de Hombres + Mujeres. ",""))</f>
        <v/>
      </c>
      <c r="CD219" s="59"/>
      <c r="CE219" s="59"/>
      <c r="CF219" s="61"/>
      <c r="CG219" s="61"/>
      <c r="CH219" s="61"/>
      <c r="CI219" s="61"/>
      <c r="CJ219" s="61"/>
      <c r="CK219" s="62">
        <f>IF(AND($E219+$F219&lt;&gt;0,I219=""),1,IF(I219&gt;$E219+$F219,1,0))</f>
        <v>0</v>
      </c>
      <c r="CL219" s="62">
        <f>IF(AND($E219+$F219&lt;&gt;0,J219=""),1,IF(J219&gt;$E219+$F219,1,0))</f>
        <v>0</v>
      </c>
    </row>
    <row r="220" spans="1:90" ht="15" customHeight="1" x14ac:dyDescent="0.25">
      <c r="A220" s="2686" t="s">
        <v>250</v>
      </c>
      <c r="B220" s="2687"/>
      <c r="C220" s="2687"/>
      <c r="D220" s="2688"/>
      <c r="E220" s="391"/>
      <c r="F220" s="500"/>
      <c r="G220" s="391"/>
      <c r="H220" s="330"/>
      <c r="I220" s="501"/>
      <c r="J220" s="502"/>
      <c r="K220" s="444" t="str">
        <f t="shared" ref="K220:K226" si="68">$CA220&amp;CB220</f>
        <v/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60" t="str">
        <f>IF(AND($E220+F220&lt;&gt;0,I220=""),"* No olvide ingresar la variable "&amp;I$217&amp;""&amp;" (Digite CERO si no tiene). ",IF(I220&gt;$E220+$F220,"* La variable Pueblos Originarios la suma de Hombres + Mujeres.",""))</f>
        <v/>
      </c>
      <c r="CB220" s="60" t="str">
        <f>IF(AND($E220+F220&lt;&gt;0,J220=""),"* No olvide ingresar la variable "&amp;J$217&amp;""&amp;" (Digite CERO si no tiene). ",IF(J220&gt;$E220+$F220,"* La variable Migrantes no puede superar la suma de Hombres + Mujeres. ",""))</f>
        <v/>
      </c>
      <c r="CD220" s="59"/>
      <c r="CE220" s="59"/>
      <c r="CF220" s="61"/>
      <c r="CG220" s="61"/>
      <c r="CH220" s="61"/>
      <c r="CI220" s="61"/>
      <c r="CJ220" s="61"/>
      <c r="CK220" s="62">
        <f>IF(AND($E220+$F220&lt;&gt;0,I220=""),1,IF(I220&gt;$E220+$F220,1,0))</f>
        <v>0</v>
      </c>
      <c r="CL220" s="62">
        <f>IF(AND($E220+$F220&lt;&gt;0,J220=""),1,IF(J220&gt;$E220+$F220,1,0))</f>
        <v>0</v>
      </c>
    </row>
    <row r="221" spans="1:90" ht="23.25" customHeight="1" x14ac:dyDescent="0.25">
      <c r="A221" s="2689" t="s">
        <v>251</v>
      </c>
      <c r="B221" s="2690"/>
      <c r="C221" s="2690"/>
      <c r="D221" s="2691"/>
      <c r="E221" s="396"/>
      <c r="F221" s="503"/>
      <c r="G221" s="504"/>
      <c r="H221" s="505"/>
      <c r="I221" s="506"/>
      <c r="J221" s="507"/>
      <c r="K221" s="444" t="str">
        <f t="shared" si="68"/>
        <v/>
      </c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60" t="str">
        <f t="shared" ref="CA221" si="69">IF(AND($E221+F221&lt;&gt;0,I221=""),"* No olvide ingresar la variable "&amp;I$217&amp;""&amp;" (Digite CERO si no tiene). ",IF(I221&gt;$E221+$F221,"* La variable Pueblos Originarios la suma de Hombres + Mujeres.",""))</f>
        <v/>
      </c>
      <c r="CB221" s="60" t="str">
        <f t="shared" ref="CB221" si="70">IF(AND($E221+F221&lt;&gt;0,J221=""),"* No olvide ingresar la variable "&amp;J$217&amp;""&amp;" (Digite CERO si no tiene). ",IF(J221&gt;$E221+$F221,"* La variable Migrantes no puede superar la suma de Hombres + Mujeres. ",""))</f>
        <v/>
      </c>
      <c r="CD221" s="59"/>
      <c r="CE221" s="59"/>
      <c r="CF221" s="61"/>
      <c r="CG221" s="61"/>
      <c r="CH221" s="61"/>
      <c r="CI221" s="61"/>
      <c r="CJ221" s="61"/>
      <c r="CK221" s="62">
        <f t="shared" ref="CK221:CL226" si="71">IF(AND($E221+$F221&lt;&gt;0,I221=""),1,IF(I221&gt;$E221+$F221,1,0))</f>
        <v>0</v>
      </c>
      <c r="CL221" s="62">
        <f t="shared" si="71"/>
        <v>0</v>
      </c>
    </row>
    <row r="222" spans="1:90" ht="18.75" customHeight="1" x14ac:dyDescent="0.25">
      <c r="A222" s="3190" t="s">
        <v>65</v>
      </c>
      <c r="B222" s="3191"/>
      <c r="C222" s="3191"/>
      <c r="D222" s="3192"/>
      <c r="E222" s="1369">
        <f>SUM(E219:E221)</f>
        <v>0</v>
      </c>
      <c r="F222" s="2096">
        <f>SUM(F219:F221)</f>
        <v>0</v>
      </c>
      <c r="G222" s="2097">
        <f t="shared" ref="G222:J222" si="72">SUM(G219:G221)</f>
        <v>0</v>
      </c>
      <c r="H222" s="2098">
        <f t="shared" si="72"/>
        <v>0</v>
      </c>
      <c r="I222" s="2099">
        <f t="shared" si="72"/>
        <v>0</v>
      </c>
      <c r="J222" s="1374">
        <f t="shared" si="72"/>
        <v>0</v>
      </c>
      <c r="K222" s="444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D222" s="59"/>
      <c r="CE222" s="59"/>
      <c r="CF222" s="61"/>
      <c r="CG222" s="61"/>
      <c r="CH222" s="61"/>
      <c r="CI222" s="61"/>
      <c r="CJ222" s="61"/>
    </row>
    <row r="223" spans="1:90" ht="15" customHeight="1" x14ac:dyDescent="0.25">
      <c r="A223" s="3586" t="s">
        <v>252</v>
      </c>
      <c r="B223" s="3581" t="s">
        <v>253</v>
      </c>
      <c r="C223" s="3582"/>
      <c r="D223" s="3583"/>
      <c r="E223" s="1375"/>
      <c r="F223" s="2100"/>
      <c r="G223" s="268"/>
      <c r="H223" s="516"/>
      <c r="I223" s="2101"/>
      <c r="J223" s="2100"/>
      <c r="K223" s="444" t="str">
        <f>$CA223&amp;CB223</f>
        <v/>
      </c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60" t="str">
        <f>IF(AND($E223+F223&lt;&gt;0,I223=""),"* No olvide ingresar la variable "&amp;I$217&amp;""&amp;" (Digite CERO si no tiene). ",IF(I223&gt;$E223+$F223,"* La variable Pueblos Originarios no debe ser mayor a la suma de Hombres + Mujeres.",""))</f>
        <v/>
      </c>
      <c r="CB223" s="60" t="str">
        <f>IF(AND($E223+F223&lt;&gt;0,J223=""),"* No olvide ingresar la variable "&amp;J$217&amp;""&amp;" (Digite CERO si no tiene). ",IF(J223&gt;$E223+$F223,"* La variable Migrantes no debe ser mayor a la suma de Hombres + Mujeres. ",""))</f>
        <v/>
      </c>
      <c r="CD223" s="59"/>
      <c r="CE223" s="59"/>
      <c r="CF223" s="61"/>
      <c r="CG223" s="61"/>
      <c r="CH223" s="61"/>
      <c r="CI223" s="61"/>
      <c r="CJ223" s="61"/>
      <c r="CK223" s="62">
        <f t="shared" si="71"/>
        <v>0</v>
      </c>
      <c r="CL223" s="62">
        <f t="shared" si="71"/>
        <v>0</v>
      </c>
    </row>
    <row r="224" spans="1:90" ht="21" customHeight="1" x14ac:dyDescent="0.25">
      <c r="A224" s="3586"/>
      <c r="B224" s="2708" t="s">
        <v>254</v>
      </c>
      <c r="C224" s="2686" t="s">
        <v>255</v>
      </c>
      <c r="D224" s="2688"/>
      <c r="E224" s="518"/>
      <c r="F224" s="519"/>
      <c r="G224" s="268"/>
      <c r="H224" s="516"/>
      <c r="I224" s="520"/>
      <c r="J224" s="521"/>
      <c r="K224" s="444" t="str">
        <f t="shared" si="68"/>
        <v/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60" t="str">
        <f t="shared" ref="CA224:CA226" si="73">IF(AND($E224+F224&lt;&gt;0,I224=""),"* No olvide ingresar la variable "&amp;I$217&amp;""&amp;" (Digite CERO si no tiene). ",IF(I224&gt;$E224+$F224,"* La variable Pueblos Originarios no debe ser mayor a la suma de Hombres + Mujeres.",""))</f>
        <v/>
      </c>
      <c r="CB224" s="60" t="str">
        <f t="shared" ref="CB224:CB226" si="74">IF(AND($E224+F224&lt;&gt;0,J224=""),"* No olvide ingresar la variable "&amp;J$217&amp;""&amp;" (Digite CERO si no tiene). ",IF(J224&gt;$E224+$F224,"* La variable Migrantes no debe ser mayor a la suma de Hombres + Mujeres. ",""))</f>
        <v/>
      </c>
      <c r="CD224" s="59"/>
      <c r="CE224" s="59"/>
      <c r="CF224" s="61"/>
      <c r="CG224" s="61"/>
      <c r="CH224" s="61"/>
      <c r="CI224" s="61"/>
      <c r="CJ224" s="61"/>
      <c r="CK224" s="62">
        <f t="shared" si="71"/>
        <v>0</v>
      </c>
      <c r="CL224" s="62">
        <f t="shared" si="71"/>
        <v>0</v>
      </c>
    </row>
    <row r="225" spans="1:90" ht="22.5" customHeight="1" x14ac:dyDescent="0.25">
      <c r="A225" s="3586"/>
      <c r="B225" s="2708"/>
      <c r="C225" s="2709" t="s">
        <v>256</v>
      </c>
      <c r="D225" s="2710"/>
      <c r="E225" s="522"/>
      <c r="F225" s="519"/>
      <c r="G225" s="268"/>
      <c r="H225" s="516"/>
      <c r="I225" s="523"/>
      <c r="J225" s="524"/>
      <c r="K225" s="444" t="str">
        <f t="shared" si="68"/>
        <v/>
      </c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60" t="str">
        <f t="shared" si="73"/>
        <v/>
      </c>
      <c r="CB225" s="60" t="str">
        <f t="shared" si="74"/>
        <v/>
      </c>
      <c r="CD225" s="59"/>
      <c r="CE225" s="59"/>
      <c r="CF225" s="61"/>
      <c r="CG225" s="61"/>
      <c r="CH225" s="61"/>
      <c r="CI225" s="61"/>
      <c r="CJ225" s="61"/>
      <c r="CK225" s="62">
        <f t="shared" si="71"/>
        <v>0</v>
      </c>
      <c r="CL225" s="62">
        <f t="shared" si="71"/>
        <v>0</v>
      </c>
    </row>
    <row r="226" spans="1:90" ht="23.25" customHeight="1" x14ac:dyDescent="0.25">
      <c r="A226" s="3586"/>
      <c r="B226" s="525" t="s">
        <v>257</v>
      </c>
      <c r="C226" s="2711" t="s">
        <v>256</v>
      </c>
      <c r="D226" s="2712"/>
      <c r="E226" s="526"/>
      <c r="F226" s="527"/>
      <c r="G226" s="528"/>
      <c r="H226" s="529"/>
      <c r="I226" s="530"/>
      <c r="J226" s="527"/>
      <c r="K226" s="444" t="str">
        <f t="shared" si="68"/>
        <v/>
      </c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60" t="str">
        <f t="shared" si="73"/>
        <v/>
      </c>
      <c r="CB226" s="60" t="str">
        <f t="shared" si="74"/>
        <v/>
      </c>
      <c r="CD226" s="59"/>
      <c r="CE226" s="59"/>
      <c r="CF226" s="61"/>
      <c r="CG226" s="61"/>
      <c r="CH226" s="61"/>
      <c r="CI226" s="61"/>
      <c r="CJ226" s="61"/>
      <c r="CK226" s="62">
        <f t="shared" si="71"/>
        <v>0</v>
      </c>
      <c r="CL226" s="62">
        <f t="shared" si="71"/>
        <v>0</v>
      </c>
    </row>
    <row r="227" spans="1:90" ht="15" customHeight="1" x14ac:dyDescent="0.25">
      <c r="A227" s="3190" t="s">
        <v>65</v>
      </c>
      <c r="B227" s="3191"/>
      <c r="C227" s="3191"/>
      <c r="D227" s="3192"/>
      <c r="E227" s="1369">
        <f>SUM(E223:E226)</f>
        <v>0</v>
      </c>
      <c r="F227" s="2096">
        <f>SUM(F223:F226)</f>
        <v>0</v>
      </c>
      <c r="G227" s="531"/>
      <c r="H227" s="532"/>
      <c r="I227" s="2099">
        <f t="shared" ref="I227:J227" si="75">SUM(I223:I226)</f>
        <v>0</v>
      </c>
      <c r="J227" s="1374">
        <f t="shared" si="75"/>
        <v>0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</row>
    <row r="228" spans="1:90" ht="18" customHeight="1" x14ac:dyDescent="0.25">
      <c r="A228" s="533" t="s">
        <v>258</v>
      </c>
      <c r="B228" s="533"/>
      <c r="C228" s="533"/>
      <c r="D228" s="534"/>
      <c r="E228" s="534"/>
      <c r="F228" s="534"/>
      <c r="G228" s="535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</row>
    <row r="229" spans="1:90" ht="24.75" customHeight="1" x14ac:dyDescent="0.25">
      <c r="A229" s="3190" t="s">
        <v>226</v>
      </c>
      <c r="B229" s="3192"/>
      <c r="C229" s="1378" t="s">
        <v>18</v>
      </c>
      <c r="D229" s="2102" t="s">
        <v>19</v>
      </c>
      <c r="E229" s="1380" t="s">
        <v>28</v>
      </c>
      <c r="F229" s="1381" t="s">
        <v>29</v>
      </c>
      <c r="G229" s="535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</row>
    <row r="230" spans="1:90" ht="21" x14ac:dyDescent="0.25">
      <c r="A230" s="3199" t="s">
        <v>259</v>
      </c>
      <c r="B230" s="2103" t="s">
        <v>255</v>
      </c>
      <c r="C230" s="2104"/>
      <c r="D230" s="648"/>
      <c r="E230" s="2105"/>
      <c r="F230" s="2106"/>
      <c r="G230" s="444" t="str">
        <f>$CB230&amp;CA230</f>
        <v/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60" t="str">
        <f>IF(AND($C230+D230&lt;&gt;0,E230=""),"* No olvide ingresar la variable "&amp;E$229&amp;""&amp;" (Digite CERO si no tiene). ",IF(E230&gt;$C230+$D230,"* La variable Pueblos Originarios no debe ser mayor a la suma de Hombres + Mujeres.",""))</f>
        <v/>
      </c>
      <c r="CB230" s="60" t="str">
        <f>IF(AND($C230+D230&lt;&gt;0,F230=""),"* No olvide ingresar la variable "&amp;F$229&amp;""&amp;" (Digite CERO si no tiene). ",IF(F230&gt;$C230+$D230,"* La variable Migrantes no debe ser mayor a la suma de Hombres + Mujeres.",""))</f>
        <v/>
      </c>
      <c r="CD230" s="59"/>
      <c r="CE230" s="59"/>
      <c r="CF230" s="61"/>
      <c r="CG230" s="61"/>
      <c r="CH230" s="61"/>
      <c r="CI230" s="61"/>
      <c r="CJ230" s="61"/>
      <c r="CK230" s="62">
        <f>IF(AND($C230+$D230&lt;&gt;0,E230=""),1,IF(E230&gt;$C230+$D230,1,0))</f>
        <v>0</v>
      </c>
      <c r="CL230" s="62">
        <f>IF(AND($C230+$D230&lt;&gt;0,F230=""),1,IF(F230&gt;$C230+$D230,1,0))</f>
        <v>0</v>
      </c>
    </row>
    <row r="231" spans="1:90" ht="21" x14ac:dyDescent="0.25">
      <c r="A231" s="2725"/>
      <c r="B231" s="545" t="s">
        <v>256</v>
      </c>
      <c r="C231" s="546"/>
      <c r="D231" s="547"/>
      <c r="E231" s="548"/>
      <c r="F231" s="549"/>
      <c r="G231" s="444" t="str">
        <f>$CB231&amp;CA231</f>
        <v/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60" t="str">
        <f>IF(AND($C231+D231&lt;&gt;0,E231=""),"* No olvide ingresar la variable "&amp;E$229&amp;""&amp;" (Digite CERO si no tiene). ",IF(E231&gt;$C231+$D231,"* La variable Pueblos Originarios no debe ser mayor a la suma de Hombres + Mujeres.",""))</f>
        <v/>
      </c>
      <c r="CB231" s="60" t="str">
        <f>IF(AND($C231+D231&lt;&gt;0,F231=""),"* No olvide ingresar la variable "&amp;F$229&amp;""&amp;" (Digite CERO si no tiene). ",IF(F231&gt;$C231+$D231,"* La variable Migrantes no debe ser mayor a la suma de Hombres + Mujeres.",""))</f>
        <v/>
      </c>
      <c r="CD231" s="59"/>
      <c r="CE231" s="59"/>
      <c r="CF231" s="61"/>
      <c r="CG231" s="61"/>
      <c r="CH231" s="61"/>
      <c r="CI231" s="61"/>
      <c r="CJ231" s="61"/>
      <c r="CK231" s="62">
        <f>IF(AND($C231+$D231&lt;&gt;0,E231=""),1,IF(E231&gt;$C231+$D231,1,0))</f>
        <v>0</v>
      </c>
      <c r="CL231" s="62">
        <f>IF(AND($C231+$D231&lt;&gt;0,F231=""),1,IF(F231&gt;$C231+$D231,1,0))</f>
        <v>0</v>
      </c>
    </row>
    <row r="232" spans="1:90" ht="15" customHeight="1" x14ac:dyDescent="0.25">
      <c r="A232" s="3190" t="s">
        <v>65</v>
      </c>
      <c r="B232" s="3192"/>
      <c r="C232" s="1386">
        <f>SUM(C230:C231)</f>
        <v>0</v>
      </c>
      <c r="D232" s="2107">
        <f t="shared" ref="D232:F232" si="76">SUM(D230:D231)</f>
        <v>0</v>
      </c>
      <c r="E232" s="2108">
        <f t="shared" si="76"/>
        <v>0</v>
      </c>
      <c r="F232" s="2109">
        <f t="shared" si="76"/>
        <v>0</v>
      </c>
      <c r="G232" s="535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</row>
    <row r="233" spans="1:90" ht="18" customHeight="1" x14ac:dyDescent="0.25">
      <c r="A233" s="411" t="s">
        <v>260</v>
      </c>
      <c r="B233" s="429"/>
      <c r="C233" s="429"/>
      <c r="D233" s="5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</row>
    <row r="234" spans="1:90" ht="21.75" customHeight="1" x14ac:dyDescent="0.25">
      <c r="A234" s="3161" t="s">
        <v>261</v>
      </c>
      <c r="B234" s="3162"/>
      <c r="C234" s="3090" t="s">
        <v>262</v>
      </c>
      <c r="D234" s="3092"/>
      <c r="E234" s="3091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</row>
    <row r="235" spans="1:90" ht="15" customHeight="1" x14ac:dyDescent="0.25">
      <c r="A235" s="2642"/>
      <c r="B235" s="2643"/>
      <c r="C235" s="3200" t="s">
        <v>263</v>
      </c>
      <c r="D235" s="3090" t="s">
        <v>264</v>
      </c>
      <c r="E235" s="3091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</row>
    <row r="236" spans="1:90" ht="15" customHeight="1" x14ac:dyDescent="0.25">
      <c r="A236" s="2644"/>
      <c r="B236" s="2645"/>
      <c r="C236" s="2727"/>
      <c r="D236" s="1390" t="s">
        <v>265</v>
      </c>
      <c r="E236" s="2070" t="s">
        <v>266</v>
      </c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59"/>
      <c r="AM236" s="59"/>
    </row>
    <row r="237" spans="1:90" ht="15" customHeight="1" x14ac:dyDescent="0.25">
      <c r="A237" s="3587" t="s">
        <v>267</v>
      </c>
      <c r="B237" s="3588"/>
      <c r="C237" s="2110"/>
      <c r="D237" s="2075"/>
      <c r="E237" s="2077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59"/>
      <c r="AM237" s="59"/>
    </row>
    <row r="238" spans="1:90" ht="15" customHeight="1" x14ac:dyDescent="0.25">
      <c r="A238" s="2719" t="s">
        <v>268</v>
      </c>
      <c r="B238" s="2720"/>
      <c r="C238" s="556"/>
      <c r="D238" s="557"/>
      <c r="E238" s="484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59"/>
      <c r="AM238" s="59"/>
    </row>
    <row r="239" spans="1:90" ht="18" customHeight="1" x14ac:dyDescent="0.25">
      <c r="A239" s="2719" t="s">
        <v>269</v>
      </c>
      <c r="B239" s="2720"/>
      <c r="C239" s="557"/>
      <c r="D239" s="557"/>
      <c r="E239" s="484"/>
    </row>
    <row r="240" spans="1:90" ht="15" customHeight="1" x14ac:dyDescent="0.25">
      <c r="A240" s="2719" t="s">
        <v>270</v>
      </c>
      <c r="B240" s="2720"/>
      <c r="C240" s="557"/>
      <c r="D240" s="557"/>
      <c r="E240" s="484"/>
    </row>
    <row r="241" spans="1:27" ht="15" customHeight="1" x14ac:dyDescent="0.25">
      <c r="A241" s="2721" t="s">
        <v>271</v>
      </c>
      <c r="B241" s="2722"/>
      <c r="C241" s="558"/>
      <c r="D241" s="559"/>
      <c r="E241" s="490"/>
    </row>
    <row r="242" spans="1:27" ht="18" customHeight="1" x14ac:dyDescent="0.25">
      <c r="A242" s="2723" t="s">
        <v>272</v>
      </c>
      <c r="B242" s="2723"/>
      <c r="C242" s="2723"/>
      <c r="D242" s="2723"/>
      <c r="E242" s="2723"/>
      <c r="F242" s="2723"/>
      <c r="G242" s="2723"/>
      <c r="H242" s="2723"/>
      <c r="I242" s="2723"/>
      <c r="J242" s="2723"/>
      <c r="K242" s="2723"/>
      <c r="L242" s="2723"/>
      <c r="M242" s="2723"/>
      <c r="N242" s="560"/>
      <c r="O242" s="560"/>
      <c r="P242" s="560"/>
      <c r="Q242" s="560"/>
      <c r="R242" s="560"/>
      <c r="S242" s="560"/>
      <c r="T242" s="560"/>
      <c r="U242" s="560"/>
      <c r="V242" s="560"/>
      <c r="W242" s="560"/>
      <c r="X242" s="560"/>
      <c r="Y242" s="560"/>
    </row>
    <row r="243" spans="1:27" ht="15" customHeight="1" x14ac:dyDescent="0.25">
      <c r="A243" s="2734" t="s">
        <v>119</v>
      </c>
      <c r="B243" s="2735"/>
      <c r="C243" s="2740" t="s">
        <v>120</v>
      </c>
      <c r="D243" s="2741"/>
      <c r="E243" s="2741"/>
      <c r="F243" s="2744" t="s">
        <v>6</v>
      </c>
      <c r="G243" s="2745"/>
      <c r="H243" s="2745"/>
      <c r="I243" s="2745"/>
      <c r="J243" s="2745"/>
      <c r="K243" s="2745"/>
      <c r="L243" s="2745"/>
      <c r="M243" s="2745"/>
      <c r="N243" s="2745"/>
      <c r="O243" s="2745"/>
      <c r="P243" s="2745"/>
      <c r="Q243" s="2745"/>
      <c r="R243" s="2745"/>
      <c r="S243" s="2745"/>
      <c r="T243" s="2745"/>
      <c r="U243" s="2745"/>
      <c r="V243" s="2745"/>
      <c r="W243" s="2745"/>
      <c r="X243" s="2745"/>
      <c r="Y243" s="2745"/>
      <c r="Z243" s="2745"/>
      <c r="AA243" s="2746"/>
    </row>
    <row r="244" spans="1:27" ht="15" customHeight="1" x14ac:dyDescent="0.25">
      <c r="A244" s="2736"/>
      <c r="B244" s="2737"/>
      <c r="C244" s="2742"/>
      <c r="D244" s="2743"/>
      <c r="E244" s="2729"/>
      <c r="F244" s="2728" t="s">
        <v>147</v>
      </c>
      <c r="G244" s="2729"/>
      <c r="H244" s="2728" t="s">
        <v>113</v>
      </c>
      <c r="I244" s="2729"/>
      <c r="J244" s="2728" t="s">
        <v>114</v>
      </c>
      <c r="K244" s="2729"/>
      <c r="L244" s="2728" t="s">
        <v>148</v>
      </c>
      <c r="M244" s="2729"/>
      <c r="N244" s="2728" t="s">
        <v>167</v>
      </c>
      <c r="O244" s="2729"/>
      <c r="P244" s="2728" t="s">
        <v>273</v>
      </c>
      <c r="Q244" s="2729"/>
      <c r="R244" s="2728" t="s">
        <v>274</v>
      </c>
      <c r="S244" s="2729"/>
      <c r="T244" s="2728" t="s">
        <v>174</v>
      </c>
      <c r="U244" s="2729"/>
      <c r="V244" s="2728" t="s">
        <v>150</v>
      </c>
      <c r="W244" s="2729"/>
      <c r="X244" s="2728" t="s">
        <v>151</v>
      </c>
      <c r="Y244" s="2729"/>
      <c r="Z244" s="2728" t="s">
        <v>130</v>
      </c>
      <c r="AA244" s="2729"/>
    </row>
    <row r="245" spans="1:27" ht="15" customHeight="1" x14ac:dyDescent="0.25">
      <c r="A245" s="2738"/>
      <c r="B245" s="2739"/>
      <c r="C245" s="561" t="s">
        <v>17</v>
      </c>
      <c r="D245" s="562" t="s">
        <v>18</v>
      </c>
      <c r="E245" s="563" t="s">
        <v>19</v>
      </c>
      <c r="F245" s="564" t="s">
        <v>18</v>
      </c>
      <c r="G245" s="565" t="s">
        <v>19</v>
      </c>
      <c r="H245" s="564" t="s">
        <v>18</v>
      </c>
      <c r="I245" s="566" t="s">
        <v>19</v>
      </c>
      <c r="J245" s="564" t="s">
        <v>18</v>
      </c>
      <c r="K245" s="566" t="s">
        <v>19</v>
      </c>
      <c r="L245" s="564" t="s">
        <v>18</v>
      </c>
      <c r="M245" s="566" t="s">
        <v>19</v>
      </c>
      <c r="N245" s="564" t="s">
        <v>18</v>
      </c>
      <c r="O245" s="566" t="s">
        <v>19</v>
      </c>
      <c r="P245" s="564" t="s">
        <v>18</v>
      </c>
      <c r="Q245" s="566" t="s">
        <v>19</v>
      </c>
      <c r="R245" s="564" t="s">
        <v>18</v>
      </c>
      <c r="S245" s="566" t="s">
        <v>19</v>
      </c>
      <c r="T245" s="564" t="s">
        <v>18</v>
      </c>
      <c r="U245" s="566" t="s">
        <v>19</v>
      </c>
      <c r="V245" s="564" t="s">
        <v>18</v>
      </c>
      <c r="W245" s="566" t="s">
        <v>19</v>
      </c>
      <c r="X245" s="564" t="s">
        <v>18</v>
      </c>
      <c r="Y245" s="566" t="s">
        <v>19</v>
      </c>
      <c r="Z245" s="564" t="s">
        <v>18</v>
      </c>
      <c r="AA245" s="566" t="s">
        <v>19</v>
      </c>
    </row>
    <row r="246" spans="1:27" ht="15" customHeight="1" x14ac:dyDescent="0.25">
      <c r="A246" s="2730" t="s">
        <v>275</v>
      </c>
      <c r="B246" s="2731"/>
      <c r="C246" s="567">
        <f t="shared" ref="C246:C255" si="77">SUM(D246+E246)</f>
        <v>0</v>
      </c>
      <c r="D246" s="568">
        <f>+F246</f>
        <v>0</v>
      </c>
      <c r="E246" s="569">
        <f>+G246</f>
        <v>0</v>
      </c>
      <c r="F246" s="570"/>
      <c r="G246" s="571"/>
      <c r="H246" s="572"/>
      <c r="I246" s="573"/>
      <c r="J246" s="572"/>
      <c r="K246" s="573"/>
      <c r="L246" s="572"/>
      <c r="M246" s="573"/>
      <c r="N246" s="572"/>
      <c r="O246" s="573"/>
      <c r="P246" s="572"/>
      <c r="Q246" s="573"/>
      <c r="R246" s="572"/>
      <c r="S246" s="573"/>
      <c r="T246" s="572"/>
      <c r="U246" s="573"/>
      <c r="V246" s="572"/>
      <c r="W246" s="573"/>
      <c r="X246" s="572"/>
      <c r="Y246" s="573"/>
      <c r="Z246" s="572"/>
      <c r="AA246" s="573"/>
    </row>
    <row r="247" spans="1:27" ht="15" customHeight="1" x14ac:dyDescent="0.25">
      <c r="A247" s="2732" t="s">
        <v>276</v>
      </c>
      <c r="B247" s="2733"/>
      <c r="C247" s="574">
        <f t="shared" si="77"/>
        <v>0</v>
      </c>
      <c r="D247" s="575">
        <f>+H247</f>
        <v>0</v>
      </c>
      <c r="E247" s="576">
        <f>+I247</f>
        <v>0</v>
      </c>
      <c r="F247" s="577"/>
      <c r="G247" s="578"/>
      <c r="H247" s="579"/>
      <c r="I247" s="580"/>
      <c r="J247" s="581"/>
      <c r="K247" s="578"/>
      <c r="L247" s="581"/>
      <c r="M247" s="578"/>
      <c r="N247" s="581"/>
      <c r="O247" s="578"/>
      <c r="P247" s="581"/>
      <c r="Q247" s="578"/>
      <c r="R247" s="581"/>
      <c r="S247" s="578"/>
      <c r="T247" s="581"/>
      <c r="U247" s="578"/>
      <c r="V247" s="581"/>
      <c r="W247" s="578"/>
      <c r="X247" s="581"/>
      <c r="Y247" s="578"/>
      <c r="Z247" s="581"/>
      <c r="AA247" s="578"/>
    </row>
    <row r="248" spans="1:27" ht="18" customHeight="1" x14ac:dyDescent="0.25">
      <c r="A248" s="2732" t="s">
        <v>277</v>
      </c>
      <c r="B248" s="2733"/>
      <c r="C248" s="574">
        <f t="shared" si="77"/>
        <v>0</v>
      </c>
      <c r="D248" s="575">
        <f>+J248</f>
        <v>0</v>
      </c>
      <c r="E248" s="576">
        <f>+K248</f>
        <v>0</v>
      </c>
      <c r="F248" s="577"/>
      <c r="G248" s="578"/>
      <c r="H248" s="581"/>
      <c r="I248" s="578"/>
      <c r="J248" s="579"/>
      <c r="K248" s="580"/>
      <c r="L248" s="581"/>
      <c r="M248" s="578"/>
      <c r="N248" s="581"/>
      <c r="O248" s="578"/>
      <c r="P248" s="581"/>
      <c r="Q248" s="578"/>
      <c r="R248" s="581"/>
      <c r="S248" s="578"/>
      <c r="T248" s="581"/>
      <c r="U248" s="578"/>
      <c r="V248" s="581"/>
      <c r="W248" s="578"/>
      <c r="X248" s="581"/>
      <c r="Y248" s="578"/>
      <c r="Z248" s="581"/>
      <c r="AA248" s="578"/>
    </row>
    <row r="249" spans="1:27" ht="15" customHeight="1" x14ac:dyDescent="0.25">
      <c r="A249" s="2732" t="s">
        <v>278</v>
      </c>
      <c r="B249" s="2733"/>
      <c r="C249" s="574">
        <f t="shared" si="77"/>
        <v>0</v>
      </c>
      <c r="D249" s="575">
        <f>(L249+N249+P249+R249+T249)</f>
        <v>0</v>
      </c>
      <c r="E249" s="576">
        <f>(M249+O249+Q249+S249+U249)</f>
        <v>0</v>
      </c>
      <c r="F249" s="577"/>
      <c r="G249" s="578"/>
      <c r="H249" s="581"/>
      <c r="I249" s="578"/>
      <c r="J249" s="581"/>
      <c r="K249" s="578"/>
      <c r="L249" s="579"/>
      <c r="M249" s="580"/>
      <c r="N249" s="579"/>
      <c r="O249" s="580"/>
      <c r="P249" s="579"/>
      <c r="Q249" s="580"/>
      <c r="R249" s="579"/>
      <c r="S249" s="580"/>
      <c r="T249" s="579"/>
      <c r="U249" s="580"/>
      <c r="V249" s="581"/>
      <c r="W249" s="578"/>
      <c r="X249" s="581"/>
      <c r="Y249" s="578"/>
      <c r="Z249" s="581"/>
      <c r="AA249" s="578"/>
    </row>
    <row r="250" spans="1:27" ht="15" customHeight="1" x14ac:dyDescent="0.25">
      <c r="A250" s="2732" t="s">
        <v>279</v>
      </c>
      <c r="B250" s="2733"/>
      <c r="C250" s="574">
        <f>SUM(D250+E250)</f>
        <v>0</v>
      </c>
      <c r="D250" s="575">
        <f>+H250+J250+L250+N250</f>
        <v>0</v>
      </c>
      <c r="E250" s="576">
        <f>+I250+K250+M250+O250</f>
        <v>0</v>
      </c>
      <c r="F250" s="577"/>
      <c r="G250" s="578"/>
      <c r="H250" s="579"/>
      <c r="I250" s="580"/>
      <c r="J250" s="579"/>
      <c r="K250" s="580"/>
      <c r="L250" s="579"/>
      <c r="M250" s="580"/>
      <c r="N250" s="579"/>
      <c r="O250" s="580"/>
      <c r="P250" s="581"/>
      <c r="Q250" s="578"/>
      <c r="R250" s="581"/>
      <c r="S250" s="578"/>
      <c r="T250" s="581"/>
      <c r="U250" s="578"/>
      <c r="V250" s="581"/>
      <c r="W250" s="578"/>
      <c r="X250" s="581"/>
      <c r="Y250" s="578"/>
      <c r="Z250" s="581"/>
      <c r="AA250" s="578"/>
    </row>
    <row r="251" spans="1:27" ht="15" customHeight="1" x14ac:dyDescent="0.25">
      <c r="A251" s="2732" t="s">
        <v>280</v>
      </c>
      <c r="B251" s="2733"/>
      <c r="C251" s="574">
        <f>SUM(D251+E251)</f>
        <v>0</v>
      </c>
      <c r="D251" s="575">
        <f>+H251+J251+L251+N251+P251+R251+T251+V251+X251+Z251</f>
        <v>0</v>
      </c>
      <c r="E251" s="576">
        <f>+I251+K251+M251+O251+Q251+S251+U251+W251+Y251+AA251</f>
        <v>0</v>
      </c>
      <c r="F251" s="577"/>
      <c r="G251" s="578"/>
      <c r="H251" s="579"/>
      <c r="I251" s="570"/>
      <c r="J251" s="579"/>
      <c r="K251" s="580"/>
      <c r="L251" s="579"/>
      <c r="M251" s="580"/>
      <c r="N251" s="579"/>
      <c r="O251" s="580"/>
      <c r="P251" s="579"/>
      <c r="Q251" s="580"/>
      <c r="R251" s="579"/>
      <c r="S251" s="580"/>
      <c r="T251" s="579"/>
      <c r="U251" s="580"/>
      <c r="V251" s="579"/>
      <c r="W251" s="580"/>
      <c r="X251" s="579"/>
      <c r="Y251" s="580"/>
      <c r="Z251" s="579"/>
      <c r="AA251" s="580"/>
    </row>
    <row r="252" spans="1:27" ht="15" customHeight="1" x14ac:dyDescent="0.25">
      <c r="A252" s="2747" t="s">
        <v>281</v>
      </c>
      <c r="B252" s="2748"/>
      <c r="C252" s="582">
        <f>SUM(D252+E252)</f>
        <v>0</v>
      </c>
      <c r="D252" s="583">
        <f>+V252+X252+Z252+T252</f>
        <v>0</v>
      </c>
      <c r="E252" s="584">
        <f>+W252+Y252+AA252+U252</f>
        <v>0</v>
      </c>
      <c r="F252" s="585"/>
      <c r="G252" s="586"/>
      <c r="H252" s="587"/>
      <c r="I252" s="585"/>
      <c r="J252" s="587"/>
      <c r="K252" s="586"/>
      <c r="L252" s="587"/>
      <c r="M252" s="586"/>
      <c r="N252" s="587"/>
      <c r="O252" s="586"/>
      <c r="P252" s="587"/>
      <c r="Q252" s="586"/>
      <c r="R252" s="587"/>
      <c r="S252" s="586"/>
      <c r="T252" s="588"/>
      <c r="U252" s="589"/>
      <c r="V252" s="590"/>
      <c r="W252" s="591"/>
      <c r="X252" s="590"/>
      <c r="Y252" s="591"/>
      <c r="Z252" s="590"/>
      <c r="AA252" s="591"/>
    </row>
    <row r="253" spans="1:27" ht="15" customHeight="1" x14ac:dyDescent="0.25">
      <c r="A253" s="2749" t="s">
        <v>138</v>
      </c>
      <c r="B253" s="592" t="s">
        <v>139</v>
      </c>
      <c r="C253" s="593">
        <f t="shared" si="77"/>
        <v>0</v>
      </c>
      <c r="D253" s="594">
        <f>F253+H253+J253+L253+N253+P253+R253+T253+V253+X253+Z253</f>
        <v>0</v>
      </c>
      <c r="E253" s="595">
        <f>G253+I253+K253+M253+O253+Q253+S253+U253+W253+Y253+AA253</f>
        <v>0</v>
      </c>
      <c r="F253" s="596"/>
      <c r="G253" s="571"/>
      <c r="H253" s="597"/>
      <c r="I253" s="571"/>
      <c r="J253" s="597"/>
      <c r="K253" s="571"/>
      <c r="L253" s="597"/>
      <c r="M253" s="571"/>
      <c r="N253" s="597"/>
      <c r="O253" s="598"/>
      <c r="P253" s="597"/>
      <c r="Q253" s="598"/>
      <c r="R253" s="599"/>
      <c r="S253" s="600"/>
      <c r="T253" s="599"/>
      <c r="U253" s="600"/>
      <c r="V253" s="596"/>
      <c r="W253" s="571"/>
      <c r="X253" s="597"/>
      <c r="Y253" s="571"/>
      <c r="Z253" s="597"/>
      <c r="AA253" s="571"/>
    </row>
    <row r="254" spans="1:27" ht="15" customHeight="1" x14ac:dyDescent="0.25">
      <c r="A254" s="2750"/>
      <c r="B254" s="601" t="s">
        <v>254</v>
      </c>
      <c r="C254" s="602">
        <f t="shared" si="77"/>
        <v>0</v>
      </c>
      <c r="D254" s="594">
        <f t="shared" ref="D254:E255" si="78">F254+H254+J254+L254+N254+P254+R254+T254+V254+X254+Z254</f>
        <v>0</v>
      </c>
      <c r="E254" s="595">
        <f t="shared" si="78"/>
        <v>0</v>
      </c>
      <c r="F254" s="570"/>
      <c r="G254" s="580"/>
      <c r="H254" s="579"/>
      <c r="I254" s="580"/>
      <c r="J254" s="579"/>
      <c r="K254" s="580"/>
      <c r="L254" s="579"/>
      <c r="M254" s="580"/>
      <c r="N254" s="579"/>
      <c r="O254" s="603"/>
      <c r="P254" s="579"/>
      <c r="Q254" s="603"/>
      <c r="R254" s="604"/>
      <c r="S254" s="605"/>
      <c r="T254" s="604"/>
      <c r="U254" s="605"/>
      <c r="V254" s="570"/>
      <c r="W254" s="580"/>
      <c r="X254" s="579"/>
      <c r="Y254" s="580"/>
      <c r="Z254" s="579"/>
      <c r="AA254" s="580"/>
    </row>
    <row r="255" spans="1:27" ht="15" customHeight="1" x14ac:dyDescent="0.25">
      <c r="A255" s="2751"/>
      <c r="B255" s="606" t="s">
        <v>224</v>
      </c>
      <c r="C255" s="607">
        <f t="shared" si="77"/>
        <v>0</v>
      </c>
      <c r="D255" s="608">
        <f t="shared" si="78"/>
        <v>0</v>
      </c>
      <c r="E255" s="609">
        <f t="shared" si="78"/>
        <v>0</v>
      </c>
      <c r="F255" s="610"/>
      <c r="G255" s="591"/>
      <c r="H255" s="590"/>
      <c r="I255" s="591"/>
      <c r="J255" s="590"/>
      <c r="K255" s="591"/>
      <c r="L255" s="590"/>
      <c r="M255" s="591"/>
      <c r="N255" s="590"/>
      <c r="O255" s="611"/>
      <c r="P255" s="590"/>
      <c r="Q255" s="611"/>
      <c r="R255" s="612"/>
      <c r="S255" s="613"/>
      <c r="T255" s="612"/>
      <c r="U255" s="613"/>
      <c r="V255" s="610"/>
      <c r="W255" s="591"/>
      <c r="X255" s="590"/>
      <c r="Y255" s="591"/>
      <c r="Z255" s="590"/>
      <c r="AA255" s="591"/>
    </row>
    <row r="256" spans="1:27" ht="18" customHeight="1" x14ac:dyDescent="0.25">
      <c r="A256" s="491" t="s">
        <v>282</v>
      </c>
      <c r="K256" s="614"/>
      <c r="L256" s="614"/>
      <c r="M256" s="614"/>
      <c r="N256" s="614"/>
      <c r="O256" s="614"/>
    </row>
    <row r="257" spans="1:96" ht="15" customHeight="1" x14ac:dyDescent="0.25">
      <c r="A257" s="3201" t="s">
        <v>59</v>
      </c>
      <c r="B257" s="3202"/>
      <c r="C257" s="3101" t="s">
        <v>65</v>
      </c>
      <c r="D257" s="3102"/>
      <c r="E257" s="3103"/>
      <c r="F257" s="3554" t="s">
        <v>6</v>
      </c>
      <c r="G257" s="3554"/>
      <c r="H257" s="3554"/>
      <c r="I257" s="3554"/>
      <c r="J257" s="3554"/>
      <c r="K257" s="3554"/>
      <c r="L257" s="3554"/>
      <c r="M257" s="3554"/>
      <c r="N257" s="3554"/>
      <c r="O257" s="3554"/>
      <c r="P257" s="3203" t="s">
        <v>283</v>
      </c>
      <c r="Q257" s="615"/>
      <c r="R257" s="615"/>
    </row>
    <row r="258" spans="1:96" ht="15" customHeight="1" x14ac:dyDescent="0.25">
      <c r="A258" s="2755"/>
      <c r="B258" s="2756"/>
      <c r="C258" s="2580"/>
      <c r="D258" s="2505"/>
      <c r="E258" s="2506"/>
      <c r="F258" s="3090" t="s">
        <v>166</v>
      </c>
      <c r="G258" s="3091"/>
      <c r="H258" s="3090" t="s">
        <v>147</v>
      </c>
      <c r="I258" s="3091"/>
      <c r="J258" s="3090" t="s">
        <v>113</v>
      </c>
      <c r="K258" s="3091"/>
      <c r="L258" s="3562" t="s">
        <v>114</v>
      </c>
      <c r="M258" s="3564"/>
      <c r="N258" s="3143" t="s">
        <v>148</v>
      </c>
      <c r="O258" s="3564"/>
      <c r="P258" s="2760"/>
      <c r="Q258" s="616"/>
      <c r="R258" s="2752"/>
    </row>
    <row r="259" spans="1:96" ht="15" customHeight="1" x14ac:dyDescent="0.25">
      <c r="A259" s="2757"/>
      <c r="B259" s="2758"/>
      <c r="C259" s="1319" t="s">
        <v>17</v>
      </c>
      <c r="D259" s="1320" t="s">
        <v>18</v>
      </c>
      <c r="E259" s="382" t="s">
        <v>19</v>
      </c>
      <c r="F259" s="1321" t="s">
        <v>18</v>
      </c>
      <c r="G259" s="382" t="s">
        <v>19</v>
      </c>
      <c r="H259" s="1321" t="s">
        <v>18</v>
      </c>
      <c r="I259" s="382" t="s">
        <v>19</v>
      </c>
      <c r="J259" s="1321" t="s">
        <v>18</v>
      </c>
      <c r="K259" s="382" t="s">
        <v>19</v>
      </c>
      <c r="L259" s="1999" t="s">
        <v>18</v>
      </c>
      <c r="M259" s="617" t="s">
        <v>19</v>
      </c>
      <c r="N259" s="1256" t="s">
        <v>18</v>
      </c>
      <c r="O259" s="2049" t="s">
        <v>19</v>
      </c>
      <c r="P259" s="2761"/>
      <c r="Q259" s="616"/>
      <c r="R259" s="2752"/>
    </row>
    <row r="260" spans="1:96" ht="15" customHeight="1" x14ac:dyDescent="0.25">
      <c r="A260" s="3199" t="s">
        <v>177</v>
      </c>
      <c r="B260" s="2103" t="s">
        <v>284</v>
      </c>
      <c r="C260" s="2051">
        <f t="shared" ref="C260:C265" si="79">SUM(D260:E260)</f>
        <v>0</v>
      </c>
      <c r="D260" s="2042">
        <f>+F260+H260+J260+L260+N260</f>
        <v>0</v>
      </c>
      <c r="E260" s="2021">
        <f>+G260+I260+K260+M260+O260</f>
        <v>0</v>
      </c>
      <c r="F260" s="2034"/>
      <c r="G260" s="2010"/>
      <c r="H260" s="1990"/>
      <c r="I260" s="2010"/>
      <c r="J260" s="1990"/>
      <c r="K260" s="2010"/>
      <c r="L260" s="1990"/>
      <c r="M260" s="2010"/>
      <c r="N260" s="2034"/>
      <c r="O260" s="2010"/>
      <c r="P260" s="2111"/>
      <c r="Q260" s="444" t="str">
        <f>$CA260</f>
        <v/>
      </c>
      <c r="R260" s="619"/>
      <c r="CA260" s="60" t="str">
        <f>IF(AND($C260&lt;&gt;0,P260=""),"* No olvide ingresar la variable "&amp;P$257&amp;""&amp;" (Digite CERO si no tiene). ",IF(P260&gt;$C260,"* La variable Derivación efectiva no debe ser mayor al Total Ambos Sexos.",""))</f>
        <v/>
      </c>
      <c r="CB260" s="59"/>
      <c r="CD260" s="59"/>
      <c r="CE260" s="59"/>
      <c r="CF260" s="61"/>
      <c r="CG260" s="61"/>
      <c r="CH260" s="61"/>
      <c r="CI260" s="61"/>
      <c r="CJ260" s="61"/>
      <c r="CK260" s="327">
        <f>IF(AND($C260&lt;&gt;0,P260=""),0,IF(P260&gt;$C260,1,0))</f>
        <v>0</v>
      </c>
    </row>
    <row r="261" spans="1:96" ht="15" customHeight="1" x14ac:dyDescent="0.25">
      <c r="A261" s="2708"/>
      <c r="B261" s="620" t="s">
        <v>179</v>
      </c>
      <c r="C261" s="216">
        <f t="shared" si="79"/>
        <v>0</v>
      </c>
      <c r="D261" s="248">
        <f t="shared" ref="D261:E265" si="80">+F261+H261+J261+L261+N261</f>
        <v>0</v>
      </c>
      <c r="E261" s="133">
        <f t="shared" si="80"/>
        <v>0</v>
      </c>
      <c r="F261" s="174"/>
      <c r="G261" s="78"/>
      <c r="H261" s="77"/>
      <c r="I261" s="78"/>
      <c r="J261" s="77"/>
      <c r="K261" s="78"/>
      <c r="L261" s="77"/>
      <c r="M261" s="78"/>
      <c r="N261" s="174"/>
      <c r="O261" s="78"/>
      <c r="P261" s="621"/>
      <c r="Q261" s="444" t="str">
        <f t="shared" ref="Q261:Q262" si="81">$CA261</f>
        <v/>
      </c>
      <c r="R261" s="619"/>
      <c r="CA261" s="60" t="str">
        <f>IF(AND($C261&lt;&gt;0,P261=""),"* No olvide ingresar la variable "&amp;P$257&amp;""&amp;" (Digite CERO si no tiene). ",IF(P261&gt;$C261,"* La variable Derivación efectiva no debe ser mayor al Total Ambos Sexos.",""))</f>
        <v/>
      </c>
      <c r="CB261" s="59"/>
      <c r="CD261" s="59"/>
      <c r="CE261" s="59"/>
      <c r="CF261" s="61"/>
      <c r="CG261" s="61"/>
      <c r="CH261" s="61"/>
      <c r="CI261" s="61"/>
      <c r="CJ261" s="61"/>
      <c r="CK261" s="327">
        <f t="shared" ref="CK261:CK262" si="82">IF(AND($C261&lt;&gt;0,P261=""),0,IF(P261&gt;$C261,1,0))</f>
        <v>0</v>
      </c>
    </row>
    <row r="262" spans="1:96" ht="18" customHeight="1" x14ac:dyDescent="0.25">
      <c r="A262" s="2725"/>
      <c r="B262" s="545" t="s">
        <v>180</v>
      </c>
      <c r="C262" s="394">
        <f t="shared" si="79"/>
        <v>0</v>
      </c>
      <c r="D262" s="395">
        <f t="shared" si="80"/>
        <v>0</v>
      </c>
      <c r="E262" s="140">
        <f t="shared" si="80"/>
        <v>0</v>
      </c>
      <c r="F262" s="188"/>
      <c r="G262" s="88"/>
      <c r="H262" s="40"/>
      <c r="I262" s="88"/>
      <c r="J262" s="40"/>
      <c r="K262" s="88"/>
      <c r="L262" s="40"/>
      <c r="M262" s="88"/>
      <c r="N262" s="188"/>
      <c r="O262" s="88"/>
      <c r="P262" s="622"/>
      <c r="Q262" s="444" t="str">
        <f t="shared" si="81"/>
        <v/>
      </c>
      <c r="R262" s="619"/>
      <c r="CA262" s="60" t="str">
        <f>IF(AND($C262&lt;&gt;0,P262=""),"* No olvide ingresar la variable "&amp;P$257&amp;""&amp;" (Digite CERO si no tiene). ",IF(P262&gt;$C262,"* La variable Derivación efectiva no debe ser mayor al Total Ambos Sexos.",""))</f>
        <v/>
      </c>
      <c r="CB262" s="59"/>
      <c r="CD262" s="59"/>
      <c r="CE262" s="59"/>
      <c r="CF262" s="61"/>
      <c r="CG262" s="61"/>
      <c r="CH262" s="61"/>
      <c r="CI262" s="61"/>
      <c r="CJ262" s="61"/>
      <c r="CK262" s="327">
        <f t="shared" si="82"/>
        <v>0</v>
      </c>
    </row>
    <row r="263" spans="1:96" ht="15" customHeight="1" x14ac:dyDescent="0.25">
      <c r="A263" s="3199" t="s">
        <v>181</v>
      </c>
      <c r="B263" s="2103" t="s">
        <v>284</v>
      </c>
      <c r="C263" s="2051">
        <f t="shared" si="79"/>
        <v>0</v>
      </c>
      <c r="D263" s="2042">
        <f t="shared" si="80"/>
        <v>0</v>
      </c>
      <c r="E263" s="2021">
        <f t="shared" si="80"/>
        <v>0</v>
      </c>
      <c r="F263" s="2034"/>
      <c r="G263" s="2010"/>
      <c r="H263" s="1990"/>
      <c r="I263" s="2010"/>
      <c r="J263" s="1990"/>
      <c r="K263" s="2010"/>
      <c r="L263" s="1990"/>
      <c r="M263" s="2010"/>
      <c r="N263" s="2034"/>
      <c r="O263" s="645"/>
      <c r="P263" s="2112"/>
    </row>
    <row r="264" spans="1:96" ht="15" customHeight="1" x14ac:dyDescent="0.25">
      <c r="A264" s="2708"/>
      <c r="B264" s="620" t="s">
        <v>179</v>
      </c>
      <c r="C264" s="216">
        <f t="shared" si="79"/>
        <v>0</v>
      </c>
      <c r="D264" s="248">
        <f t="shared" si="80"/>
        <v>0</v>
      </c>
      <c r="E264" s="133">
        <f t="shared" si="80"/>
        <v>0</v>
      </c>
      <c r="F264" s="174"/>
      <c r="G264" s="78"/>
      <c r="H264" s="77"/>
      <c r="I264" s="78"/>
      <c r="J264" s="77"/>
      <c r="K264" s="78"/>
      <c r="L264" s="77"/>
      <c r="M264" s="78"/>
      <c r="N264" s="174"/>
      <c r="O264" s="181"/>
      <c r="P264" s="281"/>
    </row>
    <row r="265" spans="1:96" ht="15" customHeight="1" x14ac:dyDescent="0.25">
      <c r="A265" s="2725"/>
      <c r="B265" s="545" t="s">
        <v>180</v>
      </c>
      <c r="C265" s="394">
        <f t="shared" si="79"/>
        <v>0</v>
      </c>
      <c r="D265" s="395">
        <f t="shared" si="80"/>
        <v>0</v>
      </c>
      <c r="E265" s="140">
        <f t="shared" si="80"/>
        <v>0</v>
      </c>
      <c r="F265" s="188"/>
      <c r="G265" s="88"/>
      <c r="H265" s="40"/>
      <c r="I265" s="88"/>
      <c r="J265" s="40"/>
      <c r="K265" s="88"/>
      <c r="L265" s="40"/>
      <c r="M265" s="88"/>
      <c r="N265" s="188"/>
      <c r="O265" s="187"/>
      <c r="P265" s="624"/>
    </row>
    <row r="266" spans="1:96" ht="18" customHeight="1" x14ac:dyDescent="0.25">
      <c r="A266" s="411" t="s">
        <v>285</v>
      </c>
      <c r="B266" s="625"/>
      <c r="C266" s="625"/>
      <c r="D266" s="625"/>
      <c r="E266" s="625"/>
      <c r="F266" s="625"/>
      <c r="G266" s="625"/>
      <c r="H266" s="625"/>
      <c r="I266" s="625"/>
      <c r="J266" s="625"/>
      <c r="K266" s="625"/>
      <c r="L266" s="625"/>
      <c r="M266" s="625"/>
      <c r="N266" s="625"/>
      <c r="O266" s="625"/>
      <c r="P266" s="625"/>
      <c r="Q266" s="625"/>
      <c r="R266" s="625"/>
      <c r="S266" s="625"/>
      <c r="T266" s="625"/>
      <c r="U266" s="625"/>
    </row>
    <row r="267" spans="1:96" x14ac:dyDescent="0.25">
      <c r="A267" s="3100" t="s">
        <v>25</v>
      </c>
      <c r="B267" s="3100" t="s">
        <v>286</v>
      </c>
      <c r="C267" s="3554" t="s">
        <v>287</v>
      </c>
      <c r="D267" s="3554"/>
      <c r="E267" s="3554"/>
      <c r="F267" s="3090" t="s">
        <v>6</v>
      </c>
      <c r="G267" s="3092"/>
      <c r="H267" s="3092"/>
      <c r="I267" s="3092"/>
      <c r="J267" s="3092"/>
      <c r="K267" s="3092"/>
      <c r="L267" s="3092"/>
      <c r="M267" s="3092"/>
      <c r="N267" s="3092"/>
      <c r="O267" s="3092"/>
      <c r="P267" s="3092"/>
      <c r="Q267" s="3092"/>
      <c r="R267" s="3092"/>
      <c r="S267" s="3092"/>
      <c r="T267" s="3092"/>
      <c r="U267" s="3111"/>
      <c r="V267" s="3107" t="s">
        <v>288</v>
      </c>
      <c r="W267" s="3103" t="s">
        <v>289</v>
      </c>
      <c r="X267" s="3112" t="s">
        <v>290</v>
      </c>
      <c r="Y267" s="3103" t="s">
        <v>291</v>
      </c>
      <c r="Z267" s="3125" t="s">
        <v>292</v>
      </c>
      <c r="AA267" s="3204"/>
      <c r="AB267" s="3205" t="s">
        <v>28</v>
      </c>
      <c r="AC267" s="3108" t="s">
        <v>29</v>
      </c>
    </row>
    <row r="268" spans="1:96" x14ac:dyDescent="0.25">
      <c r="A268" s="2509"/>
      <c r="B268" s="2509"/>
      <c r="C268" s="3554"/>
      <c r="D268" s="3554"/>
      <c r="E268" s="3554"/>
      <c r="F268" s="3090" t="s">
        <v>293</v>
      </c>
      <c r="G268" s="3091"/>
      <c r="H268" s="3090" t="s">
        <v>294</v>
      </c>
      <c r="I268" s="3091"/>
      <c r="J268" s="3090" t="s">
        <v>148</v>
      </c>
      <c r="K268" s="3091"/>
      <c r="L268" s="3090" t="s">
        <v>199</v>
      </c>
      <c r="M268" s="3091"/>
      <c r="N268" s="3090" t="s">
        <v>274</v>
      </c>
      <c r="O268" s="3091"/>
      <c r="P268" s="3090" t="s">
        <v>174</v>
      </c>
      <c r="Q268" s="3091"/>
      <c r="R268" s="3090" t="s">
        <v>295</v>
      </c>
      <c r="S268" s="3091"/>
      <c r="T268" s="3090" t="s">
        <v>130</v>
      </c>
      <c r="U268" s="3111"/>
      <c r="V268" s="2520"/>
      <c r="W268" s="2522"/>
      <c r="X268" s="2531"/>
      <c r="Y268" s="2522"/>
      <c r="Z268" s="2763"/>
      <c r="AA268" s="2555"/>
      <c r="AB268" s="2765"/>
      <c r="AC268" s="2524"/>
    </row>
    <row r="269" spans="1:96" x14ac:dyDescent="0.25">
      <c r="A269" s="2510"/>
      <c r="B269" s="2510"/>
      <c r="C269" s="2113" t="s">
        <v>17</v>
      </c>
      <c r="D269" s="1395" t="s">
        <v>18</v>
      </c>
      <c r="E269" s="1232" t="s">
        <v>19</v>
      </c>
      <c r="F269" s="1999" t="s">
        <v>18</v>
      </c>
      <c r="G269" s="1232" t="s">
        <v>19</v>
      </c>
      <c r="H269" s="1999" t="s">
        <v>18</v>
      </c>
      <c r="I269" s="1232" t="s">
        <v>19</v>
      </c>
      <c r="J269" s="1999" t="s">
        <v>18</v>
      </c>
      <c r="K269" s="1232" t="s">
        <v>19</v>
      </c>
      <c r="L269" s="1999" t="s">
        <v>296</v>
      </c>
      <c r="M269" s="1232" t="s">
        <v>19</v>
      </c>
      <c r="N269" s="1999" t="s">
        <v>296</v>
      </c>
      <c r="O269" s="1232" t="s">
        <v>19</v>
      </c>
      <c r="P269" s="1999" t="s">
        <v>296</v>
      </c>
      <c r="Q269" s="1232" t="s">
        <v>19</v>
      </c>
      <c r="R269" s="1999" t="s">
        <v>296</v>
      </c>
      <c r="S269" s="1232" t="s">
        <v>19</v>
      </c>
      <c r="T269" s="1999" t="s">
        <v>296</v>
      </c>
      <c r="U269" s="1276" t="s">
        <v>19</v>
      </c>
      <c r="V269" s="2521"/>
      <c r="W269" s="2506"/>
      <c r="X269" s="2633"/>
      <c r="Y269" s="2506"/>
      <c r="Z269" s="1999" t="s">
        <v>297</v>
      </c>
      <c r="AA269" s="123" t="s">
        <v>298</v>
      </c>
      <c r="AB269" s="2766"/>
      <c r="AC269" s="2525"/>
    </row>
    <row r="270" spans="1:96" ht="21" x14ac:dyDescent="0.25">
      <c r="A270" s="3106" t="s">
        <v>299</v>
      </c>
      <c r="B270" s="2114" t="s">
        <v>300</v>
      </c>
      <c r="C270" s="2033">
        <f>SUM(D270+E270)</f>
        <v>0</v>
      </c>
      <c r="D270" s="2115">
        <f t="shared" ref="D270:E274" si="83">SUM(F270+H270+J270+L270+N270+P270+R270+T270)</f>
        <v>0</v>
      </c>
      <c r="E270" s="2116">
        <f t="shared" si="83"/>
        <v>0</v>
      </c>
      <c r="F270" s="1990"/>
      <c r="G270" s="1991"/>
      <c r="H270" s="1990"/>
      <c r="I270" s="1991"/>
      <c r="J270" s="1990"/>
      <c r="K270" s="1991"/>
      <c r="L270" s="1990"/>
      <c r="M270" s="1991"/>
      <c r="N270" s="1990"/>
      <c r="O270" s="1991"/>
      <c r="P270" s="1990"/>
      <c r="Q270" s="1991"/>
      <c r="R270" s="1990"/>
      <c r="S270" s="1991"/>
      <c r="T270" s="1990"/>
      <c r="U270" s="2117"/>
      <c r="V270" s="2118"/>
      <c r="W270" s="2119"/>
      <c r="X270" s="2120"/>
      <c r="Y270" s="2119"/>
      <c r="Z270" s="2121"/>
      <c r="AA270" s="2119"/>
      <c r="AB270" s="2121"/>
      <c r="AC270" s="2122"/>
    </row>
    <row r="271" spans="1:96" x14ac:dyDescent="0.25">
      <c r="A271" s="2517"/>
      <c r="B271" s="216" t="s">
        <v>301</v>
      </c>
      <c r="C271" s="413">
        <f>SUM(D271+E271)</f>
        <v>0</v>
      </c>
      <c r="D271" s="414">
        <f t="shared" si="83"/>
        <v>0</v>
      </c>
      <c r="E271" s="415">
        <f t="shared" si="83"/>
        <v>0</v>
      </c>
      <c r="F271" s="67"/>
      <c r="G271" s="72"/>
      <c r="H271" s="67"/>
      <c r="I271" s="72"/>
      <c r="J271" s="67"/>
      <c r="K271" s="72"/>
      <c r="L271" s="67"/>
      <c r="M271" s="72"/>
      <c r="N271" s="67"/>
      <c r="O271" s="72"/>
      <c r="P271" s="67"/>
      <c r="Q271" s="72"/>
      <c r="R271" s="67"/>
      <c r="S271" s="72"/>
      <c r="T271" s="67"/>
      <c r="U271" s="203"/>
      <c r="V271" s="71"/>
      <c r="W271" s="72"/>
      <c r="X271" s="204"/>
      <c r="Y271" s="72"/>
      <c r="Z271" s="67"/>
      <c r="AA271" s="72"/>
      <c r="AB271" s="67"/>
      <c r="AC271" s="68"/>
      <c r="AD271" s="242" t="str">
        <f>CA271&amp;CB271&amp;CC271&amp;CD271&amp;CE271&amp;CF271&amp;CG271&amp;CH271</f>
        <v/>
      </c>
      <c r="CA271" s="60" t="str">
        <f>IF(AND($C271&lt;&gt;0,V271=""),"* No olvide ingresar la variable "&amp;V$267&amp;""&amp;". Digite CERO si no tiene. ",IF(V271&gt;$C271,"* La variable Gestantes no debe ser mayor al Total Ambos Sexos. ",""))</f>
        <v/>
      </c>
      <c r="CB271" s="60" t="str">
        <f>IF(AND($C271&lt;&gt;0,W271=""),"* No olvide ingresar la variable "&amp;W$267&amp;""&amp;". Digite CERO si no tiene. ",IF(W271&gt;$C271,"* La variable Madre de hijo menor de 5 años no debe ser mayor al Total Ambos Sexos. ",""))</f>
        <v/>
      </c>
      <c r="CC271" s="60" t="str">
        <f>IF(AND($C271&lt;&gt;0,X271=""),"* No olvide ingresar la variable "&amp;X$267&amp;""&amp;". Digite CERO si no tiene. ",IF(X271&gt;$C271,"* La variable Niños, Niñas, Adolescentes y Jóvenes  SENAME no debe ser mayor al Total Ambos Sexos. ",""))</f>
        <v/>
      </c>
      <c r="CD271" s="60" t="str">
        <f>IF(AND($C271&lt;&gt;0,Y271=""),"* No olvide ingresar la variable "&amp;Y$267&amp;""&amp;". Digite CERO si no tiene. ",IF(Y271&gt;$C271,"* La variable Niños, Niñas, Adolescentes y Jóvenes  Mejor Niñez no debe ser mayor al Total Ambos Sexos. ",""))</f>
        <v/>
      </c>
      <c r="CE271" s="60" t="str">
        <f>IF(AND($E271&lt;&gt;0,Z271=""),"* No olvide ingresar la variable "&amp;Z$267&amp;""&amp;" Masculino. Digite CERO si no tiene. ",IF(Z271&gt;$E271,"* La variable TRANS Masculino no debe ser mayor al Total Mujeres. ",""))</f>
        <v/>
      </c>
      <c r="CF271" s="60" t="str">
        <f>IF(AND($D271&lt;&gt;0,AA271=""),"* No olvide ingresar la variable "&amp;Z$267&amp;""&amp;" Femenino. Digite CERO si no tiene. ",IF(AA271&gt;$D271,"* La variable TRANS Femenino no debe ser mayor al Total Hombres. ",""))</f>
        <v/>
      </c>
      <c r="CG271" s="60" t="str">
        <f>IF(AND($C271&lt;&gt;0,AB271=""),"* No olvide ingresar la variable "&amp;AB$267&amp;""&amp;". Digite CERO si no tiene. ",IF(AB271&gt;$C271,"* La variable Pueblos Originarios no debe ser mayor al Total Ambos Sexos. ",""))</f>
        <v/>
      </c>
      <c r="CH271" s="60" t="str">
        <f>IF(AND($C271&lt;&gt;0,AC271=""),"* No olvide ingresar la variable "&amp;AC$267&amp;""&amp;". Digite CERO si no tiene. ",IF(AC271&gt;$C271,"* La variable Migrantes no debe ser mayor al Total Ambos Sexos. ",""))</f>
        <v/>
      </c>
      <c r="CI271" s="61"/>
      <c r="CK271" s="62">
        <f>IF(AND($C271&lt;&gt;0,V271=""),1,IF(V271&gt;$C271,1,0))</f>
        <v>0</v>
      </c>
      <c r="CL271" s="62">
        <f>IF(AND($C271&lt;&gt;0,W271=""),1,IF(W271&gt;$C271,1,0))</f>
        <v>0</v>
      </c>
      <c r="CM271" s="62">
        <f>IF(AND($C271&lt;&gt;0,X271=""),1,IF(X271&gt;$C271,1,0))</f>
        <v>0</v>
      </c>
      <c r="CN271" s="62">
        <f>IF(AND($C271&lt;&gt;0,Y271=""),1,IF(Y271&gt;$C271,1,0))</f>
        <v>0</v>
      </c>
      <c r="CO271" s="62">
        <f>IF(AND($E271&lt;&gt;0,Z271=""),1,IF(Z271&gt;$E271,1,0))</f>
        <v>0</v>
      </c>
      <c r="CP271" s="62">
        <f>IF(AND($D271&lt;&gt;0,AA271=""),1,IF(AA271&gt;$D271,1,0))</f>
        <v>0</v>
      </c>
      <c r="CQ271" s="62">
        <f>IF(AND($C271&lt;&gt;0,AB271=""),1,IF(AB271&gt;$C271,1,0))</f>
        <v>0</v>
      </c>
      <c r="CR271" s="62">
        <f>IF(AND($C271&lt;&gt;0,AC271=""),1,IF(AC271&gt;$C271,1,0))</f>
        <v>0</v>
      </c>
    </row>
    <row r="272" spans="1:96" x14ac:dyDescent="0.25">
      <c r="A272" s="2517"/>
      <c r="B272" s="218" t="s">
        <v>302</v>
      </c>
      <c r="C272" s="170">
        <f>SUM(D272+E272)</f>
        <v>0</v>
      </c>
      <c r="D272" s="160">
        <f t="shared" si="83"/>
        <v>0</v>
      </c>
      <c r="E272" s="637">
        <f t="shared" si="83"/>
        <v>0</v>
      </c>
      <c r="F272" s="67"/>
      <c r="G272" s="72"/>
      <c r="H272" s="67"/>
      <c r="I272" s="72"/>
      <c r="J272" s="67"/>
      <c r="K272" s="72"/>
      <c r="L272" s="67"/>
      <c r="M272" s="72"/>
      <c r="N272" s="67"/>
      <c r="O272" s="72"/>
      <c r="P272" s="67"/>
      <c r="Q272" s="72"/>
      <c r="R272" s="67"/>
      <c r="S272" s="72"/>
      <c r="T272" s="67"/>
      <c r="U272" s="203"/>
      <c r="V272" s="71"/>
      <c r="W272" s="72"/>
      <c r="X272" s="204"/>
      <c r="Y272" s="72"/>
      <c r="Z272" s="67"/>
      <c r="AA272" s="72"/>
      <c r="AB272" s="67"/>
      <c r="AC272" s="68"/>
      <c r="AD272" s="242" t="str">
        <f t="shared" ref="AD272:AD274" si="84">CA272&amp;CB272&amp;CC272&amp;CD272&amp;CE272&amp;CF272&amp;CG272&amp;CH272</f>
        <v/>
      </c>
      <c r="CA272" s="60" t="str">
        <f t="shared" ref="CA272:CA274" si="85">IF(AND($C272&lt;&gt;0,V272=""),"* No olvide ingresar la variable "&amp;V$267&amp;""&amp;". Digite CERO si no tiene. ",IF(V272&gt;$C272,"* La variable Gestantes no debe ser mayor al Total Ambos Sexos. ",""))</f>
        <v/>
      </c>
      <c r="CB272" s="60" t="str">
        <f t="shared" ref="CB272:CB274" si="86">IF(AND($C272&lt;&gt;0,W272=""),"* No olvide ingresar la variable "&amp;W$267&amp;""&amp;". Digite CERO si no tiene. ",IF(W272&gt;$C272,"* La variable Madre de hijo menor de 5 años no debe ser mayor al Total Ambos Sexos. ",""))</f>
        <v/>
      </c>
      <c r="CC272" s="60" t="str">
        <f t="shared" ref="CC272:CC274" si="87">IF(AND($C272&lt;&gt;0,X272=""),"* No olvide ingresar la variable "&amp;X$267&amp;""&amp;". Digite CERO si no tiene. ",IF(X272&gt;$C272,"* La variable Niños, Niñas, Adolescentes y Jóvenes  SENAME no debe ser mayor al Total Ambos Sexos. ",""))</f>
        <v/>
      </c>
      <c r="CD272" s="60" t="str">
        <f t="shared" ref="CD272:CD274" si="88">IF(AND($C272&lt;&gt;0,Y272=""),"* No olvide ingresar la variable "&amp;Y$267&amp;""&amp;". Digite CERO si no tiene. ",IF(Y272&gt;$C272,"* La variable Niños, Niñas, Adolescentes y Jóvenes  Mejor Niñez no debe ser mayor al Total Ambos Sexos. ",""))</f>
        <v/>
      </c>
      <c r="CE272" s="60" t="str">
        <f t="shared" ref="CE272:CE274" si="89">IF(AND($E272&lt;&gt;0,Z272=""),"* No olvide ingresar la variable "&amp;Z$267&amp;""&amp;" Masculino. Digite CERO si no tiene. ",IF(Z272&gt;$E272,"* La variable TRANS Masculino no debe ser mayor al Total Mujeres. ",""))</f>
        <v/>
      </c>
      <c r="CF272" s="60" t="str">
        <f t="shared" ref="CF272:CF274" si="90">IF(AND($D272&lt;&gt;0,AA272=""),"* No olvide ingresar la variable "&amp;Z$267&amp;""&amp;" Femenino. Digite CERO si no tiene. ",IF(AA272&gt;$D272,"* La variable TRANS Femenino no debe ser mayor al Total Hombres. ",""))</f>
        <v/>
      </c>
      <c r="CG272" s="60" t="str">
        <f t="shared" ref="CG272:CG274" si="91">IF(AND($C272&lt;&gt;0,AB272=""),"* No olvide ingresar la variable "&amp;AB$267&amp;""&amp;". Digite CERO si no tiene. ",IF(AB272&gt;$C272,"* La variable Pueblos Originarios no debe ser mayor al Total Ambos Sexos. ",""))</f>
        <v/>
      </c>
      <c r="CH272" s="60" t="str">
        <f t="shared" ref="CH272:CH274" si="92">IF(AND($C272&lt;&gt;0,AC272=""),"* No olvide ingresar la variable "&amp;AC$267&amp;""&amp;". Digite CERO si no tiene. ",IF(AC272&gt;$C272,"* La variable Migrantes no debe ser mayor al Total Ambos Sexos. ",""))</f>
        <v/>
      </c>
      <c r="CI272" s="61"/>
      <c r="CK272" s="62">
        <f t="shared" ref="CK272:CN274" si="93">IF(AND($C272&lt;&gt;0,V272=""),1,IF(V272&gt;$C272,1,0))</f>
        <v>0</v>
      </c>
      <c r="CL272" s="62">
        <f t="shared" si="93"/>
        <v>0</v>
      </c>
      <c r="CM272" s="62">
        <f t="shared" si="93"/>
        <v>0</v>
      </c>
      <c r="CN272" s="62">
        <f t="shared" si="93"/>
        <v>0</v>
      </c>
      <c r="CO272" s="62">
        <f t="shared" ref="CO272:CO274" si="94">IF(AND($E272&lt;&gt;0,Z272=""),1,IF(Z272&gt;$E272,1,0))</f>
        <v>0</v>
      </c>
      <c r="CP272" s="62">
        <f t="shared" ref="CP272:CP274" si="95">IF(AND($D272&lt;&gt;0,AA272=""),1,IF(AA272&gt;$D272,1,0))</f>
        <v>0</v>
      </c>
      <c r="CQ272" s="62">
        <f t="shared" ref="CQ272:CR274" si="96">IF(AND($C272&lt;&gt;0,AB272=""),1,IF(AB272&gt;$C272,1,0))</f>
        <v>0</v>
      </c>
      <c r="CR272" s="62">
        <f t="shared" si="96"/>
        <v>0</v>
      </c>
    </row>
    <row r="273" spans="1:96" x14ac:dyDescent="0.25">
      <c r="A273" s="2517"/>
      <c r="B273" s="410" t="s">
        <v>303</v>
      </c>
      <c r="C273" s="170">
        <f>SUM(D273+E273)</f>
        <v>0</v>
      </c>
      <c r="D273" s="160">
        <f t="shared" si="83"/>
        <v>0</v>
      </c>
      <c r="E273" s="637">
        <f t="shared" si="83"/>
        <v>0</v>
      </c>
      <c r="F273" s="77"/>
      <c r="G273" s="82"/>
      <c r="H273" s="77"/>
      <c r="I273" s="82"/>
      <c r="J273" s="77"/>
      <c r="K273" s="82"/>
      <c r="L273" s="77"/>
      <c r="M273" s="82"/>
      <c r="N273" s="77"/>
      <c r="O273" s="82"/>
      <c r="P273" s="77"/>
      <c r="Q273" s="82"/>
      <c r="R273" s="77"/>
      <c r="S273" s="82"/>
      <c r="T273" s="77"/>
      <c r="U273" s="208"/>
      <c r="V273" s="81"/>
      <c r="W273" s="82"/>
      <c r="X273" s="174"/>
      <c r="Y273" s="82"/>
      <c r="Z273" s="77"/>
      <c r="AA273" s="82"/>
      <c r="AB273" s="77"/>
      <c r="AC273" s="78"/>
      <c r="AD273" s="242" t="str">
        <f t="shared" si="84"/>
        <v/>
      </c>
      <c r="CA273" s="60" t="str">
        <f t="shared" si="85"/>
        <v/>
      </c>
      <c r="CB273" s="60" t="str">
        <f t="shared" si="86"/>
        <v/>
      </c>
      <c r="CC273" s="60" t="str">
        <f t="shared" si="87"/>
        <v/>
      </c>
      <c r="CD273" s="60" t="str">
        <f t="shared" si="88"/>
        <v/>
      </c>
      <c r="CE273" s="60" t="str">
        <f t="shared" si="89"/>
        <v/>
      </c>
      <c r="CF273" s="60" t="str">
        <f t="shared" si="90"/>
        <v/>
      </c>
      <c r="CG273" s="60" t="str">
        <f t="shared" si="91"/>
        <v/>
      </c>
      <c r="CH273" s="60" t="str">
        <f t="shared" si="92"/>
        <v/>
      </c>
      <c r="CI273" s="61"/>
      <c r="CK273" s="62">
        <f t="shared" si="93"/>
        <v>0</v>
      </c>
      <c r="CL273" s="62">
        <f t="shared" si="93"/>
        <v>0</v>
      </c>
      <c r="CM273" s="62">
        <f t="shared" si="93"/>
        <v>0</v>
      </c>
      <c r="CN273" s="62">
        <f t="shared" si="93"/>
        <v>0</v>
      </c>
      <c r="CO273" s="62">
        <f t="shared" si="94"/>
        <v>0</v>
      </c>
      <c r="CP273" s="62">
        <f t="shared" si="95"/>
        <v>0</v>
      </c>
      <c r="CQ273" s="62">
        <f t="shared" si="96"/>
        <v>0</v>
      </c>
      <c r="CR273" s="62">
        <f t="shared" si="96"/>
        <v>0</v>
      </c>
    </row>
    <row r="274" spans="1:96" x14ac:dyDescent="0.25">
      <c r="A274" s="2518"/>
      <c r="B274" s="220" t="s">
        <v>304</v>
      </c>
      <c r="C274" s="182">
        <f>SUM(D274+E274)</f>
        <v>0</v>
      </c>
      <c r="D274" s="163">
        <f t="shared" si="83"/>
        <v>0</v>
      </c>
      <c r="E274" s="638">
        <f t="shared" si="83"/>
        <v>0</v>
      </c>
      <c r="F274" s="141"/>
      <c r="G274" s="142"/>
      <c r="H274" s="141"/>
      <c r="I274" s="142"/>
      <c r="J274" s="141"/>
      <c r="K274" s="142"/>
      <c r="L274" s="141"/>
      <c r="M274" s="142"/>
      <c r="N274" s="141"/>
      <c r="O274" s="142"/>
      <c r="P274" s="141"/>
      <c r="Q274" s="142"/>
      <c r="R274" s="141"/>
      <c r="S274" s="142"/>
      <c r="T274" s="141"/>
      <c r="U274" s="639"/>
      <c r="V274" s="146"/>
      <c r="W274" s="142"/>
      <c r="X274" s="195"/>
      <c r="Y274" s="142"/>
      <c r="Z274" s="141"/>
      <c r="AA274" s="142"/>
      <c r="AB274" s="141"/>
      <c r="AC274" s="143"/>
      <c r="AD274" s="242" t="str">
        <f t="shared" si="84"/>
        <v/>
      </c>
      <c r="CA274" s="60" t="str">
        <f t="shared" si="85"/>
        <v/>
      </c>
      <c r="CB274" s="60" t="str">
        <f t="shared" si="86"/>
        <v/>
      </c>
      <c r="CC274" s="60" t="str">
        <f t="shared" si="87"/>
        <v/>
      </c>
      <c r="CD274" s="60" t="str">
        <f t="shared" si="88"/>
        <v/>
      </c>
      <c r="CE274" s="60" t="str">
        <f t="shared" si="89"/>
        <v/>
      </c>
      <c r="CF274" s="60" t="str">
        <f t="shared" si="90"/>
        <v/>
      </c>
      <c r="CG274" s="60" t="str">
        <f t="shared" si="91"/>
        <v/>
      </c>
      <c r="CH274" s="60" t="str">
        <f t="shared" si="92"/>
        <v/>
      </c>
      <c r="CI274" s="61"/>
      <c r="CK274" s="62">
        <f t="shared" si="93"/>
        <v>0</v>
      </c>
      <c r="CL274" s="62">
        <f t="shared" si="93"/>
        <v>0</v>
      </c>
      <c r="CM274" s="62">
        <f t="shared" si="93"/>
        <v>0</v>
      </c>
      <c r="CN274" s="62">
        <f t="shared" si="93"/>
        <v>0</v>
      </c>
      <c r="CO274" s="62">
        <f t="shared" si="94"/>
        <v>0</v>
      </c>
      <c r="CP274" s="62">
        <f t="shared" si="95"/>
        <v>0</v>
      </c>
      <c r="CQ274" s="62">
        <f t="shared" si="96"/>
        <v>0</v>
      </c>
      <c r="CR274" s="62">
        <f>IF(AND($C274&lt;&gt;0,AC274=""),1,IF(AC274&gt;$C274,1,0))</f>
        <v>0</v>
      </c>
    </row>
    <row r="277" spans="1:96" ht="12" customHeight="1" x14ac:dyDescent="0.25"/>
    <row r="278" spans="1:96" ht="18" hidden="1" customHeight="1" x14ac:dyDescent="0.25">
      <c r="A278" s="640">
        <f>SUM(C13:C15,C20:C41,B46:B49,B54:B57,C61:C67,B72:B74,B80:B83,B86:F87,C90:G93,C97:C102,C108:C117,C122:C158,C163:C168,C173:C178,C183:C186,C192:C194,C199:C201,C206:C208,C213:C215,E219:H221,E223:F226,C230:D231,C237:E241,C246:C255,C260:C265,C270:C274)</f>
        <v>386</v>
      </c>
      <c r="B278" s="640">
        <f>SUM(CK20:CR274)</f>
        <v>0</v>
      </c>
    </row>
  </sheetData>
  <mergeCells count="335">
    <mergeCell ref="A270:A274"/>
    <mergeCell ref="AC267:AC269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V267:V269"/>
    <mergeCell ref="W267:W269"/>
    <mergeCell ref="X267:X269"/>
    <mergeCell ref="Y267:Y269"/>
    <mergeCell ref="Z267:AA268"/>
    <mergeCell ref="AB267:AB269"/>
    <mergeCell ref="R258:R259"/>
    <mergeCell ref="A260:A262"/>
    <mergeCell ref="A263:A265"/>
    <mergeCell ref="A267:A269"/>
    <mergeCell ref="B267:B269"/>
    <mergeCell ref="C267:E268"/>
    <mergeCell ref="F267:U267"/>
    <mergeCell ref="A257:B259"/>
    <mergeCell ref="C257:E258"/>
    <mergeCell ref="F257:O257"/>
    <mergeCell ref="P257:P259"/>
    <mergeCell ref="F258:G258"/>
    <mergeCell ref="H258:I258"/>
    <mergeCell ref="J258:K258"/>
    <mergeCell ref="L258:M258"/>
    <mergeCell ref="N258:O258"/>
    <mergeCell ref="A248:B248"/>
    <mergeCell ref="A249:B249"/>
    <mergeCell ref="A250:B250"/>
    <mergeCell ref="A251:B251"/>
    <mergeCell ref="A252:B252"/>
    <mergeCell ref="A253:A255"/>
    <mergeCell ref="T244:U244"/>
    <mergeCell ref="V244:W244"/>
    <mergeCell ref="X244:Y244"/>
    <mergeCell ref="Z244:AA244"/>
    <mergeCell ref="A246:B246"/>
    <mergeCell ref="A247:B247"/>
    <mergeCell ref="A243:B245"/>
    <mergeCell ref="C243:E244"/>
    <mergeCell ref="F243:AA243"/>
    <mergeCell ref="F244:G244"/>
    <mergeCell ref="H244:I244"/>
    <mergeCell ref="J244:K244"/>
    <mergeCell ref="L244:M244"/>
    <mergeCell ref="N244:O244"/>
    <mergeCell ref="P244:Q244"/>
    <mergeCell ref="R244:S244"/>
    <mergeCell ref="A237:B237"/>
    <mergeCell ref="A238:B238"/>
    <mergeCell ref="A239:B239"/>
    <mergeCell ref="A240:B240"/>
    <mergeCell ref="A241:B241"/>
    <mergeCell ref="A242:M242"/>
    <mergeCell ref="A227:D227"/>
    <mergeCell ref="A229:B229"/>
    <mergeCell ref="A230:A231"/>
    <mergeCell ref="A232:B232"/>
    <mergeCell ref="A234:B236"/>
    <mergeCell ref="C234:E234"/>
    <mergeCell ref="C235:C236"/>
    <mergeCell ref="D235:E235"/>
    <mergeCell ref="A222:D222"/>
    <mergeCell ref="A223:A226"/>
    <mergeCell ref="B223:D223"/>
    <mergeCell ref="B224:B225"/>
    <mergeCell ref="C224:D224"/>
    <mergeCell ref="C225:D225"/>
    <mergeCell ref="C226:D226"/>
    <mergeCell ref="G217:H217"/>
    <mergeCell ref="I217:I218"/>
    <mergeCell ref="J217:J218"/>
    <mergeCell ref="A219:D219"/>
    <mergeCell ref="A220:D220"/>
    <mergeCell ref="A221:D221"/>
    <mergeCell ref="A213:B213"/>
    <mergeCell ref="A214:B214"/>
    <mergeCell ref="A215:B215"/>
    <mergeCell ref="A217:D218"/>
    <mergeCell ref="E217:E218"/>
    <mergeCell ref="F217:F218"/>
    <mergeCell ref="S210:S212"/>
    <mergeCell ref="T210:T212"/>
    <mergeCell ref="U210:Z211"/>
    <mergeCell ref="AA210:AF211"/>
    <mergeCell ref="F211:G211"/>
    <mergeCell ref="H211:I211"/>
    <mergeCell ref="J211:K211"/>
    <mergeCell ref="L211:M211"/>
    <mergeCell ref="N211:O211"/>
    <mergeCell ref="P211:P212"/>
    <mergeCell ref="A206:A207"/>
    <mergeCell ref="A208:B208"/>
    <mergeCell ref="A210:B212"/>
    <mergeCell ref="C210:E211"/>
    <mergeCell ref="F210:O210"/>
    <mergeCell ref="P210:R210"/>
    <mergeCell ref="Q211:Q212"/>
    <mergeCell ref="R211:R212"/>
    <mergeCell ref="AI203:AI205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V204:W204"/>
    <mergeCell ref="A203:B205"/>
    <mergeCell ref="C203:E204"/>
    <mergeCell ref="F203:AC203"/>
    <mergeCell ref="AD203:AE204"/>
    <mergeCell ref="AF203:AG204"/>
    <mergeCell ref="AH203:AH205"/>
    <mergeCell ref="X204:Y204"/>
    <mergeCell ref="Z204:AA204"/>
    <mergeCell ref="AB204:AC204"/>
    <mergeCell ref="Q197:Q198"/>
    <mergeCell ref="R197:R198"/>
    <mergeCell ref="S197:S198"/>
    <mergeCell ref="A199:B199"/>
    <mergeCell ref="A200:B200"/>
    <mergeCell ref="A201:B201"/>
    <mergeCell ref="A196:B198"/>
    <mergeCell ref="C196:E197"/>
    <mergeCell ref="F196:O196"/>
    <mergeCell ref="P196:S196"/>
    <mergeCell ref="F197:G197"/>
    <mergeCell ref="H197:I197"/>
    <mergeCell ref="J197:K197"/>
    <mergeCell ref="L197:M197"/>
    <mergeCell ref="N197:O197"/>
    <mergeCell ref="P197:P198"/>
    <mergeCell ref="P190:Q190"/>
    <mergeCell ref="R190:S190"/>
    <mergeCell ref="T190:U190"/>
    <mergeCell ref="A192:B192"/>
    <mergeCell ref="A193:B193"/>
    <mergeCell ref="A194:B194"/>
    <mergeCell ref="A185:B185"/>
    <mergeCell ref="A186:B186"/>
    <mergeCell ref="A189:B191"/>
    <mergeCell ref="C189:E190"/>
    <mergeCell ref="F189:U189"/>
    <mergeCell ref="F190:G190"/>
    <mergeCell ref="H190:I190"/>
    <mergeCell ref="J190:K190"/>
    <mergeCell ref="L190:M190"/>
    <mergeCell ref="N190:O190"/>
    <mergeCell ref="J181:K181"/>
    <mergeCell ref="L181:M181"/>
    <mergeCell ref="N181:O181"/>
    <mergeCell ref="P181:Q181"/>
    <mergeCell ref="A183:B183"/>
    <mergeCell ref="A184:B184"/>
    <mergeCell ref="L171:M171"/>
    <mergeCell ref="N171:O171"/>
    <mergeCell ref="A173:A175"/>
    <mergeCell ref="A176:A178"/>
    <mergeCell ref="A179:O179"/>
    <mergeCell ref="A180:B182"/>
    <mergeCell ref="C180:E181"/>
    <mergeCell ref="F180:Q180"/>
    <mergeCell ref="F181:G181"/>
    <mergeCell ref="H181:I181"/>
    <mergeCell ref="A163:A165"/>
    <mergeCell ref="A166:A168"/>
    <mergeCell ref="A170:A172"/>
    <mergeCell ref="B170:B172"/>
    <mergeCell ref="C170:E171"/>
    <mergeCell ref="F170:O170"/>
    <mergeCell ref="F171:G171"/>
    <mergeCell ref="H171:I171"/>
    <mergeCell ref="J171:K171"/>
    <mergeCell ref="A152:B152"/>
    <mergeCell ref="A153:A157"/>
    <mergeCell ref="A158:B158"/>
    <mergeCell ref="A160:B162"/>
    <mergeCell ref="C160:E161"/>
    <mergeCell ref="F160:AM160"/>
    <mergeCell ref="F161:G161"/>
    <mergeCell ref="H161:I161"/>
    <mergeCell ref="J161:K161"/>
    <mergeCell ref="L161:M161"/>
    <mergeCell ref="AL161:AM161"/>
    <mergeCell ref="Z161:AA161"/>
    <mergeCell ref="AB161:AC161"/>
    <mergeCell ref="AD161:AE161"/>
    <mergeCell ref="AF161:AG161"/>
    <mergeCell ref="AH161:AI161"/>
    <mergeCell ref="AJ161:AK161"/>
    <mergeCell ref="N161:O161"/>
    <mergeCell ref="P161:Q161"/>
    <mergeCell ref="R161:S161"/>
    <mergeCell ref="T161:U161"/>
    <mergeCell ref="V161:W161"/>
    <mergeCell ref="X161:Y161"/>
    <mergeCell ref="A122:A126"/>
    <mergeCell ref="A127:A131"/>
    <mergeCell ref="A132:A136"/>
    <mergeCell ref="A137:A141"/>
    <mergeCell ref="A142:A146"/>
    <mergeCell ref="A147:A151"/>
    <mergeCell ref="AB119:AB121"/>
    <mergeCell ref="AC119:AC121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A114:B114"/>
    <mergeCell ref="A115:A117"/>
    <mergeCell ref="A119:A121"/>
    <mergeCell ref="B119:B121"/>
    <mergeCell ref="C119:E120"/>
    <mergeCell ref="F119:AA119"/>
    <mergeCell ref="V120:W120"/>
    <mergeCell ref="X120:Y120"/>
    <mergeCell ref="Z120:AA120"/>
    <mergeCell ref="A108:B108"/>
    <mergeCell ref="A109:B109"/>
    <mergeCell ref="A110:B110"/>
    <mergeCell ref="A111:B111"/>
    <mergeCell ref="A112:B112"/>
    <mergeCell ref="A113:B113"/>
    <mergeCell ref="V105:V107"/>
    <mergeCell ref="W105:W107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A100:B100"/>
    <mergeCell ref="A101:B101"/>
    <mergeCell ref="A102:B102"/>
    <mergeCell ref="A103:P103"/>
    <mergeCell ref="A104:Q104"/>
    <mergeCell ref="A105:B107"/>
    <mergeCell ref="C105:E106"/>
    <mergeCell ref="F105:U105"/>
    <mergeCell ref="C95:E95"/>
    <mergeCell ref="F95:G95"/>
    <mergeCell ref="H95:I95"/>
    <mergeCell ref="A97:B97"/>
    <mergeCell ref="A98:B98"/>
    <mergeCell ref="A99:B99"/>
    <mergeCell ref="A77:A79"/>
    <mergeCell ref="B77:B78"/>
    <mergeCell ref="A89:B89"/>
    <mergeCell ref="A90:A91"/>
    <mergeCell ref="A92:A93"/>
    <mergeCell ref="A95:B96"/>
    <mergeCell ref="A69:A71"/>
    <mergeCell ref="B69:D70"/>
    <mergeCell ref="E69:H69"/>
    <mergeCell ref="I69:I71"/>
    <mergeCell ref="J69:J71"/>
    <mergeCell ref="E70:F70"/>
    <mergeCell ref="G70:H70"/>
    <mergeCell ref="A62:B62"/>
    <mergeCell ref="A63:B63"/>
    <mergeCell ref="A64:B64"/>
    <mergeCell ref="A65:B65"/>
    <mergeCell ref="A66:B66"/>
    <mergeCell ref="A67:B67"/>
    <mergeCell ref="A59:B60"/>
    <mergeCell ref="C59:C60"/>
    <mergeCell ref="D59:J59"/>
    <mergeCell ref="K59:K60"/>
    <mergeCell ref="L59:L60"/>
    <mergeCell ref="A61:B61"/>
    <mergeCell ref="M44:N44"/>
    <mergeCell ref="O44:P44"/>
    <mergeCell ref="A51:A53"/>
    <mergeCell ref="B51:D52"/>
    <mergeCell ref="E51:H51"/>
    <mergeCell ref="I51:I53"/>
    <mergeCell ref="J51:J53"/>
    <mergeCell ref="E52:F52"/>
    <mergeCell ref="G52:H52"/>
    <mergeCell ref="A43:A45"/>
    <mergeCell ref="B43:D44"/>
    <mergeCell ref="E43:P43"/>
    <mergeCell ref="A39:A41"/>
    <mergeCell ref="R17:R19"/>
    <mergeCell ref="S17:S19"/>
    <mergeCell ref="F18:G18"/>
    <mergeCell ref="H18:I18"/>
    <mergeCell ref="J18:K18"/>
    <mergeCell ref="L18:M18"/>
    <mergeCell ref="Q43:Q45"/>
    <mergeCell ref="R43:R45"/>
    <mergeCell ref="E44:F44"/>
    <mergeCell ref="G44:H44"/>
    <mergeCell ref="I44:J44"/>
    <mergeCell ref="K44:L44"/>
    <mergeCell ref="A20:B20"/>
    <mergeCell ref="A21:A24"/>
    <mergeCell ref="A25:A36"/>
    <mergeCell ref="A37:A38"/>
    <mergeCell ref="R11:S11"/>
    <mergeCell ref="T11:U11"/>
    <mergeCell ref="V11:W11"/>
    <mergeCell ref="N18:O18"/>
    <mergeCell ref="P18:Q18"/>
    <mergeCell ref="X11:Y11"/>
    <mergeCell ref="A13:B13"/>
    <mergeCell ref="A14:A15"/>
    <mergeCell ref="A6:Y6"/>
    <mergeCell ref="A10:B12"/>
    <mergeCell ref="C10:E11"/>
    <mergeCell ref="F10:Y10"/>
    <mergeCell ref="F11:G11"/>
    <mergeCell ref="H11:I11"/>
    <mergeCell ref="J11:K11"/>
    <mergeCell ref="L11:M11"/>
    <mergeCell ref="N11:O11"/>
    <mergeCell ref="P11:Q11"/>
    <mergeCell ref="A17:A19"/>
    <mergeCell ref="B17:B19"/>
    <mergeCell ref="C17:E18"/>
    <mergeCell ref="F17:Q17"/>
  </mergeCells>
  <dataValidations count="9">
    <dataValidation type="whole" allowBlank="1" showInputMessage="1" showErrorMessage="1" sqref="F270:AC274" xr:uid="{7F207105-FEEB-456F-9E28-78D5AFE8DB43}">
      <formula1>0</formula1>
      <formula2>9.99999999999999E+34</formula2>
    </dataValidation>
    <dataValidation type="whole" allowBlank="1" showInputMessage="1" showErrorMessage="1" sqref="E219:J226 G227:H227" xr:uid="{8F59A00E-6080-4793-855E-EB6323DD28B0}">
      <formula1>0</formula1>
      <formula2>9.99999999999999E+39</formula2>
    </dataValidation>
    <dataValidation type="whole" allowBlank="1" showInputMessage="1" showErrorMessage="1" sqref="F108:W117" xr:uid="{11A3C2B5-78B9-4B70-A7B2-A92F86002C05}">
      <formula1>0</formula1>
      <formula2>9.99999999999999E+30</formula2>
    </dataValidation>
    <dataValidation type="whole" allowBlank="1" showInputMessage="1" showErrorMessage="1" sqref="C90:H93 F260:P265" xr:uid="{F2A54539-C32C-4E0B-8B5C-5C8849F86E12}">
      <formula1>0</formula1>
      <formula2>9.99999999999999E+32</formula2>
    </dataValidation>
    <dataValidation type="whole" allowBlank="1" showInputMessage="1" showErrorMessage="1" sqref="D61:L67 F246:AA255" xr:uid="{E1E8576E-FA3E-4792-8DA8-E59FFFFD43F1}">
      <formula1>0</formula1>
      <formula2>9.99999999999999E+31</formula2>
    </dataValidation>
    <dataValidation operator="greaterThanOrEqual" allowBlank="1" showInputMessage="1" showErrorMessage="1" errorTitle="Error" error="Favor ingresar Números." sqref="G218:H218 C224:C226" xr:uid="{92B65648-9E16-4CF5-B07B-478170935538}"/>
    <dataValidation type="whole" allowBlank="1" showInputMessage="1" showErrorMessage="1" errorTitle="Error" error="Favor ingresar Números." sqref="C72:D74 C256:E265 F152:AC152" xr:uid="{3C63762E-019C-4C72-864E-976CAD7444B2}">
      <formula1>0</formula1>
      <formula2>1E+29</formula2>
    </dataValidation>
    <dataValidation type="whole" allowBlank="1" showInputMessage="1" showErrorMessage="1" sqref="F204:AC205 AD205:AG205 AI205 F208:AI208 C203:E208 T212" xr:uid="{EDE6C54B-9817-4FB6-A209-2D2CAA9503BC}">
      <formula1>0</formula1>
      <formula2>1E+29</formula2>
    </dataValidation>
    <dataValidation type="whole" operator="greaterThanOrEqual" allowBlank="1" showInputMessage="1" showErrorMessage="1" errorTitle="Error" error="Favor ingresar Números." sqref="F192:U193 C216:F216 F213:AF215 F206:AI207 E46:R49 E227:F227 I227:J227 F183:Q185 R260:R262 B86:F87 E217:F217 C237:E241 E72:J74 E55:J57 B80:B83 F122:AC151 F153:AC157 F163:AM168 F199:S200 C228:F232 F173:O178 F20:S41 F13:Y15 F98:I102" xr:uid="{B729D9D9-8F74-43D2-81F2-CE6F2A92F176}">
      <formula1>0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R278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31" customWidth="1"/>
    <col min="2" max="2" width="28.7109375" customWidth="1"/>
    <col min="3" max="3" width="16.42578125" customWidth="1"/>
    <col min="4" max="7" width="15.7109375" customWidth="1"/>
    <col min="8" max="8" width="16.5703125" customWidth="1"/>
    <col min="9" max="12" width="15.7109375" customWidth="1"/>
    <col min="23" max="23" width="13.140625" customWidth="1"/>
    <col min="53" max="61" width="11.42578125" customWidth="1"/>
    <col min="72" max="78" width="16" customWidth="1"/>
    <col min="79" max="94" width="11.42578125" style="2" hidden="1" customWidth="1"/>
    <col min="95" max="96" width="11.42578125" hidden="1" customWidth="1"/>
    <col min="97" max="130" width="11.42578125" customWidth="1"/>
  </cols>
  <sheetData>
    <row r="1" spans="1:94" x14ac:dyDescent="0.25">
      <c r="A1" s="1" t="s">
        <v>0</v>
      </c>
    </row>
    <row r="2" spans="1:94" x14ac:dyDescent="0.25">
      <c r="A2" s="1" t="str">
        <f>CONCATENATE("COMUNA: ",[11]NOMBRE!B2, " (",[11]NOMBRE!C2,[11]NOMBRE!D2,[11]NOMBRE!E2,[11]NOMBRE!F2,[11]NOMBRE!G2,")")</f>
        <v>COMUNA: LINARES (07401)</v>
      </c>
    </row>
    <row r="3" spans="1:94" x14ac:dyDescent="0.25">
      <c r="A3" s="1" t="str">
        <f>CONCATENATE("ESTABLECIMIENTO/ESTRATEGIA: ", [11]NOMBRE!B3, " (",[11]NOMBRE!C3,[11]NOMBRE!D3,[11]NOMBRE!E3,[11]NOMBRE!F3,[11]NOMBRE!G3,[11]NOMBRE!H3,")")</f>
        <v>ESTABLECIMIENTO/ESTRATEGIA: HOSPITAL PRESIDENTE CARLOS IBAÑEZ DEL CAMPO (116108)</v>
      </c>
    </row>
    <row r="4" spans="1:94" x14ac:dyDescent="0.25">
      <c r="A4" s="1" t="str">
        <f>CONCATENATE("MES: ",[11]NOMBRE!B6, " (",[11]NOMBRE!C6,[11]NOMBRE!D6,")")</f>
        <v>MES: OCTUBRE (10)</v>
      </c>
    </row>
    <row r="5" spans="1:94" x14ac:dyDescent="0.25">
      <c r="A5" s="1" t="str">
        <f>CONCATENATE("AÑO: ",[11]NOMBRE!B7)</f>
        <v>AÑO: 2025</v>
      </c>
    </row>
    <row r="6" spans="1:94" s="5" customFormat="1" ht="18" customHeight="1" x14ac:dyDescent="0.25">
      <c r="A6" s="2498" t="s">
        <v>1</v>
      </c>
      <c r="B6" s="2498"/>
      <c r="C6" s="2498"/>
      <c r="D6" s="2498"/>
      <c r="E6" s="2498"/>
      <c r="F6" s="2498"/>
      <c r="G6" s="2498"/>
      <c r="H6" s="2498"/>
      <c r="I6" s="2498"/>
      <c r="J6" s="2498"/>
      <c r="K6" s="2498"/>
      <c r="L6" s="2498"/>
      <c r="M6" s="2498"/>
      <c r="N6" s="2498"/>
      <c r="O6" s="2498"/>
      <c r="P6" s="2498"/>
      <c r="Q6" s="2498"/>
      <c r="R6" s="2498"/>
      <c r="S6" s="2498"/>
      <c r="T6" s="2498"/>
      <c r="U6" s="2498"/>
      <c r="V6" s="2498"/>
      <c r="W6" s="2498"/>
      <c r="X6" s="2498"/>
      <c r="Y6" s="2499"/>
      <c r="Z6" s="3"/>
      <c r="AA6" s="3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</row>
    <row r="8" spans="1:94" ht="18" customHeight="1" x14ac:dyDescent="0.25">
      <c r="A8" s="7" t="s">
        <v>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9"/>
      <c r="Q8" s="10"/>
      <c r="R8" s="3"/>
      <c r="S8" s="3"/>
      <c r="T8" s="3"/>
      <c r="U8" s="3"/>
      <c r="V8" s="3"/>
      <c r="W8" s="3"/>
      <c r="X8" s="3"/>
      <c r="Y8" s="3"/>
    </row>
    <row r="9" spans="1:94" ht="18" customHeight="1" x14ac:dyDescent="0.25">
      <c r="A9" s="11" t="s">
        <v>3</v>
      </c>
      <c r="B9" s="12"/>
      <c r="C9" s="12"/>
      <c r="D9" s="12"/>
      <c r="E9" s="12"/>
      <c r="F9" s="13"/>
      <c r="G9" s="14"/>
      <c r="H9" s="15"/>
      <c r="I9" s="16"/>
      <c r="J9" s="14"/>
      <c r="K9" s="2124"/>
      <c r="L9" s="14"/>
      <c r="M9" s="15"/>
      <c r="N9" s="16"/>
      <c r="O9" s="16"/>
      <c r="P9" s="18"/>
      <c r="Q9" s="14"/>
      <c r="R9" s="15"/>
      <c r="S9" s="15"/>
      <c r="T9" s="15"/>
      <c r="U9" s="15"/>
      <c r="V9" s="15"/>
      <c r="W9" s="15"/>
      <c r="X9" s="15"/>
      <c r="Y9" s="16"/>
    </row>
    <row r="10" spans="1:94" ht="15" customHeight="1" x14ac:dyDescent="0.25">
      <c r="A10" s="3596" t="s">
        <v>4</v>
      </c>
      <c r="B10" s="3596"/>
      <c r="C10" s="3597" t="s">
        <v>5</v>
      </c>
      <c r="D10" s="3598"/>
      <c r="E10" s="3599"/>
      <c r="F10" s="3589" t="s">
        <v>6</v>
      </c>
      <c r="G10" s="3600"/>
      <c r="H10" s="3600"/>
      <c r="I10" s="3600"/>
      <c r="J10" s="3600"/>
      <c r="K10" s="3600"/>
      <c r="L10" s="3600"/>
      <c r="M10" s="3600"/>
      <c r="N10" s="3600"/>
      <c r="O10" s="3600"/>
      <c r="P10" s="3600"/>
      <c r="Q10" s="3600"/>
      <c r="R10" s="3600"/>
      <c r="S10" s="3600"/>
      <c r="T10" s="3600"/>
      <c r="U10" s="3600"/>
      <c r="V10" s="3600"/>
      <c r="W10" s="3600"/>
      <c r="X10" s="3600"/>
      <c r="Y10" s="3590"/>
    </row>
    <row r="11" spans="1:94" ht="15" customHeight="1" x14ac:dyDescent="0.25">
      <c r="A11" s="3596"/>
      <c r="B11" s="3596"/>
      <c r="C11" s="2504"/>
      <c r="D11" s="2505"/>
      <c r="E11" s="2506"/>
      <c r="F11" s="3589" t="s">
        <v>7</v>
      </c>
      <c r="G11" s="3590"/>
      <c r="H11" s="3589" t="s">
        <v>8</v>
      </c>
      <c r="I11" s="3590"/>
      <c r="J11" s="3589" t="s">
        <v>9</v>
      </c>
      <c r="K11" s="3590"/>
      <c r="L11" s="3589" t="s">
        <v>10</v>
      </c>
      <c r="M11" s="3590"/>
      <c r="N11" s="3589" t="s">
        <v>11</v>
      </c>
      <c r="O11" s="3590"/>
      <c r="P11" s="3589" t="s">
        <v>12</v>
      </c>
      <c r="Q11" s="3590"/>
      <c r="R11" s="3589" t="s">
        <v>13</v>
      </c>
      <c r="S11" s="3590"/>
      <c r="T11" s="3589" t="s">
        <v>14</v>
      </c>
      <c r="U11" s="3590"/>
      <c r="V11" s="3589" t="s">
        <v>15</v>
      </c>
      <c r="W11" s="3590"/>
      <c r="X11" s="3589" t="s">
        <v>16</v>
      </c>
      <c r="Y11" s="3590"/>
    </row>
    <row r="12" spans="1:94" ht="15" customHeight="1" x14ac:dyDescent="0.25">
      <c r="A12" s="3596"/>
      <c r="B12" s="3596"/>
      <c r="C12" s="2126" t="s">
        <v>17</v>
      </c>
      <c r="D12" s="2127" t="s">
        <v>18</v>
      </c>
      <c r="E12" s="2125" t="s">
        <v>19</v>
      </c>
      <c r="F12" s="2128" t="s">
        <v>18</v>
      </c>
      <c r="G12" s="2125" t="s">
        <v>19</v>
      </c>
      <c r="H12" s="2128" t="s">
        <v>18</v>
      </c>
      <c r="I12" s="2125" t="s">
        <v>19</v>
      </c>
      <c r="J12" s="2128" t="s">
        <v>18</v>
      </c>
      <c r="K12" s="2125" t="s">
        <v>19</v>
      </c>
      <c r="L12" s="2128" t="s">
        <v>18</v>
      </c>
      <c r="M12" s="2125" t="s">
        <v>19</v>
      </c>
      <c r="N12" s="2128" t="s">
        <v>18</v>
      </c>
      <c r="O12" s="2125" t="s">
        <v>19</v>
      </c>
      <c r="P12" s="2128" t="s">
        <v>18</v>
      </c>
      <c r="Q12" s="2125" t="s">
        <v>19</v>
      </c>
      <c r="R12" s="2128" t="s">
        <v>18</v>
      </c>
      <c r="S12" s="2125" t="s">
        <v>19</v>
      </c>
      <c r="T12" s="2128" t="s">
        <v>18</v>
      </c>
      <c r="U12" s="2125" t="s">
        <v>19</v>
      </c>
      <c r="V12" s="2128" t="s">
        <v>18</v>
      </c>
      <c r="W12" s="2125" t="s">
        <v>19</v>
      </c>
      <c r="X12" s="2128" t="s">
        <v>18</v>
      </c>
      <c r="Y12" s="2125" t="s">
        <v>19</v>
      </c>
    </row>
    <row r="13" spans="1:94" ht="15" customHeight="1" x14ac:dyDescent="0.25">
      <c r="A13" s="3594" t="s">
        <v>20</v>
      </c>
      <c r="B13" s="3594"/>
      <c r="C13" s="2129">
        <f>SUM(D13+E13)</f>
        <v>0</v>
      </c>
      <c r="D13" s="2130">
        <f t="shared" ref="D13:E15" si="0">SUM(F13+H13+J13+L13+N13+P13+R13+T13+V13+X13)</f>
        <v>0</v>
      </c>
      <c r="E13" s="2131">
        <f t="shared" si="0"/>
        <v>0</v>
      </c>
      <c r="F13" s="2132"/>
      <c r="G13" s="2133"/>
      <c r="H13" s="2132"/>
      <c r="I13" s="2133"/>
      <c r="J13" s="2132"/>
      <c r="K13" s="2133"/>
      <c r="L13" s="2132"/>
      <c r="M13" s="2133"/>
      <c r="N13" s="2132"/>
      <c r="O13" s="2133"/>
      <c r="P13" s="2132"/>
      <c r="Q13" s="2133"/>
      <c r="R13" s="2132"/>
      <c r="S13" s="2133"/>
      <c r="T13" s="2132"/>
      <c r="U13" s="2133"/>
      <c r="V13" s="2132"/>
      <c r="W13" s="2133"/>
      <c r="X13" s="2132"/>
      <c r="Y13" s="2133"/>
    </row>
    <row r="14" spans="1:94" ht="15" customHeight="1" x14ac:dyDescent="0.25">
      <c r="A14" s="3595" t="s">
        <v>21</v>
      </c>
      <c r="B14" s="2134" t="s">
        <v>22</v>
      </c>
      <c r="C14" s="2135">
        <f>SUM(D14+E14)</f>
        <v>0</v>
      </c>
      <c r="D14" s="1786">
        <f t="shared" si="0"/>
        <v>0</v>
      </c>
      <c r="E14" s="2136">
        <f t="shared" si="0"/>
        <v>0</v>
      </c>
      <c r="F14" s="2137"/>
      <c r="G14" s="2138"/>
      <c r="H14" s="2137"/>
      <c r="I14" s="2138"/>
      <c r="J14" s="2137"/>
      <c r="K14" s="2138"/>
      <c r="L14" s="2137"/>
      <c r="M14" s="2138"/>
      <c r="N14" s="2137"/>
      <c r="O14" s="2138"/>
      <c r="P14" s="2137"/>
      <c r="Q14" s="2138"/>
      <c r="R14" s="2137"/>
      <c r="S14" s="2138"/>
      <c r="T14" s="2137"/>
      <c r="U14" s="2138"/>
      <c r="V14" s="2137"/>
      <c r="W14" s="2138"/>
      <c r="X14" s="2137"/>
      <c r="Y14" s="2138"/>
    </row>
    <row r="15" spans="1:94" ht="15" customHeight="1" x14ac:dyDescent="0.25">
      <c r="A15" s="2497"/>
      <c r="B15" s="34" t="s">
        <v>23</v>
      </c>
      <c r="C15" s="35">
        <f>SUM(D15+E15)</f>
        <v>0</v>
      </c>
      <c r="D15" s="36">
        <f t="shared" si="0"/>
        <v>0</v>
      </c>
      <c r="E15" s="37">
        <f t="shared" si="0"/>
        <v>0</v>
      </c>
      <c r="F15" s="2139"/>
      <c r="G15" s="2140"/>
      <c r="H15" s="40"/>
      <c r="I15" s="41"/>
      <c r="J15" s="40"/>
      <c r="K15" s="41"/>
      <c r="L15" s="2139"/>
      <c r="M15" s="2140"/>
      <c r="N15" s="2139"/>
      <c r="O15" s="2140"/>
      <c r="P15" s="2139"/>
      <c r="Q15" s="2140"/>
      <c r="R15" s="2139"/>
      <c r="S15" s="2140"/>
      <c r="T15" s="2139"/>
      <c r="U15" s="2141"/>
      <c r="V15" s="2139"/>
      <c r="W15" s="2141"/>
      <c r="X15" s="2139"/>
      <c r="Y15" s="2140"/>
    </row>
    <row r="16" spans="1:94" ht="18" customHeight="1" x14ac:dyDescent="0.25">
      <c r="A16" s="11" t="s">
        <v>24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3"/>
      <c r="Q16" s="43"/>
      <c r="R16" s="44"/>
      <c r="S16" s="44"/>
    </row>
    <row r="17" spans="1:90" ht="15" customHeight="1" x14ac:dyDescent="0.25">
      <c r="A17" s="3601" t="s">
        <v>25</v>
      </c>
      <c r="B17" s="3601" t="s">
        <v>26</v>
      </c>
      <c r="C17" s="3602" t="s">
        <v>27</v>
      </c>
      <c r="D17" s="3603"/>
      <c r="E17" s="3604"/>
      <c r="F17" s="3605" t="s">
        <v>6</v>
      </c>
      <c r="G17" s="3606"/>
      <c r="H17" s="3606"/>
      <c r="I17" s="3606"/>
      <c r="J17" s="3606"/>
      <c r="K17" s="3606"/>
      <c r="L17" s="3606"/>
      <c r="M17" s="3606"/>
      <c r="N17" s="3606"/>
      <c r="O17" s="3606"/>
      <c r="P17" s="3606"/>
      <c r="Q17" s="3606"/>
      <c r="R17" s="3608" t="s">
        <v>28</v>
      </c>
      <c r="S17" s="3604" t="s">
        <v>29</v>
      </c>
    </row>
    <row r="18" spans="1:90" ht="15" customHeight="1" x14ac:dyDescent="0.25">
      <c r="A18" s="2509"/>
      <c r="B18" s="2509"/>
      <c r="C18" s="2504"/>
      <c r="D18" s="2505"/>
      <c r="E18" s="2506"/>
      <c r="F18" s="3591" t="s">
        <v>30</v>
      </c>
      <c r="G18" s="3592"/>
      <c r="H18" s="3591" t="s">
        <v>31</v>
      </c>
      <c r="I18" s="3592"/>
      <c r="J18" s="3591" t="s">
        <v>15</v>
      </c>
      <c r="K18" s="3592"/>
      <c r="L18" s="3591" t="s">
        <v>32</v>
      </c>
      <c r="M18" s="3592"/>
      <c r="N18" s="3591" t="s">
        <v>33</v>
      </c>
      <c r="O18" s="3592"/>
      <c r="P18" s="3591" t="s">
        <v>34</v>
      </c>
      <c r="Q18" s="3593"/>
      <c r="R18" s="2520"/>
      <c r="S18" s="2522"/>
    </row>
    <row r="19" spans="1:90" ht="15" customHeight="1" x14ac:dyDescent="0.25">
      <c r="A19" s="2510"/>
      <c r="B19" s="2510"/>
      <c r="C19" s="2146" t="s">
        <v>17</v>
      </c>
      <c r="D19" s="2147" t="s">
        <v>18</v>
      </c>
      <c r="E19" s="2144" t="s">
        <v>19</v>
      </c>
      <c r="F19" s="2148" t="s">
        <v>18</v>
      </c>
      <c r="G19" s="2144" t="s">
        <v>19</v>
      </c>
      <c r="H19" s="2148" t="s">
        <v>18</v>
      </c>
      <c r="I19" s="2144" t="s">
        <v>19</v>
      </c>
      <c r="J19" s="2148" t="s">
        <v>18</v>
      </c>
      <c r="K19" s="2144" t="s">
        <v>19</v>
      </c>
      <c r="L19" s="2148" t="s">
        <v>18</v>
      </c>
      <c r="M19" s="2144" t="s">
        <v>19</v>
      </c>
      <c r="N19" s="2148" t="s">
        <v>18</v>
      </c>
      <c r="O19" s="2144" t="s">
        <v>19</v>
      </c>
      <c r="P19" s="2148" t="s">
        <v>18</v>
      </c>
      <c r="Q19" s="2145" t="s">
        <v>19</v>
      </c>
      <c r="R19" s="2521"/>
      <c r="S19" s="2506"/>
    </row>
    <row r="20" spans="1:90" ht="15" customHeight="1" x14ac:dyDescent="0.25">
      <c r="A20" s="3610" t="s">
        <v>35</v>
      </c>
      <c r="B20" s="3611"/>
      <c r="C20" s="2149">
        <f t="shared" ref="C20:C29" si="1">SUM(D20+E20)</f>
        <v>0</v>
      </c>
      <c r="D20" s="2150">
        <f t="shared" ref="D20:E41" si="2">SUM(F20+H20+J20+L20+N20+P20)</f>
        <v>0</v>
      </c>
      <c r="E20" s="2151">
        <f t="shared" si="2"/>
        <v>0</v>
      </c>
      <c r="F20" s="2152"/>
      <c r="G20" s="2153"/>
      <c r="H20" s="2152"/>
      <c r="I20" s="2153"/>
      <c r="J20" s="2152"/>
      <c r="K20" s="2153"/>
      <c r="L20" s="2152"/>
      <c r="M20" s="2153"/>
      <c r="N20" s="2152"/>
      <c r="O20" s="2153"/>
      <c r="P20" s="2152"/>
      <c r="Q20" s="2154"/>
      <c r="R20" s="2155"/>
      <c r="S20" s="2156"/>
      <c r="T20" s="58" t="str">
        <f>$CA20&amp;CB20</f>
        <v/>
      </c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60" t="str">
        <f>IF(AND($C20&lt;&gt;0,R20=""),"* No olvide ingresar la variable "&amp;R$17&amp;""&amp;". Digite CERO si no tiene. ",IF(R20&gt;$C20,"* La variable Pueblos Originarios no debe ser mayor al Total Ambos Sexos. ",""))</f>
        <v/>
      </c>
      <c r="CB20" s="60" t="str">
        <f>IF(AND($C20&lt;&gt;0,S20=""),"* No olvide ingresar la variable "&amp;S$17&amp;""&amp;". Digite CERO si no tiene. ",IF(S20&gt;$C20,"* La variable Migrantes no debe ser mayor al Total Ambos Sexos. ",""))</f>
        <v/>
      </c>
      <c r="CC20" s="59"/>
      <c r="CD20" s="59"/>
      <c r="CE20" s="61"/>
      <c r="CF20" s="61"/>
      <c r="CG20" s="61"/>
      <c r="CH20" s="61"/>
      <c r="CI20" s="61"/>
      <c r="CK20" s="62">
        <f>IF(AND($C20&lt;&gt;0,R20=""),1,IF(R20&gt;$C20,1,0))</f>
        <v>0</v>
      </c>
      <c r="CL20" s="62">
        <f>IF(AND($C20&lt;&gt;0,S20=""),1,IF(S20&gt;$C20,1,0))</f>
        <v>0</v>
      </c>
    </row>
    <row r="21" spans="1:90" ht="15" customHeight="1" x14ac:dyDescent="0.25">
      <c r="A21" s="3607" t="s">
        <v>36</v>
      </c>
      <c r="B21" s="2158" t="s">
        <v>22</v>
      </c>
      <c r="C21" s="2135">
        <f t="shared" si="1"/>
        <v>0</v>
      </c>
      <c r="D21" s="1787">
        <f t="shared" si="2"/>
        <v>0</v>
      </c>
      <c r="E21" s="2136">
        <f t="shared" si="2"/>
        <v>0</v>
      </c>
      <c r="F21" s="67"/>
      <c r="G21" s="68"/>
      <c r="H21" s="67"/>
      <c r="I21" s="68"/>
      <c r="J21" s="67"/>
      <c r="K21" s="68"/>
      <c r="L21" s="67"/>
      <c r="M21" s="68"/>
      <c r="N21" s="69"/>
      <c r="O21" s="68"/>
      <c r="P21" s="69"/>
      <c r="Q21" s="70"/>
      <c r="R21" s="71"/>
      <c r="S21" s="72"/>
      <c r="T21" s="58" t="str">
        <f t="shared" ref="T21:T41" si="3">$CA21&amp;CB21</f>
        <v/>
      </c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60" t="str">
        <f t="shared" ref="CA21:CA41" si="4">IF(AND($C21&lt;&gt;0,R21=""),"* No olvide ingresar la variable "&amp;R$17&amp;""&amp;". Digite CERO si no tiene. ",IF(R21&gt;$C21,"* La variable Pueblos Originarios no debe ser mayor al Total Ambos Sexos. ",""))</f>
        <v/>
      </c>
      <c r="CB21" s="60" t="str">
        <f t="shared" ref="CB21:CB41" si="5">IF(AND($C21&lt;&gt;0,S21=""),"* No olvide ingresar la variable "&amp;S$17&amp;""&amp;". Digite CERO si no tiene. ",IF(S21&gt;$C21,"* La variable Migrantes no debe ser mayor al Total Ambos Sexos. ",""))</f>
        <v/>
      </c>
      <c r="CC21" s="59"/>
      <c r="CD21" s="59"/>
      <c r="CE21" s="61"/>
      <c r="CF21" s="61"/>
      <c r="CG21" s="61"/>
      <c r="CH21" s="61"/>
      <c r="CI21" s="61"/>
      <c r="CK21" s="62">
        <f t="shared" ref="CK21:CL41" si="6">IF(AND($C21&lt;&gt;0,R21=""),1,IF(R21&gt;$C21,1,0))</f>
        <v>0</v>
      </c>
      <c r="CL21" s="62">
        <f t="shared" si="6"/>
        <v>0</v>
      </c>
    </row>
    <row r="22" spans="1:90" ht="15" customHeight="1" x14ac:dyDescent="0.25">
      <c r="A22" s="2517"/>
      <c r="B22" s="73" t="s">
        <v>37</v>
      </c>
      <c r="C22" s="74">
        <f t="shared" si="1"/>
        <v>0</v>
      </c>
      <c r="D22" s="75">
        <f t="shared" si="2"/>
        <v>0</v>
      </c>
      <c r="E22" s="76">
        <f t="shared" si="2"/>
        <v>0</v>
      </c>
      <c r="F22" s="77"/>
      <c r="G22" s="78"/>
      <c r="H22" s="67"/>
      <c r="I22" s="68"/>
      <c r="J22" s="77"/>
      <c r="K22" s="78"/>
      <c r="L22" s="77"/>
      <c r="M22" s="78"/>
      <c r="N22" s="79"/>
      <c r="O22" s="78"/>
      <c r="P22" s="79"/>
      <c r="Q22" s="80"/>
      <c r="R22" s="81"/>
      <c r="S22" s="82"/>
      <c r="T22" s="58" t="str">
        <f t="shared" si="3"/>
        <v/>
      </c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60" t="str">
        <f t="shared" si="4"/>
        <v/>
      </c>
      <c r="CB22" s="60" t="str">
        <f t="shared" si="5"/>
        <v/>
      </c>
      <c r="CC22" s="59"/>
      <c r="CD22" s="59"/>
      <c r="CE22" s="61"/>
      <c r="CF22" s="61"/>
      <c r="CG22" s="61"/>
      <c r="CH22" s="61"/>
      <c r="CI22" s="61"/>
      <c r="CK22" s="62">
        <f t="shared" si="6"/>
        <v>0</v>
      </c>
      <c r="CL22" s="62">
        <f t="shared" si="6"/>
        <v>0</v>
      </c>
    </row>
    <row r="23" spans="1:90" ht="15" customHeight="1" x14ac:dyDescent="0.25">
      <c r="A23" s="2517"/>
      <c r="B23" s="83" t="s">
        <v>38</v>
      </c>
      <c r="C23" s="84">
        <f t="shared" si="1"/>
        <v>0</v>
      </c>
      <c r="D23" s="85">
        <f t="shared" si="2"/>
        <v>0</v>
      </c>
      <c r="E23" s="86">
        <f t="shared" si="2"/>
        <v>0</v>
      </c>
      <c r="F23" s="77"/>
      <c r="G23" s="78"/>
      <c r="H23" s="67"/>
      <c r="I23" s="68"/>
      <c r="J23" s="77"/>
      <c r="K23" s="78"/>
      <c r="L23" s="77"/>
      <c r="M23" s="78"/>
      <c r="N23" s="79"/>
      <c r="O23" s="78"/>
      <c r="P23" s="79"/>
      <c r="Q23" s="80"/>
      <c r="R23" s="81"/>
      <c r="S23" s="82"/>
      <c r="T23" s="58" t="str">
        <f t="shared" si="3"/>
        <v/>
      </c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60" t="str">
        <f t="shared" si="4"/>
        <v/>
      </c>
      <c r="CB23" s="60" t="str">
        <f t="shared" si="5"/>
        <v/>
      </c>
      <c r="CC23" s="59"/>
      <c r="CD23" s="59"/>
      <c r="CE23" s="61"/>
      <c r="CF23" s="61"/>
      <c r="CG23" s="61"/>
      <c r="CH23" s="61"/>
      <c r="CI23" s="61"/>
      <c r="CK23" s="62">
        <f t="shared" si="6"/>
        <v>0</v>
      </c>
      <c r="CL23" s="62">
        <f t="shared" si="6"/>
        <v>0</v>
      </c>
    </row>
    <row r="24" spans="1:90" ht="15" customHeight="1" x14ac:dyDescent="0.25">
      <c r="A24" s="2518"/>
      <c r="B24" s="34" t="s">
        <v>39</v>
      </c>
      <c r="C24" s="35">
        <f t="shared" si="1"/>
        <v>0</v>
      </c>
      <c r="D24" s="87">
        <f t="shared" si="2"/>
        <v>0</v>
      </c>
      <c r="E24" s="37">
        <f t="shared" si="2"/>
        <v>0</v>
      </c>
      <c r="F24" s="40"/>
      <c r="G24" s="88"/>
      <c r="H24" s="40"/>
      <c r="I24" s="88"/>
      <c r="J24" s="40"/>
      <c r="K24" s="88"/>
      <c r="L24" s="40"/>
      <c r="M24" s="88"/>
      <c r="N24" s="89"/>
      <c r="O24" s="88"/>
      <c r="P24" s="89"/>
      <c r="Q24" s="90"/>
      <c r="R24" s="91"/>
      <c r="S24" s="41"/>
      <c r="T24" s="58" t="str">
        <f t="shared" si="3"/>
        <v/>
      </c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60" t="str">
        <f t="shared" si="4"/>
        <v/>
      </c>
      <c r="CB24" s="60" t="str">
        <f t="shared" si="5"/>
        <v/>
      </c>
      <c r="CC24" s="59"/>
      <c r="CD24" s="59"/>
      <c r="CE24" s="61"/>
      <c r="CF24" s="61"/>
      <c r="CG24" s="61"/>
      <c r="CH24" s="61"/>
      <c r="CI24" s="61"/>
      <c r="CK24" s="62">
        <f t="shared" si="6"/>
        <v>0</v>
      </c>
      <c r="CL24" s="62">
        <f t="shared" si="6"/>
        <v>0</v>
      </c>
    </row>
    <row r="25" spans="1:90" ht="21" x14ac:dyDescent="0.25">
      <c r="A25" s="3607" t="s">
        <v>40</v>
      </c>
      <c r="B25" s="2158" t="s">
        <v>41</v>
      </c>
      <c r="C25" s="2135">
        <f t="shared" si="1"/>
        <v>0</v>
      </c>
      <c r="D25" s="1787">
        <f t="shared" si="2"/>
        <v>0</v>
      </c>
      <c r="E25" s="2136">
        <f t="shared" si="2"/>
        <v>0</v>
      </c>
      <c r="F25" s="2137"/>
      <c r="G25" s="2159"/>
      <c r="H25" s="2137"/>
      <c r="I25" s="2159"/>
      <c r="J25" s="2137"/>
      <c r="K25" s="2159"/>
      <c r="L25" s="2137"/>
      <c r="M25" s="2159"/>
      <c r="N25" s="2160"/>
      <c r="O25" s="2159"/>
      <c r="P25" s="2160"/>
      <c r="Q25" s="2161"/>
      <c r="R25" s="2162"/>
      <c r="S25" s="2138"/>
      <c r="T25" s="58" t="str">
        <f t="shared" si="3"/>
        <v/>
      </c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60" t="str">
        <f t="shared" si="4"/>
        <v/>
      </c>
      <c r="CB25" s="60" t="str">
        <f t="shared" si="5"/>
        <v/>
      </c>
      <c r="CC25" s="59"/>
      <c r="CD25" s="59"/>
      <c r="CE25" s="61"/>
      <c r="CF25" s="61"/>
      <c r="CG25" s="61"/>
      <c r="CH25" s="61"/>
      <c r="CI25" s="61"/>
      <c r="CK25" s="62">
        <f t="shared" si="6"/>
        <v>0</v>
      </c>
      <c r="CL25" s="62">
        <f t="shared" si="6"/>
        <v>0</v>
      </c>
    </row>
    <row r="26" spans="1:90" ht="15" customHeight="1" x14ac:dyDescent="0.25">
      <c r="A26" s="2517"/>
      <c r="B26" s="98" t="s">
        <v>42</v>
      </c>
      <c r="C26" s="74">
        <f t="shared" si="1"/>
        <v>0</v>
      </c>
      <c r="D26" s="75">
        <f t="shared" si="2"/>
        <v>0</v>
      </c>
      <c r="E26" s="76">
        <f t="shared" si="2"/>
        <v>0</v>
      </c>
      <c r="F26" s="67"/>
      <c r="G26" s="68"/>
      <c r="H26" s="67"/>
      <c r="I26" s="68"/>
      <c r="J26" s="67"/>
      <c r="K26" s="68"/>
      <c r="L26" s="67"/>
      <c r="M26" s="68"/>
      <c r="N26" s="69"/>
      <c r="O26" s="68"/>
      <c r="P26" s="69"/>
      <c r="Q26" s="70"/>
      <c r="R26" s="71"/>
      <c r="S26" s="72"/>
      <c r="T26" s="58" t="str">
        <f t="shared" si="3"/>
        <v/>
      </c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60" t="str">
        <f t="shared" si="4"/>
        <v/>
      </c>
      <c r="CB26" s="60" t="str">
        <f t="shared" si="5"/>
        <v/>
      </c>
      <c r="CC26" s="59"/>
      <c r="CD26" s="59"/>
      <c r="CE26" s="61"/>
      <c r="CF26" s="61"/>
      <c r="CG26" s="61"/>
      <c r="CH26" s="61"/>
      <c r="CI26" s="61"/>
      <c r="CK26" s="62">
        <f t="shared" si="6"/>
        <v>0</v>
      </c>
      <c r="CL26" s="62">
        <f t="shared" si="6"/>
        <v>0</v>
      </c>
    </row>
    <row r="27" spans="1:90" ht="15" customHeight="1" x14ac:dyDescent="0.25">
      <c r="A27" s="2517"/>
      <c r="B27" s="98" t="s">
        <v>43</v>
      </c>
      <c r="C27" s="74">
        <f t="shared" si="1"/>
        <v>0</v>
      </c>
      <c r="D27" s="75">
        <f t="shared" si="2"/>
        <v>0</v>
      </c>
      <c r="E27" s="76">
        <f t="shared" si="2"/>
        <v>0</v>
      </c>
      <c r="F27" s="67"/>
      <c r="G27" s="68"/>
      <c r="H27" s="67"/>
      <c r="I27" s="68"/>
      <c r="J27" s="67"/>
      <c r="K27" s="68"/>
      <c r="L27" s="67"/>
      <c r="M27" s="68"/>
      <c r="N27" s="69"/>
      <c r="O27" s="68"/>
      <c r="P27" s="69"/>
      <c r="Q27" s="70"/>
      <c r="R27" s="71"/>
      <c r="S27" s="72"/>
      <c r="T27" s="58" t="str">
        <f t="shared" si="3"/>
        <v/>
      </c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60" t="str">
        <f t="shared" si="4"/>
        <v/>
      </c>
      <c r="CB27" s="60" t="str">
        <f t="shared" si="5"/>
        <v/>
      </c>
      <c r="CC27" s="59"/>
      <c r="CD27" s="59"/>
      <c r="CE27" s="61"/>
      <c r="CF27" s="61"/>
      <c r="CG27" s="61"/>
      <c r="CH27" s="61"/>
      <c r="CI27" s="61"/>
      <c r="CK27" s="62">
        <f t="shared" si="6"/>
        <v>0</v>
      </c>
      <c r="CL27" s="62">
        <f t="shared" si="6"/>
        <v>0</v>
      </c>
    </row>
    <row r="28" spans="1:90" ht="15" customHeight="1" x14ac:dyDescent="0.25">
      <c r="A28" s="2517"/>
      <c r="B28" s="99" t="s">
        <v>44</v>
      </c>
      <c r="C28" s="100">
        <f t="shared" si="1"/>
        <v>0</v>
      </c>
      <c r="D28" s="101">
        <f t="shared" si="2"/>
        <v>0</v>
      </c>
      <c r="E28" s="102">
        <f t="shared" si="2"/>
        <v>0</v>
      </c>
      <c r="F28" s="67"/>
      <c r="G28" s="68"/>
      <c r="H28" s="67"/>
      <c r="I28" s="68"/>
      <c r="J28" s="67"/>
      <c r="K28" s="68"/>
      <c r="L28" s="67"/>
      <c r="M28" s="68"/>
      <c r="N28" s="69"/>
      <c r="O28" s="68"/>
      <c r="P28" s="69"/>
      <c r="Q28" s="70"/>
      <c r="R28" s="71"/>
      <c r="S28" s="72"/>
      <c r="T28" s="58" t="str">
        <f t="shared" si="3"/>
        <v/>
      </c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60" t="str">
        <f t="shared" si="4"/>
        <v/>
      </c>
      <c r="CB28" s="60" t="str">
        <f t="shared" si="5"/>
        <v/>
      </c>
      <c r="CC28" s="59"/>
      <c r="CD28" s="59"/>
      <c r="CE28" s="61"/>
      <c r="CF28" s="61"/>
      <c r="CG28" s="61"/>
      <c r="CH28" s="61"/>
      <c r="CI28" s="61"/>
      <c r="CK28" s="62">
        <f t="shared" si="6"/>
        <v>0</v>
      </c>
      <c r="CL28" s="62">
        <f t="shared" si="6"/>
        <v>0</v>
      </c>
    </row>
    <row r="29" spans="1:90" ht="21" x14ac:dyDescent="0.25">
      <c r="A29" s="2517"/>
      <c r="B29" s="99" t="s">
        <v>45</v>
      </c>
      <c r="C29" s="100">
        <f t="shared" si="1"/>
        <v>0</v>
      </c>
      <c r="D29" s="101">
        <f t="shared" si="2"/>
        <v>0</v>
      </c>
      <c r="E29" s="102">
        <f t="shared" si="2"/>
        <v>0</v>
      </c>
      <c r="F29" s="67"/>
      <c r="G29" s="68"/>
      <c r="H29" s="67"/>
      <c r="I29" s="68"/>
      <c r="J29" s="67"/>
      <c r="K29" s="68"/>
      <c r="L29" s="67"/>
      <c r="M29" s="68"/>
      <c r="N29" s="69"/>
      <c r="O29" s="68"/>
      <c r="P29" s="69"/>
      <c r="Q29" s="70"/>
      <c r="R29" s="71"/>
      <c r="S29" s="72"/>
      <c r="T29" s="58" t="str">
        <f t="shared" si="3"/>
        <v/>
      </c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60" t="str">
        <f t="shared" si="4"/>
        <v/>
      </c>
      <c r="CB29" s="60" t="str">
        <f t="shared" si="5"/>
        <v/>
      </c>
      <c r="CC29" s="59"/>
      <c r="CD29" s="59"/>
      <c r="CE29" s="61"/>
      <c r="CF29" s="61"/>
      <c r="CG29" s="61"/>
      <c r="CH29" s="61"/>
      <c r="CI29" s="61"/>
      <c r="CK29" s="62">
        <f t="shared" si="6"/>
        <v>0</v>
      </c>
      <c r="CL29" s="62">
        <f t="shared" si="6"/>
        <v>0</v>
      </c>
    </row>
    <row r="30" spans="1:90" ht="15" customHeight="1" x14ac:dyDescent="0.25">
      <c r="A30" s="2517"/>
      <c r="B30" s="99" t="s">
        <v>46</v>
      </c>
      <c r="C30" s="100">
        <f>SUM(D30:E30)</f>
        <v>0</v>
      </c>
      <c r="D30" s="101">
        <f t="shared" si="2"/>
        <v>0</v>
      </c>
      <c r="E30" s="102">
        <f t="shared" si="2"/>
        <v>0</v>
      </c>
      <c r="F30" s="67"/>
      <c r="G30" s="68"/>
      <c r="H30" s="67"/>
      <c r="I30" s="68"/>
      <c r="J30" s="67"/>
      <c r="K30" s="68"/>
      <c r="L30" s="67"/>
      <c r="M30" s="68"/>
      <c r="N30" s="69"/>
      <c r="O30" s="68"/>
      <c r="P30" s="69"/>
      <c r="Q30" s="70"/>
      <c r="R30" s="71"/>
      <c r="S30" s="72"/>
      <c r="T30" s="58" t="str">
        <f t="shared" si="3"/>
        <v/>
      </c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60" t="str">
        <f t="shared" si="4"/>
        <v/>
      </c>
      <c r="CB30" s="60" t="str">
        <f t="shared" si="5"/>
        <v/>
      </c>
      <c r="CC30" s="59"/>
      <c r="CD30" s="59"/>
      <c r="CE30" s="61"/>
      <c r="CF30" s="61"/>
      <c r="CG30" s="61"/>
      <c r="CH30" s="61"/>
      <c r="CI30" s="61"/>
      <c r="CK30" s="62">
        <f t="shared" si="6"/>
        <v>0</v>
      </c>
      <c r="CL30" s="62">
        <f t="shared" si="6"/>
        <v>0</v>
      </c>
    </row>
    <row r="31" spans="1:90" ht="24.75" customHeight="1" x14ac:dyDescent="0.25">
      <c r="A31" s="2517"/>
      <c r="B31" s="99" t="s">
        <v>47</v>
      </c>
      <c r="C31" s="100">
        <f>SUM(D31:E31)</f>
        <v>0</v>
      </c>
      <c r="D31" s="75">
        <f t="shared" si="2"/>
        <v>0</v>
      </c>
      <c r="E31" s="76">
        <f t="shared" si="2"/>
        <v>0</v>
      </c>
      <c r="F31" s="67"/>
      <c r="G31" s="68"/>
      <c r="H31" s="67"/>
      <c r="I31" s="68"/>
      <c r="J31" s="67"/>
      <c r="K31" s="68"/>
      <c r="L31" s="67"/>
      <c r="M31" s="68"/>
      <c r="N31" s="69"/>
      <c r="O31" s="68"/>
      <c r="P31" s="69"/>
      <c r="Q31" s="70"/>
      <c r="R31" s="71"/>
      <c r="S31" s="72"/>
      <c r="T31" s="58" t="str">
        <f t="shared" si="3"/>
        <v/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60" t="str">
        <f t="shared" si="4"/>
        <v/>
      </c>
      <c r="CB31" s="60" t="str">
        <f t="shared" si="5"/>
        <v/>
      </c>
      <c r="CC31" s="59"/>
      <c r="CD31" s="59"/>
      <c r="CE31" s="61"/>
      <c r="CF31" s="61"/>
      <c r="CG31" s="61"/>
      <c r="CH31" s="61"/>
      <c r="CI31" s="61"/>
      <c r="CK31" s="62">
        <f t="shared" si="6"/>
        <v>0</v>
      </c>
      <c r="CL31" s="62">
        <f t="shared" si="6"/>
        <v>0</v>
      </c>
    </row>
    <row r="32" spans="1:90" ht="15" customHeight="1" x14ac:dyDescent="0.25">
      <c r="A32" s="2517"/>
      <c r="B32" s="99" t="s">
        <v>48</v>
      </c>
      <c r="C32" s="74">
        <f t="shared" ref="C32:C41" si="7">SUM(D32+E32)</f>
        <v>0</v>
      </c>
      <c r="D32" s="75">
        <f t="shared" si="2"/>
        <v>0</v>
      </c>
      <c r="E32" s="76">
        <f t="shared" si="2"/>
        <v>0</v>
      </c>
      <c r="F32" s="77"/>
      <c r="G32" s="78"/>
      <c r="H32" s="77"/>
      <c r="I32" s="78"/>
      <c r="J32" s="77"/>
      <c r="K32" s="78"/>
      <c r="L32" s="77"/>
      <c r="M32" s="78"/>
      <c r="N32" s="79"/>
      <c r="O32" s="78"/>
      <c r="P32" s="79"/>
      <c r="Q32" s="80"/>
      <c r="R32" s="81"/>
      <c r="S32" s="82"/>
      <c r="T32" s="58" t="str">
        <f t="shared" si="3"/>
        <v/>
      </c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60" t="str">
        <f t="shared" si="4"/>
        <v/>
      </c>
      <c r="CB32" s="60" t="str">
        <f t="shared" si="5"/>
        <v/>
      </c>
      <c r="CC32" s="59"/>
      <c r="CD32" s="59"/>
      <c r="CE32" s="61"/>
      <c r="CF32" s="61"/>
      <c r="CG32" s="61"/>
      <c r="CH32" s="61"/>
      <c r="CI32" s="61"/>
      <c r="CK32" s="62">
        <f t="shared" si="6"/>
        <v>0</v>
      </c>
      <c r="CL32" s="62">
        <f t="shared" si="6"/>
        <v>0</v>
      </c>
    </row>
    <row r="33" spans="1:90" ht="15" customHeight="1" x14ac:dyDescent="0.25">
      <c r="A33" s="2517"/>
      <c r="B33" s="103" t="s">
        <v>49</v>
      </c>
      <c r="C33" s="84">
        <f t="shared" si="7"/>
        <v>0</v>
      </c>
      <c r="D33" s="85">
        <f t="shared" si="2"/>
        <v>0</v>
      </c>
      <c r="E33" s="86">
        <f t="shared" si="2"/>
        <v>0</v>
      </c>
      <c r="F33" s="104"/>
      <c r="G33" s="105"/>
      <c r="H33" s="104"/>
      <c r="I33" s="105"/>
      <c r="J33" s="104"/>
      <c r="K33" s="105"/>
      <c r="L33" s="104"/>
      <c r="M33" s="105"/>
      <c r="N33" s="106"/>
      <c r="O33" s="105"/>
      <c r="P33" s="106"/>
      <c r="Q33" s="107"/>
      <c r="R33" s="108"/>
      <c r="S33" s="109"/>
      <c r="T33" s="58" t="str">
        <f t="shared" si="3"/>
        <v/>
      </c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60" t="str">
        <f t="shared" si="4"/>
        <v/>
      </c>
      <c r="CB33" s="60" t="str">
        <f t="shared" si="5"/>
        <v/>
      </c>
      <c r="CC33" s="59"/>
      <c r="CD33" s="59"/>
      <c r="CE33" s="61"/>
      <c r="CF33" s="61"/>
      <c r="CG33" s="61"/>
      <c r="CH33" s="61"/>
      <c r="CI33" s="61"/>
      <c r="CK33" s="62">
        <f t="shared" si="6"/>
        <v>0</v>
      </c>
      <c r="CL33" s="62">
        <f t="shared" si="6"/>
        <v>0</v>
      </c>
    </row>
    <row r="34" spans="1:90" ht="15" customHeight="1" x14ac:dyDescent="0.25">
      <c r="A34" s="2517"/>
      <c r="B34" s="73" t="s">
        <v>50</v>
      </c>
      <c r="C34" s="84">
        <f t="shared" si="7"/>
        <v>0</v>
      </c>
      <c r="D34" s="85">
        <f t="shared" si="2"/>
        <v>0</v>
      </c>
      <c r="E34" s="86">
        <f t="shared" si="2"/>
        <v>0</v>
      </c>
      <c r="F34" s="104"/>
      <c r="G34" s="105"/>
      <c r="H34" s="104"/>
      <c r="I34" s="105"/>
      <c r="J34" s="104"/>
      <c r="K34" s="105"/>
      <c r="L34" s="104"/>
      <c r="M34" s="105"/>
      <c r="N34" s="106"/>
      <c r="O34" s="105"/>
      <c r="P34" s="106"/>
      <c r="Q34" s="107"/>
      <c r="R34" s="108"/>
      <c r="S34" s="109"/>
      <c r="T34" s="58" t="str">
        <f t="shared" si="3"/>
        <v/>
      </c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60" t="str">
        <f t="shared" si="4"/>
        <v/>
      </c>
      <c r="CB34" s="60" t="str">
        <f t="shared" si="5"/>
        <v/>
      </c>
      <c r="CC34" s="59"/>
      <c r="CD34" s="59"/>
      <c r="CE34" s="61"/>
      <c r="CF34" s="61"/>
      <c r="CG34" s="61"/>
      <c r="CH34" s="61"/>
      <c r="CI34" s="61"/>
      <c r="CK34" s="62">
        <f t="shared" si="6"/>
        <v>0</v>
      </c>
      <c r="CL34" s="62">
        <f t="shared" si="6"/>
        <v>0</v>
      </c>
    </row>
    <row r="35" spans="1:90" ht="15" customHeight="1" x14ac:dyDescent="0.25">
      <c r="A35" s="2517"/>
      <c r="B35" s="110" t="s">
        <v>51</v>
      </c>
      <c r="C35" s="111">
        <f t="shared" si="7"/>
        <v>0</v>
      </c>
      <c r="D35" s="112">
        <f t="shared" si="2"/>
        <v>0</v>
      </c>
      <c r="E35" s="113">
        <f t="shared" si="2"/>
        <v>0</v>
      </c>
      <c r="F35" s="104"/>
      <c r="G35" s="105"/>
      <c r="H35" s="104"/>
      <c r="I35" s="105"/>
      <c r="J35" s="104"/>
      <c r="K35" s="105"/>
      <c r="L35" s="104"/>
      <c r="M35" s="105"/>
      <c r="N35" s="106"/>
      <c r="O35" s="105"/>
      <c r="P35" s="106"/>
      <c r="Q35" s="107"/>
      <c r="R35" s="108"/>
      <c r="S35" s="109"/>
      <c r="T35" s="58" t="str">
        <f t="shared" si="3"/>
        <v/>
      </c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60" t="str">
        <f t="shared" si="4"/>
        <v/>
      </c>
      <c r="CB35" s="60" t="str">
        <f t="shared" si="5"/>
        <v/>
      </c>
      <c r="CC35" s="59"/>
      <c r="CD35" s="59"/>
      <c r="CE35" s="61"/>
      <c r="CF35" s="61"/>
      <c r="CG35" s="61"/>
      <c r="CH35" s="61"/>
      <c r="CI35" s="61"/>
      <c r="CK35" s="62">
        <f t="shared" si="6"/>
        <v>0</v>
      </c>
      <c r="CL35" s="62">
        <f t="shared" si="6"/>
        <v>0</v>
      </c>
    </row>
    <row r="36" spans="1:90" x14ac:dyDescent="0.25">
      <c r="A36" s="2518"/>
      <c r="B36" s="114" t="s">
        <v>52</v>
      </c>
      <c r="C36" s="35">
        <f t="shared" si="7"/>
        <v>0</v>
      </c>
      <c r="D36" s="87">
        <f t="shared" si="2"/>
        <v>0</v>
      </c>
      <c r="E36" s="37">
        <f t="shared" si="2"/>
        <v>0</v>
      </c>
      <c r="F36" s="40"/>
      <c r="G36" s="88"/>
      <c r="H36" s="40"/>
      <c r="I36" s="88"/>
      <c r="J36" s="40"/>
      <c r="K36" s="88"/>
      <c r="L36" s="40"/>
      <c r="M36" s="88"/>
      <c r="N36" s="89"/>
      <c r="O36" s="88"/>
      <c r="P36" s="89"/>
      <c r="Q36" s="90"/>
      <c r="R36" s="91"/>
      <c r="S36" s="41"/>
      <c r="T36" s="58" t="str">
        <f t="shared" si="3"/>
        <v/>
      </c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60" t="str">
        <f t="shared" si="4"/>
        <v/>
      </c>
      <c r="CB36" s="60" t="str">
        <f t="shared" si="5"/>
        <v/>
      </c>
      <c r="CC36" s="59"/>
      <c r="CD36" s="59"/>
      <c r="CE36" s="61"/>
      <c r="CF36" s="61"/>
      <c r="CG36" s="61"/>
      <c r="CH36" s="61"/>
      <c r="CI36" s="61"/>
      <c r="CK36" s="62">
        <f t="shared" si="6"/>
        <v>0</v>
      </c>
      <c r="CL36" s="62">
        <f t="shared" si="6"/>
        <v>0</v>
      </c>
    </row>
    <row r="37" spans="1:90" ht="15" customHeight="1" x14ac:dyDescent="0.25">
      <c r="A37" s="2528" t="s">
        <v>53</v>
      </c>
      <c r="B37" s="83" t="s">
        <v>38</v>
      </c>
      <c r="C37" s="74">
        <f t="shared" si="7"/>
        <v>0</v>
      </c>
      <c r="D37" s="75">
        <f t="shared" si="2"/>
        <v>0</v>
      </c>
      <c r="E37" s="76">
        <f t="shared" si="2"/>
        <v>0</v>
      </c>
      <c r="F37" s="67"/>
      <c r="G37" s="68"/>
      <c r="H37" s="67"/>
      <c r="I37" s="68"/>
      <c r="J37" s="67"/>
      <c r="K37" s="68"/>
      <c r="L37" s="67"/>
      <c r="M37" s="68"/>
      <c r="N37" s="67"/>
      <c r="O37" s="68"/>
      <c r="P37" s="69"/>
      <c r="Q37" s="70"/>
      <c r="R37" s="71"/>
      <c r="S37" s="72"/>
      <c r="T37" s="58" t="str">
        <f t="shared" si="3"/>
        <v/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60" t="str">
        <f t="shared" si="4"/>
        <v/>
      </c>
      <c r="CB37" s="60" t="str">
        <f t="shared" si="5"/>
        <v/>
      </c>
      <c r="CC37" s="59"/>
      <c r="CD37" s="59"/>
      <c r="CE37" s="61"/>
      <c r="CF37" s="61"/>
      <c r="CG37" s="61"/>
      <c r="CH37" s="61"/>
      <c r="CI37" s="61"/>
      <c r="CK37" s="62">
        <f t="shared" si="6"/>
        <v>0</v>
      </c>
      <c r="CL37" s="62">
        <f t="shared" si="6"/>
        <v>0</v>
      </c>
    </row>
    <row r="38" spans="1:90" ht="15" customHeight="1" x14ac:dyDescent="0.25">
      <c r="A38" s="2528"/>
      <c r="B38" s="34" t="s">
        <v>39</v>
      </c>
      <c r="C38" s="115">
        <f t="shared" si="7"/>
        <v>0</v>
      </c>
      <c r="D38" s="116">
        <f t="shared" si="2"/>
        <v>0</v>
      </c>
      <c r="E38" s="117">
        <f t="shared" si="2"/>
        <v>0</v>
      </c>
      <c r="F38" s="104"/>
      <c r="G38" s="105"/>
      <c r="H38" s="104"/>
      <c r="I38" s="105"/>
      <c r="J38" s="104"/>
      <c r="K38" s="105"/>
      <c r="L38" s="104"/>
      <c r="M38" s="105"/>
      <c r="N38" s="104"/>
      <c r="O38" s="105"/>
      <c r="P38" s="106"/>
      <c r="Q38" s="107"/>
      <c r="R38" s="108"/>
      <c r="S38" s="109"/>
      <c r="T38" s="58" t="str">
        <f t="shared" si="3"/>
        <v/>
      </c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60" t="str">
        <f t="shared" si="4"/>
        <v/>
      </c>
      <c r="CB38" s="60" t="str">
        <f t="shared" si="5"/>
        <v/>
      </c>
      <c r="CC38" s="59"/>
      <c r="CD38" s="59"/>
      <c r="CE38" s="61"/>
      <c r="CF38" s="61"/>
      <c r="CG38" s="61"/>
      <c r="CH38" s="61"/>
      <c r="CI38" s="61"/>
      <c r="CK38" s="62">
        <f t="shared" si="6"/>
        <v>0</v>
      </c>
      <c r="CL38" s="62">
        <f t="shared" si="6"/>
        <v>0</v>
      </c>
    </row>
    <row r="39" spans="1:90" ht="15" customHeight="1" x14ac:dyDescent="0.25">
      <c r="A39" s="3607" t="s">
        <v>54</v>
      </c>
      <c r="B39" s="2157" t="s">
        <v>37</v>
      </c>
      <c r="C39" s="2149">
        <f t="shared" si="7"/>
        <v>0</v>
      </c>
      <c r="D39" s="2150">
        <f t="shared" si="2"/>
        <v>0</v>
      </c>
      <c r="E39" s="2136">
        <f t="shared" si="2"/>
        <v>0</v>
      </c>
      <c r="F39" s="2137"/>
      <c r="G39" s="2159"/>
      <c r="H39" s="2137"/>
      <c r="I39" s="2159"/>
      <c r="J39" s="2137"/>
      <c r="K39" s="2159"/>
      <c r="L39" s="2137"/>
      <c r="M39" s="2159"/>
      <c r="N39" s="2137"/>
      <c r="O39" s="2159"/>
      <c r="P39" s="2160"/>
      <c r="Q39" s="2161"/>
      <c r="R39" s="2162"/>
      <c r="S39" s="2138"/>
      <c r="T39" s="58" t="str">
        <f t="shared" si="3"/>
        <v/>
      </c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60" t="str">
        <f t="shared" si="4"/>
        <v/>
      </c>
      <c r="CB39" s="60" t="str">
        <f t="shared" si="5"/>
        <v/>
      </c>
      <c r="CC39" s="59"/>
      <c r="CD39" s="59"/>
      <c r="CE39" s="61"/>
      <c r="CF39" s="61"/>
      <c r="CG39" s="61"/>
      <c r="CH39" s="61"/>
      <c r="CI39" s="61"/>
      <c r="CK39" s="62">
        <f t="shared" si="6"/>
        <v>0</v>
      </c>
      <c r="CL39" s="62">
        <f t="shared" si="6"/>
        <v>0</v>
      </c>
    </row>
    <row r="40" spans="1:90" ht="15" customHeight="1" x14ac:dyDescent="0.25">
      <c r="A40" s="2517"/>
      <c r="B40" s="73" t="s">
        <v>38</v>
      </c>
      <c r="C40" s="84">
        <f t="shared" si="7"/>
        <v>0</v>
      </c>
      <c r="D40" s="85">
        <f t="shared" si="2"/>
        <v>0</v>
      </c>
      <c r="E40" s="86">
        <f t="shared" si="2"/>
        <v>0</v>
      </c>
      <c r="F40" s="77"/>
      <c r="G40" s="78"/>
      <c r="H40" s="77"/>
      <c r="I40" s="78"/>
      <c r="J40" s="77"/>
      <c r="K40" s="78"/>
      <c r="L40" s="77"/>
      <c r="M40" s="78"/>
      <c r="N40" s="77"/>
      <c r="O40" s="78"/>
      <c r="P40" s="79"/>
      <c r="Q40" s="80"/>
      <c r="R40" s="81"/>
      <c r="S40" s="82"/>
      <c r="T40" s="58" t="str">
        <f t="shared" si="3"/>
        <v/>
      </c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60" t="str">
        <f t="shared" si="4"/>
        <v/>
      </c>
      <c r="CB40" s="60" t="str">
        <f t="shared" si="5"/>
        <v/>
      </c>
      <c r="CC40" s="59"/>
      <c r="CD40" s="59"/>
      <c r="CE40" s="61"/>
      <c r="CF40" s="61"/>
      <c r="CG40" s="61"/>
      <c r="CH40" s="61"/>
      <c r="CI40" s="61"/>
      <c r="CK40" s="62">
        <f t="shared" si="6"/>
        <v>0</v>
      </c>
      <c r="CL40" s="62">
        <f t="shared" si="6"/>
        <v>0</v>
      </c>
    </row>
    <row r="41" spans="1:90" ht="15" customHeight="1" x14ac:dyDescent="0.25">
      <c r="A41" s="2518"/>
      <c r="B41" s="34" t="s">
        <v>39</v>
      </c>
      <c r="C41" s="35">
        <f t="shared" si="7"/>
        <v>0</v>
      </c>
      <c r="D41" s="87">
        <f t="shared" si="2"/>
        <v>0</v>
      </c>
      <c r="E41" s="37">
        <f t="shared" si="2"/>
        <v>0</v>
      </c>
      <c r="F41" s="40"/>
      <c r="G41" s="88"/>
      <c r="H41" s="40"/>
      <c r="I41" s="88"/>
      <c r="J41" s="40"/>
      <c r="K41" s="88"/>
      <c r="L41" s="40"/>
      <c r="M41" s="88"/>
      <c r="N41" s="40"/>
      <c r="O41" s="88"/>
      <c r="P41" s="89"/>
      <c r="Q41" s="90"/>
      <c r="R41" s="91"/>
      <c r="S41" s="41"/>
      <c r="T41" s="58" t="str">
        <f t="shared" si="3"/>
        <v/>
      </c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60" t="str">
        <f t="shared" si="4"/>
        <v/>
      </c>
      <c r="CB41" s="60" t="str">
        <f t="shared" si="5"/>
        <v/>
      </c>
      <c r="CC41" s="59"/>
      <c r="CD41" s="59"/>
      <c r="CE41" s="61"/>
      <c r="CF41" s="61"/>
      <c r="CG41" s="61"/>
      <c r="CH41" s="61"/>
      <c r="CI41" s="61"/>
      <c r="CK41" s="62">
        <f t="shared" si="6"/>
        <v>0</v>
      </c>
      <c r="CL41" s="62">
        <f t="shared" si="6"/>
        <v>0</v>
      </c>
    </row>
    <row r="42" spans="1:90" ht="18" customHeight="1" x14ac:dyDescent="0.25">
      <c r="A42" s="2163" t="s">
        <v>55</v>
      </c>
      <c r="B42" s="2164"/>
      <c r="C42" s="2164"/>
      <c r="D42" s="2164"/>
      <c r="E42" s="2164"/>
      <c r="F42" s="2164"/>
      <c r="G42" s="2164"/>
      <c r="H42" s="2164"/>
      <c r="I42" s="2164"/>
      <c r="J42" s="2164"/>
      <c r="K42" s="2164"/>
      <c r="L42" s="2164"/>
      <c r="M42" s="2164"/>
      <c r="N42" s="2164"/>
      <c r="O42" s="2164"/>
      <c r="P42" s="2164"/>
    </row>
    <row r="43" spans="1:90" ht="15" customHeight="1" x14ac:dyDescent="0.25">
      <c r="A43" s="3601" t="s">
        <v>56</v>
      </c>
      <c r="B43" s="3324" t="s">
        <v>27</v>
      </c>
      <c r="C43" s="3102"/>
      <c r="D43" s="3103"/>
      <c r="E43" s="3605" t="s">
        <v>6</v>
      </c>
      <c r="F43" s="3606"/>
      <c r="G43" s="3606"/>
      <c r="H43" s="3606"/>
      <c r="I43" s="3606"/>
      <c r="J43" s="3606"/>
      <c r="K43" s="3606"/>
      <c r="L43" s="3606"/>
      <c r="M43" s="3606"/>
      <c r="N43" s="3606"/>
      <c r="O43" s="3606"/>
      <c r="P43" s="3606"/>
      <c r="Q43" s="3608" t="s">
        <v>28</v>
      </c>
      <c r="R43" s="3609" t="s">
        <v>29</v>
      </c>
    </row>
    <row r="44" spans="1:90" ht="15" customHeight="1" x14ac:dyDescent="0.25">
      <c r="A44" s="2509"/>
      <c r="B44" s="2504"/>
      <c r="C44" s="2505"/>
      <c r="D44" s="2506"/>
      <c r="E44" s="3591" t="s">
        <v>30</v>
      </c>
      <c r="F44" s="3592"/>
      <c r="G44" s="3591" t="s">
        <v>31</v>
      </c>
      <c r="H44" s="3592"/>
      <c r="I44" s="3591" t="s">
        <v>15</v>
      </c>
      <c r="J44" s="3592"/>
      <c r="K44" s="3591" t="s">
        <v>32</v>
      </c>
      <c r="L44" s="3592"/>
      <c r="M44" s="3591" t="s">
        <v>33</v>
      </c>
      <c r="N44" s="3592"/>
      <c r="O44" s="3591" t="s">
        <v>34</v>
      </c>
      <c r="P44" s="3593"/>
      <c r="Q44" s="2520"/>
      <c r="R44" s="2524"/>
    </row>
    <row r="45" spans="1:90" ht="15" customHeight="1" x14ac:dyDescent="0.25">
      <c r="A45" s="2510"/>
      <c r="B45" s="2165" t="s">
        <v>17</v>
      </c>
      <c r="C45" s="2166" t="s">
        <v>18</v>
      </c>
      <c r="D45" s="123" t="s">
        <v>19</v>
      </c>
      <c r="E45" s="2148" t="s">
        <v>18</v>
      </c>
      <c r="F45" s="1257" t="s">
        <v>19</v>
      </c>
      <c r="G45" s="2148" t="s">
        <v>18</v>
      </c>
      <c r="H45" s="1257" t="s">
        <v>19</v>
      </c>
      <c r="I45" s="2148" t="s">
        <v>18</v>
      </c>
      <c r="J45" s="1257" t="s">
        <v>19</v>
      </c>
      <c r="K45" s="2148" t="s">
        <v>18</v>
      </c>
      <c r="L45" s="1257" t="s">
        <v>19</v>
      </c>
      <c r="M45" s="2148" t="s">
        <v>18</v>
      </c>
      <c r="N45" s="1257" t="s">
        <v>19</v>
      </c>
      <c r="O45" s="2148" t="s">
        <v>18</v>
      </c>
      <c r="P45" s="1258" t="s">
        <v>19</v>
      </c>
      <c r="Q45" s="2521"/>
      <c r="R45" s="2525"/>
    </row>
    <row r="46" spans="1:90" ht="15" customHeight="1" x14ac:dyDescent="0.25">
      <c r="A46" s="2167" t="s">
        <v>37</v>
      </c>
      <c r="B46" s="2168">
        <f>SUM(C46+D46)</f>
        <v>0</v>
      </c>
      <c r="C46" s="2169">
        <f>SUM(E46+G46+I46+K46+M46+O46)</f>
        <v>0</v>
      </c>
      <c r="D46" s="2170">
        <f>SUM(F46+H46+J46+L46+N46+P46)</f>
        <v>0</v>
      </c>
      <c r="E46" s="2137"/>
      <c r="F46" s="2138"/>
      <c r="G46" s="2137"/>
      <c r="H46" s="2138"/>
      <c r="I46" s="2137"/>
      <c r="J46" s="2159"/>
      <c r="K46" s="2137"/>
      <c r="L46" s="2159"/>
      <c r="M46" s="2160"/>
      <c r="N46" s="2159"/>
      <c r="O46" s="2160"/>
      <c r="P46" s="2161"/>
      <c r="Q46" s="2162"/>
      <c r="R46" s="2159"/>
      <c r="S46" s="58" t="str">
        <f>$CA46&amp;CB46</f>
        <v/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60" t="str">
        <f>IF(AND($B46&lt;&gt;0,Q46=""),"* No olvide ingresar la variable "&amp;Q$43&amp;""&amp;". Digite CERO si no tiene. ",IF(Q46&gt;$B46,"* La variable Pueblos Originarios no debe ser mayor al Total Ambos Sexos. ",""))</f>
        <v/>
      </c>
      <c r="CB46" s="60" t="str">
        <f>IF(AND($B46&lt;&gt;0,R46=""),"* No olvide ingresar la variable "&amp;R$43&amp;""&amp;" (Digite CERO si no tiene). ",IF(R46&gt;$B46,"* La variable Migrantes no debe ser mayor al Total Ambos Sexos. ",""))</f>
        <v/>
      </c>
      <c r="CC46" s="59"/>
      <c r="CD46" s="59"/>
      <c r="CE46" s="61"/>
      <c r="CF46" s="61"/>
      <c r="CG46" s="61"/>
      <c r="CH46" s="61"/>
      <c r="CI46" s="61"/>
      <c r="CK46" s="62">
        <f>IF(AND($B46&lt;&gt;0,Q46=""),1,IF(Q46&gt;$B46,1,0))</f>
        <v>0</v>
      </c>
      <c r="CL46" s="62">
        <f>IF(AND($B46&lt;&gt;0,R46=""),1,IF(R46&gt;$B46,1,0))</f>
        <v>0</v>
      </c>
    </row>
    <row r="47" spans="1:90" ht="15" customHeight="1" x14ac:dyDescent="0.25">
      <c r="A47" s="130" t="s">
        <v>38</v>
      </c>
      <c r="B47" s="131">
        <f>SUM(C47+D47)</f>
        <v>0</v>
      </c>
      <c r="C47" s="132">
        <f t="shared" ref="C47:D49" si="8">SUM(E47+G47+I47+K47+M47+O47)</f>
        <v>0</v>
      </c>
      <c r="D47" s="133">
        <f t="shared" si="8"/>
        <v>0</v>
      </c>
      <c r="E47" s="77"/>
      <c r="F47" s="72"/>
      <c r="G47" s="67"/>
      <c r="H47" s="72"/>
      <c r="I47" s="67"/>
      <c r="J47" s="68"/>
      <c r="K47" s="67"/>
      <c r="L47" s="68"/>
      <c r="M47" s="69"/>
      <c r="N47" s="68"/>
      <c r="O47" s="69"/>
      <c r="P47" s="70"/>
      <c r="Q47" s="81"/>
      <c r="R47" s="78"/>
      <c r="S47" s="58" t="str">
        <f>$CA47&amp;CB47</f>
        <v/>
      </c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60" t="str">
        <f t="shared" ref="CA47:CA49" si="9">IF(AND($B47&lt;&gt;0,Q47=""),"* No olvide ingresar la variable "&amp;Q$43&amp;""&amp;". Digite CERO si no tiene. ",IF(Q47&gt;$B47,"* La variable Pueblos Originarios no debe ser mayor al Total Ambos Sexos. ",""))</f>
        <v/>
      </c>
      <c r="CB47" s="60" t="str">
        <f t="shared" ref="CB47:CB49" si="10">IF(AND($B47&lt;&gt;0,R47=""),"* No olvide ingresar la variable "&amp;R$43&amp;""&amp;" (Digite CERO si no tiene). ",IF(R47&gt;$B47,"* La variable Migrantes no debe ser mayor al Total Ambos Sexos. ",""))</f>
        <v/>
      </c>
      <c r="CC47" s="59"/>
      <c r="CD47" s="59"/>
      <c r="CE47" s="61"/>
      <c r="CF47" s="61"/>
      <c r="CG47" s="61"/>
      <c r="CH47" s="61"/>
      <c r="CI47" s="61"/>
      <c r="CK47" s="62">
        <f t="shared" ref="CK47:CL49" si="11">IF(AND($B47&lt;&gt;0,Q47=""),1,IF(Q47&gt;$B47,1,0))</f>
        <v>0</v>
      </c>
      <c r="CL47" s="62">
        <f t="shared" si="11"/>
        <v>0</v>
      </c>
    </row>
    <row r="48" spans="1:90" ht="15" customHeight="1" x14ac:dyDescent="0.25">
      <c r="A48" s="130" t="s">
        <v>39</v>
      </c>
      <c r="B48" s="134">
        <f>SUM(C48+D48)</f>
        <v>0</v>
      </c>
      <c r="C48" s="135">
        <f t="shared" si="8"/>
        <v>0</v>
      </c>
      <c r="D48" s="136">
        <f t="shared" si="8"/>
        <v>0</v>
      </c>
      <c r="E48" s="77"/>
      <c r="F48" s="82"/>
      <c r="G48" s="77"/>
      <c r="H48" s="82"/>
      <c r="I48" s="77"/>
      <c r="J48" s="78"/>
      <c r="K48" s="77"/>
      <c r="L48" s="78"/>
      <c r="M48" s="79"/>
      <c r="N48" s="78"/>
      <c r="O48" s="79"/>
      <c r="P48" s="80"/>
      <c r="Q48" s="81"/>
      <c r="R48" s="78"/>
      <c r="S48" s="58" t="str">
        <f>$CA48&amp;CB48</f>
        <v/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60" t="str">
        <f t="shared" si="9"/>
        <v/>
      </c>
      <c r="CB48" s="60" t="str">
        <f t="shared" si="10"/>
        <v/>
      </c>
      <c r="CC48" s="59"/>
      <c r="CD48" s="59"/>
      <c r="CE48" s="61"/>
      <c r="CF48" s="61"/>
      <c r="CG48" s="61"/>
      <c r="CH48" s="61"/>
      <c r="CI48" s="61"/>
      <c r="CK48" s="62">
        <f t="shared" si="11"/>
        <v>0</v>
      </c>
      <c r="CL48" s="62">
        <f t="shared" si="11"/>
        <v>0</v>
      </c>
    </row>
    <row r="49" spans="1:90" ht="15" customHeight="1" x14ac:dyDescent="0.25">
      <c r="A49" s="137" t="s">
        <v>57</v>
      </c>
      <c r="B49" s="138">
        <f>SUM(C49:D49)</f>
        <v>0</v>
      </c>
      <c r="C49" s="139">
        <f t="shared" si="8"/>
        <v>0</v>
      </c>
      <c r="D49" s="140">
        <f t="shared" si="8"/>
        <v>0</v>
      </c>
      <c r="E49" s="141"/>
      <c r="F49" s="142"/>
      <c r="G49" s="141"/>
      <c r="H49" s="142"/>
      <c r="I49" s="141"/>
      <c r="J49" s="143"/>
      <c r="K49" s="141"/>
      <c r="L49" s="143"/>
      <c r="M49" s="144"/>
      <c r="N49" s="143"/>
      <c r="O49" s="144"/>
      <c r="P49" s="145"/>
      <c r="Q49" s="146"/>
      <c r="R49" s="143"/>
      <c r="S49" s="58" t="str">
        <f t="shared" ref="S49" si="12">$CA49&amp;CB49</f>
        <v/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60" t="str">
        <f t="shared" si="9"/>
        <v/>
      </c>
      <c r="CB49" s="60" t="str">
        <f t="shared" si="10"/>
        <v/>
      </c>
      <c r="CC49" s="59"/>
      <c r="CD49" s="59"/>
      <c r="CE49" s="61"/>
      <c r="CF49" s="61"/>
      <c r="CG49" s="61"/>
      <c r="CH49" s="61"/>
      <c r="CI49" s="61"/>
      <c r="CK49" s="62">
        <f t="shared" si="11"/>
        <v>0</v>
      </c>
      <c r="CL49" s="62">
        <f t="shared" si="11"/>
        <v>0</v>
      </c>
    </row>
    <row r="50" spans="1:90" ht="18" customHeight="1" x14ac:dyDescent="0.25">
      <c r="A50" s="11" t="s">
        <v>58</v>
      </c>
      <c r="B50" s="12"/>
      <c r="C50" s="12"/>
      <c r="D50" s="12"/>
      <c r="E50" s="12"/>
      <c r="F50" s="12"/>
      <c r="G50" s="12"/>
      <c r="H50" s="12"/>
    </row>
    <row r="51" spans="1:90" ht="15" customHeight="1" x14ac:dyDescent="0.25">
      <c r="A51" s="3614" t="s">
        <v>59</v>
      </c>
      <c r="B51" s="3324" t="s">
        <v>5</v>
      </c>
      <c r="C51" s="3102"/>
      <c r="D51" s="3103"/>
      <c r="E51" s="3615" t="s">
        <v>6</v>
      </c>
      <c r="F51" s="3615"/>
      <c r="G51" s="3615"/>
      <c r="H51" s="3591"/>
      <c r="I51" s="3608" t="s">
        <v>28</v>
      </c>
      <c r="J51" s="3609" t="s">
        <v>29</v>
      </c>
    </row>
    <row r="52" spans="1:90" ht="15" customHeight="1" x14ac:dyDescent="0.25">
      <c r="A52" s="2535"/>
      <c r="B52" s="2504"/>
      <c r="C52" s="2505"/>
      <c r="D52" s="2506"/>
      <c r="E52" s="3591" t="s">
        <v>8</v>
      </c>
      <c r="F52" s="3592"/>
      <c r="G52" s="3591" t="s">
        <v>9</v>
      </c>
      <c r="H52" s="3593"/>
      <c r="I52" s="2520"/>
      <c r="J52" s="2524"/>
    </row>
    <row r="53" spans="1:90" ht="15" customHeight="1" x14ac:dyDescent="0.25">
      <c r="A53" s="2536"/>
      <c r="B53" s="2165" t="s">
        <v>17</v>
      </c>
      <c r="C53" s="2166" t="s">
        <v>18</v>
      </c>
      <c r="D53" s="123" t="s">
        <v>19</v>
      </c>
      <c r="E53" s="2148" t="s">
        <v>18</v>
      </c>
      <c r="F53" s="2144" t="s">
        <v>19</v>
      </c>
      <c r="G53" s="2148" t="s">
        <v>18</v>
      </c>
      <c r="H53" s="2145" t="s">
        <v>19</v>
      </c>
      <c r="I53" s="2521"/>
      <c r="J53" s="2525"/>
    </row>
    <row r="54" spans="1:90" ht="21" customHeight="1" x14ac:dyDescent="0.25">
      <c r="A54" s="2172" t="s">
        <v>60</v>
      </c>
      <c r="B54" s="2173">
        <f>SUM(C54+D54)</f>
        <v>0</v>
      </c>
      <c r="C54" s="2174">
        <f t="shared" ref="C54:D57" si="13">SUM(E54+G54)</f>
        <v>0</v>
      </c>
      <c r="D54" s="2151">
        <f>SUM(F54+H54)</f>
        <v>0</v>
      </c>
      <c r="E54" s="2175">
        <f>SUM(E55:E57)</f>
        <v>0</v>
      </c>
      <c r="F54" s="2176">
        <f t="shared" ref="F54:J54" si="14">SUM(F55:F57)</f>
        <v>0</v>
      </c>
      <c r="G54" s="2177">
        <f t="shared" si="14"/>
        <v>0</v>
      </c>
      <c r="H54" s="2178">
        <f t="shared" si="14"/>
        <v>0</v>
      </c>
      <c r="I54" s="2179">
        <f>SUM(I55:I57)</f>
        <v>0</v>
      </c>
      <c r="J54" s="2180">
        <f t="shared" si="14"/>
        <v>0</v>
      </c>
    </row>
    <row r="55" spans="1:90" ht="15" customHeight="1" x14ac:dyDescent="0.25">
      <c r="A55" s="156" t="s">
        <v>22</v>
      </c>
      <c r="B55" s="157">
        <f>SUM(C55+D55)</f>
        <v>0</v>
      </c>
      <c r="C55" s="158">
        <f>SUM(E55+G55)</f>
        <v>0</v>
      </c>
      <c r="D55" s="76">
        <f>SUM(F55+H55)</f>
        <v>0</v>
      </c>
      <c r="E55" s="67"/>
      <c r="F55" s="72"/>
      <c r="G55" s="69"/>
      <c r="H55" s="70"/>
      <c r="I55" s="81"/>
      <c r="J55" s="78"/>
      <c r="K55" s="58" t="str">
        <f>$CA55&amp;CB55</f>
        <v/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60" t="str">
        <f>IF(AND($B55&lt;&gt;0,I55=""),"* No olvide ingresar la variable "&amp;I$51&amp;""&amp;". Digite CERO si no tiene. ",IF(I55&gt;$B55,"* La variable Pueblos Originarios no debe ser mayor al Total Ambos Sexos. ",""))</f>
        <v/>
      </c>
      <c r="CB55" s="60" t="str">
        <f>IF(AND($B55&lt;&gt;0,J55=""),"* No olvide ingresar la variable "&amp;J$51&amp;""&amp;" (Digite CERO si no tiene). ",IF(J55&gt;$B55,"* La variable Migrantes no debe ser mayor al Total Ambos Sexos. ",""))</f>
        <v/>
      </c>
      <c r="CC55" s="59"/>
      <c r="CD55" s="59"/>
      <c r="CE55" s="61"/>
      <c r="CF55" s="61"/>
      <c r="CG55" s="61"/>
      <c r="CH55" s="61"/>
      <c r="CI55" s="61"/>
      <c r="CK55" s="62">
        <f>IF(AND($B55&lt;&gt;0,I55=""),1,IF(I55&gt;$B55,1,0))</f>
        <v>0</v>
      </c>
      <c r="CL55" s="62">
        <f>IF(AND($B55&lt;&gt;0,J55=""),1,IF(J55&gt;$B55,1,0))</f>
        <v>0</v>
      </c>
    </row>
    <row r="56" spans="1:90" ht="15" customHeight="1" x14ac:dyDescent="0.25">
      <c r="A56" s="130" t="s">
        <v>61</v>
      </c>
      <c r="B56" s="159">
        <f>SUM(C56+D56)</f>
        <v>0</v>
      </c>
      <c r="C56" s="160">
        <f t="shared" si="13"/>
        <v>0</v>
      </c>
      <c r="D56" s="86">
        <f t="shared" si="13"/>
        <v>0</v>
      </c>
      <c r="E56" s="77"/>
      <c r="F56" s="82"/>
      <c r="G56" s="79"/>
      <c r="H56" s="80"/>
      <c r="I56" s="81"/>
      <c r="J56" s="78"/>
      <c r="K56" s="58" t="str">
        <f t="shared" ref="K56:K57" si="15">$CA56&amp;CB56</f>
        <v/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60" t="str">
        <f t="shared" ref="CA56:CA57" si="16">IF(AND($B56&lt;&gt;0,I56=""),"* No olvide ingresar la variable "&amp;I$51&amp;""&amp;". Digite CERO si no tiene. ",IF(I56&gt;$B56,"* La variable Pueblos Originarios no debe ser mayor al Total Ambos Sexos. ",""))</f>
        <v/>
      </c>
      <c r="CB56" s="60" t="str">
        <f t="shared" ref="CB56:CB57" si="17">IF(AND($B56&lt;&gt;0,J56=""),"* No olvide ingresar la variable "&amp;J$51&amp;""&amp;" (Digite CERO si no tiene). ",IF(J56&gt;$B56,"* La variable Migrantes no debe ser mayor al Total Ambos Sexos. ",""))</f>
        <v/>
      </c>
      <c r="CC56" s="59"/>
      <c r="CD56" s="59"/>
      <c r="CE56" s="61"/>
      <c r="CF56" s="61"/>
      <c r="CG56" s="61"/>
      <c r="CH56" s="61"/>
      <c r="CI56" s="61"/>
      <c r="CK56" s="62">
        <f t="shared" ref="CK56:CL57" si="18">IF(AND($B56&lt;&gt;0,I56=""),1,IF(I56&gt;$B56,1,0))</f>
        <v>0</v>
      </c>
      <c r="CL56" s="62">
        <f t="shared" si="18"/>
        <v>0</v>
      </c>
    </row>
    <row r="57" spans="1:90" ht="15" customHeight="1" x14ac:dyDescent="0.25">
      <c r="A57" s="161" t="s">
        <v>62</v>
      </c>
      <c r="B57" s="162">
        <f>SUM(C57+D57)</f>
        <v>0</v>
      </c>
      <c r="C57" s="163">
        <f t="shared" si="13"/>
        <v>0</v>
      </c>
      <c r="D57" s="37">
        <f t="shared" si="13"/>
        <v>0</v>
      </c>
      <c r="E57" s="40"/>
      <c r="F57" s="41"/>
      <c r="G57" s="89"/>
      <c r="H57" s="90"/>
      <c r="I57" s="91"/>
      <c r="J57" s="88"/>
      <c r="K57" s="58" t="str">
        <f t="shared" si="15"/>
        <v/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59"/>
      <c r="BL57" s="59"/>
      <c r="BM57" s="59"/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  <c r="BZ57" s="59"/>
      <c r="CA57" s="60" t="str">
        <f t="shared" si="16"/>
        <v/>
      </c>
      <c r="CB57" s="60" t="str">
        <f t="shared" si="17"/>
        <v/>
      </c>
      <c r="CC57" s="59"/>
      <c r="CD57" s="59"/>
      <c r="CE57" s="61"/>
      <c r="CF57" s="61"/>
      <c r="CG57" s="61"/>
      <c r="CH57" s="61"/>
      <c r="CI57" s="61"/>
      <c r="CK57" s="62">
        <f>IF(AND($B57&lt;&gt;0,I57=""),1,IF(I57&gt;$B57,1,0))</f>
        <v>0</v>
      </c>
      <c r="CL57" s="62">
        <f t="shared" si="18"/>
        <v>0</v>
      </c>
    </row>
    <row r="58" spans="1:90" ht="18" customHeight="1" x14ac:dyDescent="0.25">
      <c r="A58" s="11" t="s">
        <v>63</v>
      </c>
      <c r="B58" s="12"/>
      <c r="C58" s="12"/>
      <c r="D58" s="12"/>
      <c r="E58" s="12"/>
      <c r="F58" s="12"/>
      <c r="G58" s="12"/>
      <c r="H58" s="12"/>
      <c r="I58" s="12"/>
      <c r="J58" s="13"/>
      <c r="K58" s="13"/>
    </row>
    <row r="59" spans="1:90" ht="15" customHeight="1" x14ac:dyDescent="0.25">
      <c r="A59" s="3324" t="s">
        <v>64</v>
      </c>
      <c r="B59" s="3103"/>
      <c r="C59" s="3601" t="s">
        <v>65</v>
      </c>
      <c r="D59" s="3591" t="s">
        <v>66</v>
      </c>
      <c r="E59" s="3593"/>
      <c r="F59" s="3593"/>
      <c r="G59" s="3593"/>
      <c r="H59" s="3593"/>
      <c r="I59" s="3593"/>
      <c r="J59" s="3612"/>
      <c r="K59" s="3112" t="s">
        <v>28</v>
      </c>
      <c r="L59" s="3103" t="s">
        <v>29</v>
      </c>
    </row>
    <row r="60" spans="1:90" ht="21" x14ac:dyDescent="0.25">
      <c r="A60" s="2504"/>
      <c r="B60" s="2506"/>
      <c r="C60" s="2510"/>
      <c r="D60" s="2148" t="s">
        <v>67</v>
      </c>
      <c r="E60" s="2147" t="s">
        <v>68</v>
      </c>
      <c r="F60" s="2147" t="s">
        <v>69</v>
      </c>
      <c r="G60" s="2147" t="s">
        <v>70</v>
      </c>
      <c r="H60" s="2147" t="s">
        <v>71</v>
      </c>
      <c r="I60" s="2147" t="s">
        <v>72</v>
      </c>
      <c r="J60" s="2182" t="s">
        <v>73</v>
      </c>
      <c r="K60" s="2531"/>
      <c r="L60" s="2522"/>
    </row>
    <row r="61" spans="1:90" ht="15" customHeight="1" x14ac:dyDescent="0.25">
      <c r="A61" s="3613" t="s">
        <v>74</v>
      </c>
      <c r="B61" s="3114"/>
      <c r="C61" s="2183">
        <f>SUM(D61:H61)</f>
        <v>0</v>
      </c>
      <c r="D61" s="2137"/>
      <c r="E61" s="1788"/>
      <c r="F61" s="1788"/>
      <c r="G61" s="1788"/>
      <c r="H61" s="1788"/>
      <c r="I61" s="1789"/>
      <c r="J61" s="1790"/>
      <c r="K61" s="2184"/>
      <c r="L61" s="2159"/>
      <c r="M61" s="58" t="str">
        <f>$CA61&amp;CB61</f>
        <v/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60" t="str">
        <f>IF(AND($C61&lt;&gt;0,K61=""),"* No olvide ingresar la variable "&amp;K$59&amp;""&amp;". Digite CERO si no tiene. ",IF(K61&gt;$C61,"* La variable Pueblos Originarios no debe ser mayor al Total. ",""))</f>
        <v/>
      </c>
      <c r="CB61" s="60" t="str">
        <f>IF(AND($C61&lt;&gt;0,L61=""),"* No olvide ingresar la variable "&amp;L$59&amp;""&amp;". Digite CERO si no tiene. ",IF(L61&gt;$C61,"* La variable Migrantes no debe ser mayor al Total. ",""))</f>
        <v/>
      </c>
      <c r="CC61" s="59"/>
      <c r="CD61" s="59"/>
      <c r="CE61" s="61"/>
      <c r="CF61" s="61"/>
      <c r="CG61" s="61"/>
      <c r="CH61" s="61"/>
      <c r="CI61" s="61"/>
      <c r="CK61" s="62">
        <f>IF(AND($C61&lt;&gt;0,K61=""),1,IF(K61&gt;$C61,1,0))</f>
        <v>0</v>
      </c>
      <c r="CL61" s="62">
        <f>IF(AND($C61&lt;&gt;0,L61=""),1,IF(L61&gt;$C61,1,0))</f>
        <v>0</v>
      </c>
    </row>
    <row r="62" spans="1:90" ht="15" customHeight="1" x14ac:dyDescent="0.25">
      <c r="A62" s="2538" t="s">
        <v>75</v>
      </c>
      <c r="B62" s="2538"/>
      <c r="C62" s="170">
        <f>SUM(D62:H62)</f>
        <v>0</v>
      </c>
      <c r="D62" s="67"/>
      <c r="E62" s="171"/>
      <c r="F62" s="171"/>
      <c r="G62" s="171"/>
      <c r="H62" s="171"/>
      <c r="I62" s="172"/>
      <c r="J62" s="173"/>
      <c r="K62" s="174"/>
      <c r="L62" s="78"/>
      <c r="M62" s="58" t="str">
        <f t="shared" ref="M62:M67" si="19">$CA62&amp;CB62</f>
        <v/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60" t="str">
        <f t="shared" ref="CA62:CA67" si="20">IF(AND($C62&lt;&gt;0,K62=""),"* No olvide ingresar la variable "&amp;K$59&amp;""&amp;". Digite CERO si no tiene. ",IF(K62&gt;$C62,"* La variable Pueblos Originarios no debe ser mayor al Total. ",""))</f>
        <v/>
      </c>
      <c r="CB62" s="60" t="str">
        <f t="shared" ref="CB62:CB66" si="21">IF(AND($C62&lt;&gt;0,L62=""),"* No olvide ingresar la variable "&amp;L$59&amp;""&amp;". Digite CERO si no tiene. ",IF(L62&gt;$C62,"* La variable Migrantes no debe ser mayor al Total. ",""))</f>
        <v/>
      </c>
      <c r="CC62" s="59"/>
      <c r="CD62" s="59"/>
      <c r="CE62" s="61"/>
      <c r="CF62" s="61"/>
      <c r="CG62" s="61"/>
      <c r="CH62" s="61"/>
      <c r="CI62" s="61"/>
      <c r="CK62" s="62">
        <f t="shared" ref="CK62:CL67" si="22">IF(AND($C62&lt;&gt;0,K62=""),1,IF(K62&gt;$C62,1,0))</f>
        <v>0</v>
      </c>
      <c r="CL62" s="62">
        <f t="shared" si="22"/>
        <v>0</v>
      </c>
    </row>
    <row r="63" spans="1:90" ht="15" customHeight="1" x14ac:dyDescent="0.25">
      <c r="A63" s="2538" t="s">
        <v>76</v>
      </c>
      <c r="B63" s="2538"/>
      <c r="C63" s="170">
        <f>SUM(D63:H63)</f>
        <v>0</v>
      </c>
      <c r="D63" s="77"/>
      <c r="E63" s="175"/>
      <c r="F63" s="175"/>
      <c r="G63" s="175"/>
      <c r="H63" s="175"/>
      <c r="I63" s="176"/>
      <c r="J63" s="177"/>
      <c r="K63" s="174"/>
      <c r="L63" s="78"/>
      <c r="M63" s="58" t="str">
        <f t="shared" si="19"/>
        <v/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60" t="str">
        <f t="shared" si="20"/>
        <v/>
      </c>
      <c r="CB63" s="60" t="str">
        <f t="shared" si="21"/>
        <v/>
      </c>
      <c r="CC63" s="59"/>
      <c r="CD63" s="59"/>
      <c r="CE63" s="61"/>
      <c r="CF63" s="61"/>
      <c r="CG63" s="61"/>
      <c r="CH63" s="61"/>
      <c r="CI63" s="61"/>
      <c r="CK63" s="62">
        <f t="shared" si="22"/>
        <v>0</v>
      </c>
      <c r="CL63" s="62">
        <f t="shared" si="22"/>
        <v>0</v>
      </c>
    </row>
    <row r="64" spans="1:90" ht="15" customHeight="1" x14ac:dyDescent="0.25">
      <c r="A64" s="2538" t="s">
        <v>77</v>
      </c>
      <c r="B64" s="2538"/>
      <c r="C64" s="84">
        <f>SUM(H64:J64)</f>
        <v>0</v>
      </c>
      <c r="D64" s="178"/>
      <c r="E64" s="179"/>
      <c r="F64" s="179"/>
      <c r="G64" s="179"/>
      <c r="H64" s="180"/>
      <c r="I64" s="175"/>
      <c r="J64" s="181"/>
      <c r="K64" s="174"/>
      <c r="L64" s="78"/>
      <c r="M64" s="58" t="str">
        <f t="shared" si="19"/>
        <v/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60" t="str">
        <f t="shared" si="20"/>
        <v/>
      </c>
      <c r="CB64" s="60" t="str">
        <f t="shared" si="21"/>
        <v/>
      </c>
      <c r="CC64" s="59"/>
      <c r="CD64" s="59"/>
      <c r="CE64" s="61"/>
      <c r="CF64" s="61"/>
      <c r="CG64" s="61"/>
      <c r="CH64" s="61"/>
      <c r="CI64" s="61"/>
      <c r="CK64" s="62">
        <f t="shared" si="22"/>
        <v>0</v>
      </c>
      <c r="CL64" s="62">
        <f t="shared" si="22"/>
        <v>0</v>
      </c>
    </row>
    <row r="65" spans="1:90" ht="24" customHeight="1" x14ac:dyDescent="0.25">
      <c r="A65" s="2538" t="s">
        <v>78</v>
      </c>
      <c r="B65" s="2538"/>
      <c r="C65" s="84">
        <f>SUM(H65:J65)</f>
        <v>0</v>
      </c>
      <c r="D65" s="178"/>
      <c r="E65" s="179"/>
      <c r="F65" s="179"/>
      <c r="G65" s="179"/>
      <c r="H65" s="180"/>
      <c r="I65" s="175"/>
      <c r="J65" s="181"/>
      <c r="K65" s="174"/>
      <c r="L65" s="78"/>
      <c r="M65" s="58" t="str">
        <f t="shared" si="19"/>
        <v/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60" t="str">
        <f t="shared" si="20"/>
        <v/>
      </c>
      <c r="CB65" s="60" t="str">
        <f t="shared" si="21"/>
        <v/>
      </c>
      <c r="CC65" s="59"/>
      <c r="CD65" s="59"/>
      <c r="CE65" s="61"/>
      <c r="CF65" s="61"/>
      <c r="CG65" s="61"/>
      <c r="CH65" s="61"/>
      <c r="CI65" s="61"/>
      <c r="CK65" s="62">
        <f t="shared" si="22"/>
        <v>0</v>
      </c>
      <c r="CL65" s="62">
        <f t="shared" si="22"/>
        <v>0</v>
      </c>
    </row>
    <row r="66" spans="1:90" ht="15" customHeight="1" x14ac:dyDescent="0.25">
      <c r="A66" s="2539" t="s">
        <v>79</v>
      </c>
      <c r="B66" s="2539"/>
      <c r="C66" s="182">
        <f>SUM(H66:J66)</f>
        <v>0</v>
      </c>
      <c r="D66" s="183"/>
      <c r="E66" s="184"/>
      <c r="F66" s="184"/>
      <c r="G66" s="184"/>
      <c r="H66" s="185"/>
      <c r="I66" s="186"/>
      <c r="J66" s="187"/>
      <c r="K66" s="188"/>
      <c r="L66" s="88"/>
      <c r="M66" s="58" t="str">
        <f>$CA66&amp;CB66</f>
        <v/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60" t="str">
        <f t="shared" si="20"/>
        <v/>
      </c>
      <c r="CB66" s="60" t="str">
        <f t="shared" si="21"/>
        <v/>
      </c>
      <c r="CC66" s="59"/>
      <c r="CD66" s="59"/>
      <c r="CE66" s="61"/>
      <c r="CF66" s="61"/>
      <c r="CG66" s="61"/>
      <c r="CH66" s="61"/>
      <c r="CI66" s="61"/>
      <c r="CK66" s="62">
        <f t="shared" si="22"/>
        <v>0</v>
      </c>
      <c r="CL66" s="62">
        <f t="shared" si="22"/>
        <v>0</v>
      </c>
    </row>
    <row r="67" spans="1:90" ht="15" customHeight="1" x14ac:dyDescent="0.25">
      <c r="A67" s="3616" t="s">
        <v>80</v>
      </c>
      <c r="B67" s="3616"/>
      <c r="C67" s="189">
        <f>SUM(D67:J67)</f>
        <v>0</v>
      </c>
      <c r="D67" s="190"/>
      <c r="E67" s="191"/>
      <c r="F67" s="191"/>
      <c r="G67" s="191"/>
      <c r="H67" s="192"/>
      <c r="I67" s="193"/>
      <c r="J67" s="194"/>
      <c r="K67" s="195"/>
      <c r="L67" s="143"/>
      <c r="M67" s="58" t="str">
        <f t="shared" si="19"/>
        <v/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9"/>
      <c r="BF67" s="59"/>
      <c r="BG67" s="59"/>
      <c r="BH67" s="59"/>
      <c r="BI67" s="59"/>
      <c r="BJ67" s="59"/>
      <c r="BK67" s="59"/>
      <c r="BL67" s="59"/>
      <c r="BM67" s="59"/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59"/>
      <c r="BY67" s="59"/>
      <c r="BZ67" s="59"/>
      <c r="CA67" s="60" t="str">
        <f t="shared" si="20"/>
        <v/>
      </c>
      <c r="CB67" s="60" t="str">
        <f>IF(AND($C67&lt;&gt;0,L67=""),"* No olvide ingresar la variable "&amp;L$59&amp;""&amp;". Digite CERO si no tiene. ",IF(L67&gt;$C67,"* La variable Migrantes no debe ser mayor al Total. ",""))</f>
        <v/>
      </c>
      <c r="CC67" s="59"/>
      <c r="CD67" s="59"/>
      <c r="CE67" s="61"/>
      <c r="CF67" s="61"/>
      <c r="CG67" s="61"/>
      <c r="CH67" s="61"/>
      <c r="CI67" s="61"/>
      <c r="CK67" s="62">
        <f t="shared" si="22"/>
        <v>0</v>
      </c>
      <c r="CL67" s="62">
        <f t="shared" si="22"/>
        <v>0</v>
      </c>
    </row>
    <row r="68" spans="1:90" ht="18" customHeight="1" x14ac:dyDescent="0.25">
      <c r="A68" s="11" t="s">
        <v>81</v>
      </c>
      <c r="B68" s="12"/>
      <c r="C68" s="12"/>
      <c r="D68" s="12"/>
      <c r="E68" s="12"/>
      <c r="F68" s="12"/>
      <c r="G68" s="12"/>
      <c r="H68" s="12"/>
      <c r="I68" s="12"/>
      <c r="J68" s="13"/>
      <c r="K68" s="13"/>
      <c r="L68" s="196"/>
    </row>
    <row r="69" spans="1:90" ht="15" customHeight="1" x14ac:dyDescent="0.25">
      <c r="A69" s="3103" t="s">
        <v>26</v>
      </c>
      <c r="B69" s="3324" t="s">
        <v>5</v>
      </c>
      <c r="C69" s="3102"/>
      <c r="D69" s="3103"/>
      <c r="E69" s="3615" t="s">
        <v>6</v>
      </c>
      <c r="F69" s="3615"/>
      <c r="G69" s="3615"/>
      <c r="H69" s="3617"/>
      <c r="I69" s="3608" t="s">
        <v>28</v>
      </c>
      <c r="J69" s="3609" t="s">
        <v>29</v>
      </c>
    </row>
    <row r="70" spans="1:90" ht="15" customHeight="1" x14ac:dyDescent="0.25">
      <c r="A70" s="2522"/>
      <c r="B70" s="2504"/>
      <c r="C70" s="2505"/>
      <c r="D70" s="2506"/>
      <c r="E70" s="3591" t="s">
        <v>10</v>
      </c>
      <c r="F70" s="3592"/>
      <c r="G70" s="3593" t="s">
        <v>11</v>
      </c>
      <c r="H70" s="3612"/>
      <c r="I70" s="2520"/>
      <c r="J70" s="2524"/>
    </row>
    <row r="71" spans="1:90" ht="15" customHeight="1" x14ac:dyDescent="0.25">
      <c r="A71" s="2506"/>
      <c r="B71" s="2185" t="s">
        <v>17</v>
      </c>
      <c r="C71" s="2166" t="s">
        <v>18</v>
      </c>
      <c r="D71" s="123" t="s">
        <v>19</v>
      </c>
      <c r="E71" s="2148" t="s">
        <v>18</v>
      </c>
      <c r="F71" s="2144" t="s">
        <v>19</v>
      </c>
      <c r="G71" s="2148" t="s">
        <v>18</v>
      </c>
      <c r="H71" s="2181" t="s">
        <v>19</v>
      </c>
      <c r="I71" s="2521"/>
      <c r="J71" s="2525"/>
    </row>
    <row r="72" spans="1:90" ht="15" customHeight="1" x14ac:dyDescent="0.25">
      <c r="A72" s="199" t="s">
        <v>22</v>
      </c>
      <c r="B72" s="200">
        <f>SUM(C72:D72)</f>
        <v>0</v>
      </c>
      <c r="C72" s="201">
        <f t="shared" ref="C72:D74" si="23">+E72+G72</f>
        <v>0</v>
      </c>
      <c r="D72" s="202">
        <f t="shared" si="23"/>
        <v>0</v>
      </c>
      <c r="E72" s="2137"/>
      <c r="F72" s="72"/>
      <c r="G72" s="67"/>
      <c r="H72" s="203"/>
      <c r="I72" s="204"/>
      <c r="J72" s="68"/>
      <c r="K72" s="58" t="str">
        <f>$CA72&amp;CB72</f>
        <v/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  <c r="BB72" s="59"/>
      <c r="BC72" s="59"/>
      <c r="BD72" s="59"/>
      <c r="BE72" s="59"/>
      <c r="BF72" s="59"/>
      <c r="BG72" s="59"/>
      <c r="BH72" s="59"/>
      <c r="BI72" s="59"/>
      <c r="BJ72" s="59"/>
      <c r="BK72" s="59"/>
      <c r="BL72" s="59"/>
      <c r="BM72" s="59"/>
      <c r="BN72" s="59"/>
      <c r="BO72" s="59"/>
      <c r="BP72" s="59"/>
      <c r="BQ72" s="59"/>
      <c r="BR72" s="59"/>
      <c r="BS72" s="59"/>
      <c r="BT72" s="59"/>
      <c r="BU72" s="59"/>
      <c r="BV72" s="59"/>
      <c r="BW72" s="59"/>
      <c r="BX72" s="59"/>
      <c r="BY72" s="59"/>
      <c r="BZ72" s="59"/>
      <c r="CA72" s="60" t="str">
        <f>IF(AND($B72&lt;&gt;0,I72=""),"* No olvide ingresar la variable "&amp;I$51&amp;""&amp;". Digite CERO si no tiene. ",IF(I72&gt;$B72,"* La variable Pueblos Originarios no debe ser mayor al Total Ambos Sexos. ",""))</f>
        <v/>
      </c>
      <c r="CB72" s="60" t="str">
        <f>IF(AND($B72&lt;&gt;0,J72=""),"* No olvide ingresar la variable "&amp;J$51&amp;""&amp;" (Digite CERO si no tiene). ",IF(J72&gt;$B72,"* La variable Migrantes no debe ser mayor al Total Ambos Sexos. ",""))</f>
        <v/>
      </c>
      <c r="CC72" s="59"/>
      <c r="CD72" s="59"/>
      <c r="CE72" s="61"/>
      <c r="CF72" s="61"/>
      <c r="CG72" s="61"/>
      <c r="CH72" s="61"/>
      <c r="CI72" s="61"/>
      <c r="CK72" s="62">
        <f>IF(AND($B72&lt;&gt;0,I72=""),1,IF(I72&gt;$B72,1,0))</f>
        <v>0</v>
      </c>
      <c r="CL72" s="62">
        <f>IF(AND($B72&lt;&gt;0,J72=""),1,IF(J72&gt;$B72,1,0))</f>
        <v>0</v>
      </c>
    </row>
    <row r="73" spans="1:90" ht="15" customHeight="1" x14ac:dyDescent="0.25">
      <c r="A73" s="205" t="s">
        <v>61</v>
      </c>
      <c r="B73" s="159">
        <f>SUM(C73:D73)</f>
        <v>0</v>
      </c>
      <c r="C73" s="206">
        <f t="shared" si="23"/>
        <v>0</v>
      </c>
      <c r="D73" s="207">
        <f t="shared" si="23"/>
        <v>0</v>
      </c>
      <c r="E73" s="77"/>
      <c r="F73" s="82"/>
      <c r="G73" s="77"/>
      <c r="H73" s="208"/>
      <c r="I73" s="174"/>
      <c r="J73" s="78"/>
      <c r="K73" s="58" t="str">
        <f t="shared" ref="K73:K74" si="24">$CA73&amp;CB73</f>
        <v/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  <c r="BE73" s="59"/>
      <c r="BF73" s="59"/>
      <c r="BG73" s="59"/>
      <c r="BH73" s="59"/>
      <c r="BI73" s="59"/>
      <c r="BJ73" s="59"/>
      <c r="BK73" s="59"/>
      <c r="BL73" s="59"/>
      <c r="BM73" s="59"/>
      <c r="BN73" s="59"/>
      <c r="BO73" s="59"/>
      <c r="BP73" s="59"/>
      <c r="BQ73" s="59"/>
      <c r="BR73" s="59"/>
      <c r="BS73" s="59"/>
      <c r="BT73" s="59"/>
      <c r="BU73" s="59"/>
      <c r="BV73" s="59"/>
      <c r="BW73" s="59"/>
      <c r="BX73" s="59"/>
      <c r="BY73" s="59"/>
      <c r="BZ73" s="59"/>
      <c r="CA73" s="60" t="str">
        <f t="shared" ref="CA73:CA74" si="25">IF(AND($B73&lt;&gt;0,I73=""),"* No olvide ingresar la variable "&amp;I$51&amp;""&amp;". Digite CERO si no tiene. ",IF(I73&gt;$B73,"* La variable Pueblos Originarios no debe ser mayor al Total Ambos Sexos. ",""))</f>
        <v/>
      </c>
      <c r="CB73" s="60" t="str">
        <f t="shared" ref="CB73" si="26">IF(AND($B73&lt;&gt;0,J73=""),"* No olvide ingresar la variable "&amp;J$51&amp;""&amp;" (Digite CERO si no tiene). ",IF(J73&gt;$B73,"* La variable Migrantes no debe ser mayor al Total Ambos Sexos. ",""))</f>
        <v/>
      </c>
      <c r="CC73" s="59"/>
      <c r="CD73" s="59"/>
      <c r="CE73" s="61"/>
      <c r="CF73" s="61"/>
      <c r="CG73" s="61"/>
      <c r="CH73" s="61"/>
      <c r="CI73" s="61"/>
      <c r="CK73" s="62">
        <f t="shared" ref="CK73:CL74" si="27">IF(AND($B73&lt;&gt;0,I73=""),1,IF(I73&gt;$B73,1,0))</f>
        <v>0</v>
      </c>
      <c r="CL73" s="62">
        <f t="shared" si="27"/>
        <v>0</v>
      </c>
    </row>
    <row r="74" spans="1:90" ht="15" customHeight="1" x14ac:dyDescent="0.25">
      <c r="A74" s="161" t="s">
        <v>82</v>
      </c>
      <c r="B74" s="162">
        <f>SUM(C74:D74)</f>
        <v>0</v>
      </c>
      <c r="C74" s="209">
        <f t="shared" si="23"/>
        <v>0</v>
      </c>
      <c r="D74" s="210">
        <f t="shared" si="23"/>
        <v>0</v>
      </c>
      <c r="E74" s="40"/>
      <c r="F74" s="41"/>
      <c r="G74" s="40"/>
      <c r="H74" s="211"/>
      <c r="I74" s="188"/>
      <c r="J74" s="88"/>
      <c r="K74" s="58" t="str">
        <f t="shared" si="24"/>
        <v/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60" t="str">
        <f t="shared" si="25"/>
        <v/>
      </c>
      <c r="CB74" s="60" t="str">
        <f>IF(AND($B74&lt;&gt;0,J74=""),"* No olvide ingresar la variable "&amp;J$51&amp;""&amp;" (Digite CERO si no tiene). ",IF(J74&gt;$B74,"* La variable Migrantes no debe ser mayor al Total Ambos Sexos. ",""))</f>
        <v/>
      </c>
      <c r="CC74" s="59"/>
      <c r="CD74" s="59"/>
      <c r="CE74" s="61"/>
      <c r="CF74" s="61"/>
      <c r="CG74" s="61"/>
      <c r="CH74" s="61"/>
      <c r="CI74" s="61"/>
      <c r="CK74" s="62">
        <f t="shared" si="27"/>
        <v>0</v>
      </c>
      <c r="CL74" s="62">
        <f t="shared" si="27"/>
        <v>0</v>
      </c>
    </row>
    <row r="75" spans="1:90" ht="18" customHeight="1" x14ac:dyDescent="0.25">
      <c r="A75" s="212" t="s">
        <v>83</v>
      </c>
      <c r="B75" s="213"/>
      <c r="C75" s="213"/>
      <c r="D75" s="213"/>
      <c r="E75" s="213"/>
      <c r="F75" s="213"/>
      <c r="G75" s="213"/>
    </row>
    <row r="76" spans="1:90" ht="18" customHeight="1" x14ac:dyDescent="0.25">
      <c r="A76" s="212" t="s">
        <v>84</v>
      </c>
      <c r="B76" s="214"/>
      <c r="C76" s="214"/>
      <c r="D76" s="214"/>
      <c r="E76" s="214"/>
      <c r="F76" s="214"/>
      <c r="G76" s="214"/>
    </row>
    <row r="77" spans="1:90" ht="15" customHeight="1" x14ac:dyDescent="0.25">
      <c r="A77" s="3601" t="s">
        <v>85</v>
      </c>
      <c r="B77" s="3601" t="s">
        <v>65</v>
      </c>
    </row>
    <row r="78" spans="1:90" ht="15" customHeight="1" x14ac:dyDescent="0.25">
      <c r="A78" s="2509"/>
      <c r="B78" s="2510"/>
    </row>
    <row r="79" spans="1:90" ht="15" customHeight="1" x14ac:dyDescent="0.25">
      <c r="A79" s="2510"/>
      <c r="B79" s="2186">
        <f>SUM(B80:B83)</f>
        <v>0</v>
      </c>
    </row>
    <row r="80" spans="1:90" ht="15" customHeight="1" x14ac:dyDescent="0.25">
      <c r="A80" s="216" t="s">
        <v>86</v>
      </c>
      <c r="B80" s="217"/>
    </row>
    <row r="81" spans="1:93" ht="15" customHeight="1" x14ac:dyDescent="0.25">
      <c r="A81" s="218" t="s">
        <v>87</v>
      </c>
      <c r="B81" s="219"/>
    </row>
    <row r="82" spans="1:93" ht="15" customHeight="1" x14ac:dyDescent="0.25">
      <c r="A82" s="218" t="s">
        <v>22</v>
      </c>
      <c r="B82" s="219"/>
    </row>
    <row r="83" spans="1:93" ht="15" customHeight="1" x14ac:dyDescent="0.25">
      <c r="A83" s="220" t="s">
        <v>88</v>
      </c>
      <c r="B83" s="221"/>
    </row>
    <row r="84" spans="1:93" ht="18" customHeight="1" x14ac:dyDescent="0.25">
      <c r="A84" s="7" t="s">
        <v>89</v>
      </c>
    </row>
    <row r="85" spans="1:93" ht="52.5" x14ac:dyDescent="0.25">
      <c r="A85" s="2143" t="s">
        <v>90</v>
      </c>
      <c r="B85" s="2171" t="s">
        <v>91</v>
      </c>
      <c r="C85" s="2148" t="s">
        <v>92</v>
      </c>
      <c r="D85" s="2147" t="s">
        <v>93</v>
      </c>
      <c r="E85" s="2147" t="s">
        <v>94</v>
      </c>
      <c r="F85" s="2144" t="s">
        <v>95</v>
      </c>
    </row>
    <row r="86" spans="1:93" ht="15" customHeight="1" x14ac:dyDescent="0.25">
      <c r="A86" s="2187" t="s">
        <v>96</v>
      </c>
      <c r="B86" s="2188"/>
      <c r="C86" s="2137"/>
      <c r="D86" s="1788"/>
      <c r="E86" s="1788"/>
      <c r="F86" s="2159"/>
      <c r="G86" s="58" t="str">
        <f>$CA86&amp;CB86&amp;CC86&amp;CD86&amp;CE86</f>
        <v/>
      </c>
      <c r="CA86" s="60" t="str">
        <f>IF(CK86=1,"* Las Aplicaciones de EPSA con resultado de Riesgo psicosocial NO DEBE ser MAYOR que el Total de las Aplicaciones. ","")</f>
        <v/>
      </c>
      <c r="CB86" s="226" t="str">
        <f>IF(CL86=1,"* Las Aplicaciones de EPSA con resultado de Riesgo psicosocial NO DEBE ser MENOR que la variable Plan de equipo de cabecera en gestantes con 3 o más riesgos psicosociales. ","")</f>
        <v/>
      </c>
      <c r="CC86" s="226" t="str">
        <f>IF(CM86=1,"* Las Aplicaciones de EPSA asociadas a Violencia de Género NO DEBEN ser MAYOR al Total de Aplicaciones. ","")</f>
        <v/>
      </c>
      <c r="CD86" s="226" t="str">
        <f>IF(CN86=1,"* Las Aplicaciones de EPSA asociadas a 3 o más riesgos psicosociales NO DEBEN ser MAYOR al Total de Aplicaciones. ","")</f>
        <v/>
      </c>
      <c r="CE86" s="226" t="str">
        <f>IF(CO86=1,"* La variable Plan de equipo de cabecera en gestantes con 3 o más riesgos psicosociales NO DEBE ser MAYOR al Total de Aplicaciones. ","")</f>
        <v/>
      </c>
      <c r="CF86" s="227"/>
      <c r="CG86" s="227"/>
      <c r="CH86" s="227"/>
      <c r="CI86" s="227"/>
      <c r="CJ86" s="227"/>
      <c r="CK86" s="228">
        <f>IF(B86&lt;C86,1,0)</f>
        <v>0</v>
      </c>
      <c r="CL86" s="228">
        <f>IF(C86&lt;F86,1,0)</f>
        <v>0</v>
      </c>
      <c r="CM86" s="228">
        <f t="shared" ref="CM86:CO87" si="28">IF(D86&gt;$B86,1,0)</f>
        <v>0</v>
      </c>
      <c r="CN86" s="228">
        <f t="shared" si="28"/>
        <v>0</v>
      </c>
      <c r="CO86" s="228">
        <f t="shared" si="28"/>
        <v>0</v>
      </c>
    </row>
    <row r="87" spans="1:93" ht="15" customHeight="1" x14ac:dyDescent="0.25">
      <c r="A87" s="229" t="s">
        <v>97</v>
      </c>
      <c r="B87" s="230"/>
      <c r="C87" s="141"/>
      <c r="D87" s="193"/>
      <c r="E87" s="193"/>
      <c r="F87" s="143"/>
      <c r="G87" s="58" t="str">
        <f>$CA87&amp;CB87&amp;CC87&amp;CD87&amp;CE87</f>
        <v/>
      </c>
      <c r="CA87" s="60" t="str">
        <f>IF(CK87=1,"* Las Aplicaciones de EPSA con resultado de Riesgo psicosocial NO DEBE ser MAYOR que el Total de las Aplicaciones. ","")</f>
        <v/>
      </c>
      <c r="CB87" s="226" t="str">
        <f>IF(CL87=1,"* Las Aplicaciones de EPSA con resultado de Riesgo psicosocial NO DEBE ser MENOR que la variable Plan de equipo de cabecera en gestantes con 3 o más riesgos psicosociales. ","")</f>
        <v/>
      </c>
      <c r="CC87" s="226" t="str">
        <f>IF(CM87=1,"* Las Aplicaciones de EPSA asociadas a Violencia de Género NO DEBEN ser MAYOR al Total de Aplicaciones. ","")</f>
        <v/>
      </c>
      <c r="CD87" s="226" t="str">
        <f>IF(CN87=1,"* Las Aplicaciones de EPSA asociadas a 3 o más riesgos psicosociales NO DEBEN ser MAYOR al Total de Aplicaciones. ","")</f>
        <v/>
      </c>
      <c r="CE87" s="226" t="str">
        <f>IF(CO87=1,"* La variable Plan de equipo de cabecera en gestantes con 3 o más riesgos psicosociales NO DEBE ser MAYOR al Total de Aplicaciones. ","")</f>
        <v/>
      </c>
      <c r="CF87" s="227"/>
      <c r="CG87" s="227"/>
      <c r="CH87" s="227"/>
      <c r="CI87" s="227"/>
      <c r="CJ87" s="227"/>
      <c r="CK87" s="228">
        <f>IF(B87&lt;C87,1,0)</f>
        <v>0</v>
      </c>
      <c r="CL87" s="228">
        <f>IF(C87&lt;F87,1,0)</f>
        <v>0</v>
      </c>
      <c r="CM87" s="228">
        <f t="shared" si="28"/>
        <v>0</v>
      </c>
      <c r="CN87" s="228">
        <f t="shared" si="28"/>
        <v>0</v>
      </c>
      <c r="CO87" s="228">
        <f t="shared" si="28"/>
        <v>0</v>
      </c>
    </row>
    <row r="88" spans="1:93" ht="18" customHeight="1" x14ac:dyDescent="0.25">
      <c r="A88" s="7" t="s">
        <v>98</v>
      </c>
      <c r="B88" s="13"/>
      <c r="C88" s="13"/>
      <c r="D88" s="13"/>
      <c r="E88" s="13"/>
      <c r="F88" s="214"/>
    </row>
    <row r="89" spans="1:93" ht="39" customHeight="1" x14ac:dyDescent="0.25">
      <c r="A89" s="3324" t="s">
        <v>99</v>
      </c>
      <c r="B89" s="3103"/>
      <c r="C89" s="2148" t="s">
        <v>100</v>
      </c>
      <c r="D89" s="2147" t="s">
        <v>101</v>
      </c>
      <c r="E89" s="2147" t="s">
        <v>102</v>
      </c>
      <c r="F89" s="2147" t="s">
        <v>103</v>
      </c>
      <c r="G89" s="2181" t="s">
        <v>104</v>
      </c>
      <c r="H89" s="2144" t="s">
        <v>105</v>
      </c>
    </row>
    <row r="90" spans="1:93" ht="24" customHeight="1" x14ac:dyDescent="0.25">
      <c r="A90" s="3118" t="s">
        <v>106</v>
      </c>
      <c r="B90" s="2189" t="s">
        <v>107</v>
      </c>
      <c r="C90" s="2184"/>
      <c r="D90" s="1789"/>
      <c r="E90" s="1789"/>
      <c r="F90" s="1788"/>
      <c r="G90" s="1791"/>
      <c r="H90" s="2138"/>
      <c r="I90" s="58" t="str">
        <f>$CA90</f>
        <v/>
      </c>
      <c r="CA90" s="60" t="str">
        <f>IF(AND($C90&lt;&gt;0,H90=""),"* No olvide ingresar la variable "&amp;H$89&amp;""&amp;". Digite CERO si no tiene. ",IF(H90&gt;$C90,"* La variable Casos alterados derivados a Salud Mental no debe ser mayor al Total de Aplicaciones. ",""))</f>
        <v/>
      </c>
      <c r="CB90" s="59"/>
      <c r="CC90" s="59"/>
      <c r="CD90" s="59"/>
      <c r="CE90" s="61"/>
      <c r="CF90" s="61"/>
      <c r="CG90" s="61"/>
      <c r="CH90" s="61"/>
      <c r="CI90" s="61"/>
      <c r="CK90" s="62">
        <f>IF(AND($C90&lt;&gt;0,H90=""),1,IF(H90&gt;$C90,1,0))</f>
        <v>0</v>
      </c>
    </row>
    <row r="91" spans="1:93" ht="21.6" customHeight="1" x14ac:dyDescent="0.25">
      <c r="A91" s="2497"/>
      <c r="B91" s="233" t="s">
        <v>108</v>
      </c>
      <c r="C91" s="188"/>
      <c r="D91" s="234"/>
      <c r="E91" s="234"/>
      <c r="F91" s="186"/>
      <c r="G91" s="187"/>
      <c r="H91" s="41"/>
      <c r="I91" s="58" t="str">
        <f t="shared" ref="I91:I92" si="29">$CA91</f>
        <v/>
      </c>
      <c r="CA91" s="60" t="str">
        <f t="shared" ref="CA91:CA93" si="30">IF(AND($C91&lt;&gt;0,H91=""),"* No olvide ingresar la variable "&amp;H$89&amp;""&amp;". Digite CERO si no tiene. ",IF(H91&gt;$C91,"* La variable Casos alterados derivados a Salud Mental no debe ser mayor al Total de Aplicaciones. ",""))</f>
        <v/>
      </c>
      <c r="CB91" s="59"/>
      <c r="CC91" s="59"/>
      <c r="CD91" s="59"/>
      <c r="CE91" s="61"/>
      <c r="CF91" s="61"/>
      <c r="CG91" s="61"/>
      <c r="CH91" s="61"/>
      <c r="CI91" s="61"/>
      <c r="CK91" s="62">
        <f t="shared" ref="CK91:CK92" si="31">IF(AND($C91&lt;&gt;0,H91=""),1,IF(H91&gt;$C91,1,0))</f>
        <v>0</v>
      </c>
    </row>
    <row r="92" spans="1:93" ht="15" customHeight="1" x14ac:dyDescent="0.25">
      <c r="A92" s="2517" t="s">
        <v>109</v>
      </c>
      <c r="B92" s="235" t="s">
        <v>110</v>
      </c>
      <c r="C92" s="2137"/>
      <c r="D92" s="1788"/>
      <c r="E92" s="1788"/>
      <c r="F92" s="1792"/>
      <c r="G92" s="1793"/>
      <c r="H92" s="2190"/>
      <c r="I92" s="58" t="str">
        <f t="shared" si="29"/>
        <v/>
      </c>
      <c r="CA92" s="60" t="str">
        <f t="shared" si="30"/>
        <v/>
      </c>
      <c r="CB92" s="59"/>
      <c r="CC92" s="59"/>
      <c r="CD92" s="59"/>
      <c r="CE92" s="61"/>
      <c r="CF92" s="61"/>
      <c r="CG92" s="61"/>
      <c r="CH92" s="61"/>
      <c r="CI92" s="61"/>
      <c r="CK92" s="62">
        <f t="shared" si="31"/>
        <v>0</v>
      </c>
    </row>
    <row r="93" spans="1:93" ht="15" customHeight="1" x14ac:dyDescent="0.25">
      <c r="A93" s="2518"/>
      <c r="B93" s="233" t="s">
        <v>111</v>
      </c>
      <c r="C93" s="40"/>
      <c r="D93" s="186"/>
      <c r="E93" s="186"/>
      <c r="F93" s="184"/>
      <c r="G93" s="239"/>
      <c r="H93" s="240"/>
      <c r="I93" s="58" t="str">
        <f>$CA93</f>
        <v/>
      </c>
      <c r="CA93" s="60" t="str">
        <f t="shared" si="30"/>
        <v/>
      </c>
      <c r="CB93" s="59"/>
      <c r="CC93" s="59"/>
      <c r="CD93" s="59"/>
      <c r="CE93" s="61"/>
      <c r="CF93" s="61"/>
      <c r="CG93" s="61"/>
      <c r="CH93" s="61"/>
      <c r="CI93" s="61"/>
      <c r="CK93" s="62">
        <f>IF(AND($C93&lt;&gt;0,H93=""),1,IF(H93&gt;$C93,1,0))</f>
        <v>0</v>
      </c>
    </row>
    <row r="94" spans="1:93" ht="18" customHeight="1" x14ac:dyDescent="0.25">
      <c r="A94" s="7" t="s">
        <v>112</v>
      </c>
      <c r="B94" s="241"/>
      <c r="C94" s="242"/>
      <c r="D94" s="242"/>
      <c r="E94" s="242"/>
      <c r="F94" s="3"/>
      <c r="G94" s="213"/>
      <c r="H94" s="243"/>
      <c r="I94" s="3"/>
    </row>
    <row r="95" spans="1:93" ht="15" customHeight="1" x14ac:dyDescent="0.25">
      <c r="A95" s="3102" t="s">
        <v>85</v>
      </c>
      <c r="B95" s="3103"/>
      <c r="C95" s="3591" t="s">
        <v>65</v>
      </c>
      <c r="D95" s="3593"/>
      <c r="E95" s="3592"/>
      <c r="F95" s="3591" t="s">
        <v>113</v>
      </c>
      <c r="G95" s="3592"/>
      <c r="H95" s="3591" t="s">
        <v>114</v>
      </c>
      <c r="I95" s="3592"/>
    </row>
    <row r="96" spans="1:93" ht="15" customHeight="1" x14ac:dyDescent="0.25">
      <c r="A96" s="2505"/>
      <c r="B96" s="2506"/>
      <c r="C96" s="2148" t="s">
        <v>17</v>
      </c>
      <c r="D96" s="2166" t="s">
        <v>18</v>
      </c>
      <c r="E96" s="2144" t="s">
        <v>19</v>
      </c>
      <c r="F96" s="2148" t="s">
        <v>18</v>
      </c>
      <c r="G96" s="2144" t="s">
        <v>19</v>
      </c>
      <c r="H96" s="2148" t="s">
        <v>18</v>
      </c>
      <c r="I96" s="2144" t="s">
        <v>19</v>
      </c>
    </row>
    <row r="97" spans="1:90" ht="15" customHeight="1" x14ac:dyDescent="0.25">
      <c r="A97" s="3591" t="s">
        <v>65</v>
      </c>
      <c r="B97" s="3592"/>
      <c r="C97" s="2175">
        <f t="shared" ref="C97:I97" si="32">SUM(C98:C102)</f>
        <v>0</v>
      </c>
      <c r="D97" s="2191">
        <f t="shared" si="32"/>
        <v>0</v>
      </c>
      <c r="E97" s="2176">
        <f t="shared" si="32"/>
        <v>0</v>
      </c>
      <c r="F97" s="2175">
        <f>SUM(F98:F102)</f>
        <v>0</v>
      </c>
      <c r="G97" s="2176">
        <f t="shared" si="32"/>
        <v>0</v>
      </c>
      <c r="H97" s="2175">
        <f t="shared" si="32"/>
        <v>0</v>
      </c>
      <c r="I97" s="2176">
        <f t="shared" si="32"/>
        <v>0</v>
      </c>
    </row>
    <row r="98" spans="1:90" ht="15" customHeight="1" x14ac:dyDescent="0.25">
      <c r="A98" s="3618" t="s">
        <v>22</v>
      </c>
      <c r="B98" s="3619"/>
      <c r="C98" s="2192">
        <f>SUM(D98+E98)</f>
        <v>0</v>
      </c>
      <c r="D98" s="2193">
        <f>SUM(F98+H98)</f>
        <v>0</v>
      </c>
      <c r="E98" s="2170">
        <f>SUM(G98+I98)</f>
        <v>0</v>
      </c>
      <c r="F98" s="2137"/>
      <c r="G98" s="2138"/>
      <c r="H98" s="2137"/>
      <c r="I98" s="2159"/>
    </row>
    <row r="99" spans="1:90" ht="15" customHeight="1" x14ac:dyDescent="0.25">
      <c r="A99" s="2542" t="s">
        <v>88</v>
      </c>
      <c r="B99" s="2543"/>
      <c r="C99" s="247">
        <f>SUM(D99+E99)</f>
        <v>0</v>
      </c>
      <c r="D99" s="248">
        <f t="shared" ref="D99:E102" si="33">SUM(F99+H99)</f>
        <v>0</v>
      </c>
      <c r="E99" s="133">
        <f t="shared" si="33"/>
        <v>0</v>
      </c>
      <c r="F99" s="67"/>
      <c r="G99" s="72"/>
      <c r="H99" s="67"/>
      <c r="I99" s="68"/>
    </row>
    <row r="100" spans="1:90" ht="15" customHeight="1" x14ac:dyDescent="0.25">
      <c r="A100" s="2542" t="s">
        <v>87</v>
      </c>
      <c r="B100" s="2543"/>
      <c r="C100" s="247">
        <f>SUM(D100+E100)</f>
        <v>0</v>
      </c>
      <c r="D100" s="248">
        <f t="shared" si="33"/>
        <v>0</v>
      </c>
      <c r="E100" s="133">
        <f t="shared" si="33"/>
        <v>0</v>
      </c>
      <c r="F100" s="77"/>
      <c r="G100" s="82"/>
      <c r="H100" s="77"/>
      <c r="I100" s="78"/>
    </row>
    <row r="101" spans="1:90" ht="15" customHeight="1" x14ac:dyDescent="0.25">
      <c r="A101" s="2544" t="s">
        <v>115</v>
      </c>
      <c r="B101" s="2545"/>
      <c r="C101" s="249">
        <f>SUM(D101+E101)</f>
        <v>0</v>
      </c>
      <c r="D101" s="250">
        <f>SUM(F101+H101)</f>
        <v>0</v>
      </c>
      <c r="E101" s="251">
        <f>SUM(G101+I101)</f>
        <v>0</v>
      </c>
      <c r="F101" s="104"/>
      <c r="G101" s="109"/>
      <c r="H101" s="104"/>
      <c r="I101" s="105"/>
    </row>
    <row r="102" spans="1:90" ht="15" customHeight="1" x14ac:dyDescent="0.25">
      <c r="A102" s="2546" t="s">
        <v>116</v>
      </c>
      <c r="B102" s="2547"/>
      <c r="C102" s="252">
        <f>SUM(D102+E102)</f>
        <v>0</v>
      </c>
      <c r="D102" s="253">
        <f t="shared" si="33"/>
        <v>0</v>
      </c>
      <c r="E102" s="254">
        <f t="shared" si="33"/>
        <v>0</v>
      </c>
      <c r="F102" s="40"/>
      <c r="G102" s="41"/>
      <c r="H102" s="40"/>
      <c r="I102" s="88"/>
    </row>
    <row r="103" spans="1:90" ht="18" customHeight="1" x14ac:dyDescent="0.25">
      <c r="A103" s="2548" t="s">
        <v>117</v>
      </c>
      <c r="B103" s="2548"/>
      <c r="C103" s="2548"/>
      <c r="D103" s="2548"/>
      <c r="E103" s="2548"/>
      <c r="F103" s="2548"/>
      <c r="G103" s="2548"/>
      <c r="H103" s="2548"/>
      <c r="I103" s="2548"/>
      <c r="J103" s="2548"/>
      <c r="K103" s="2548"/>
      <c r="L103" s="2548"/>
      <c r="M103" s="2548"/>
      <c r="N103" s="2548"/>
      <c r="O103" s="2548"/>
      <c r="P103" s="2548"/>
      <c r="Q103" s="255"/>
      <c r="R103" s="3"/>
      <c r="S103" s="3"/>
      <c r="T103" s="3"/>
      <c r="U103" s="3"/>
    </row>
    <row r="104" spans="1:90" ht="18" customHeight="1" x14ac:dyDescent="0.25">
      <c r="A104" s="2549" t="s">
        <v>118</v>
      </c>
      <c r="B104" s="2549"/>
      <c r="C104" s="2549"/>
      <c r="D104" s="2549"/>
      <c r="E104" s="2549"/>
      <c r="F104" s="2549"/>
      <c r="G104" s="2549"/>
      <c r="H104" s="2549"/>
      <c r="I104" s="2549"/>
      <c r="J104" s="2549"/>
      <c r="K104" s="2549"/>
      <c r="L104" s="2549"/>
      <c r="M104" s="2549"/>
      <c r="N104" s="2549"/>
      <c r="O104" s="2549"/>
      <c r="P104" s="2549"/>
      <c r="Q104" s="2549"/>
      <c r="R104" s="3"/>
      <c r="S104" s="3"/>
      <c r="T104" s="3"/>
      <c r="U104" s="3"/>
    </row>
    <row r="105" spans="1:90" ht="15" customHeight="1" x14ac:dyDescent="0.25">
      <c r="A105" s="2550" t="s">
        <v>119</v>
      </c>
      <c r="B105" s="2551"/>
      <c r="C105" s="2556" t="s">
        <v>120</v>
      </c>
      <c r="D105" s="2557"/>
      <c r="E105" s="2558"/>
      <c r="F105" s="2559" t="s">
        <v>6</v>
      </c>
      <c r="G105" s="2560"/>
      <c r="H105" s="2560"/>
      <c r="I105" s="2560"/>
      <c r="J105" s="2560"/>
      <c r="K105" s="2560"/>
      <c r="L105" s="2560"/>
      <c r="M105" s="2560"/>
      <c r="N105" s="2560"/>
      <c r="O105" s="2560"/>
      <c r="P105" s="2560"/>
      <c r="Q105" s="2560"/>
      <c r="R105" s="2560"/>
      <c r="S105" s="2560"/>
      <c r="T105" s="2560"/>
      <c r="U105" s="2561"/>
      <c r="V105" s="2570" t="s">
        <v>121</v>
      </c>
      <c r="W105" s="2571" t="s">
        <v>122</v>
      </c>
    </row>
    <row r="106" spans="1:90" ht="15" customHeight="1" x14ac:dyDescent="0.25">
      <c r="A106" s="2552"/>
      <c r="B106" s="2553"/>
      <c r="C106" s="2504"/>
      <c r="D106" s="2505"/>
      <c r="E106" s="2506"/>
      <c r="F106" s="2572" t="s">
        <v>123</v>
      </c>
      <c r="G106" s="2573"/>
      <c r="H106" s="2573" t="s">
        <v>124</v>
      </c>
      <c r="I106" s="2573"/>
      <c r="J106" s="2573" t="s">
        <v>125</v>
      </c>
      <c r="K106" s="2573"/>
      <c r="L106" s="2573" t="s">
        <v>126</v>
      </c>
      <c r="M106" s="2573"/>
      <c r="N106" s="2573" t="s">
        <v>127</v>
      </c>
      <c r="O106" s="2573"/>
      <c r="P106" s="2573" t="s">
        <v>128</v>
      </c>
      <c r="Q106" s="2573"/>
      <c r="R106" s="2573" t="s">
        <v>129</v>
      </c>
      <c r="S106" s="2573"/>
      <c r="T106" s="2573" t="s">
        <v>130</v>
      </c>
      <c r="U106" s="2574"/>
      <c r="V106" s="2570"/>
      <c r="W106" s="2571"/>
    </row>
    <row r="107" spans="1:90" ht="15" customHeight="1" x14ac:dyDescent="0.25">
      <c r="A107" s="2554"/>
      <c r="B107" s="2555"/>
      <c r="C107" s="2165" t="s">
        <v>17</v>
      </c>
      <c r="D107" s="2166" t="s">
        <v>18</v>
      </c>
      <c r="E107" s="123" t="s">
        <v>19</v>
      </c>
      <c r="F107" s="256" t="s">
        <v>18</v>
      </c>
      <c r="G107" s="257" t="s">
        <v>19</v>
      </c>
      <c r="H107" s="258" t="s">
        <v>18</v>
      </c>
      <c r="I107" s="257" t="s">
        <v>19</v>
      </c>
      <c r="J107" s="258" t="s">
        <v>18</v>
      </c>
      <c r="K107" s="257" t="s">
        <v>19</v>
      </c>
      <c r="L107" s="258" t="s">
        <v>18</v>
      </c>
      <c r="M107" s="257" t="s">
        <v>19</v>
      </c>
      <c r="N107" s="258" t="s">
        <v>18</v>
      </c>
      <c r="O107" s="257" t="s">
        <v>19</v>
      </c>
      <c r="P107" s="258" t="s">
        <v>18</v>
      </c>
      <c r="Q107" s="257" t="s">
        <v>19</v>
      </c>
      <c r="R107" s="258" t="s">
        <v>18</v>
      </c>
      <c r="S107" s="257" t="s">
        <v>19</v>
      </c>
      <c r="T107" s="258" t="s">
        <v>18</v>
      </c>
      <c r="U107" s="259" t="s">
        <v>19</v>
      </c>
      <c r="V107" s="2570"/>
      <c r="W107" s="2571"/>
    </row>
    <row r="108" spans="1:90" ht="15" customHeight="1" x14ac:dyDescent="0.25">
      <c r="A108" s="3620" t="s">
        <v>131</v>
      </c>
      <c r="B108" s="3621"/>
      <c r="C108" s="2194">
        <f t="shared" ref="C108:C117" si="34">SUM(D108+E108)</f>
        <v>0</v>
      </c>
      <c r="D108" s="2195">
        <f>+J108+L108+N108+P108+R108+T108</f>
        <v>0</v>
      </c>
      <c r="E108" s="2136">
        <f>+K108+M108+O108+Q108+S108+U108</f>
        <v>0</v>
      </c>
      <c r="F108" s="2196"/>
      <c r="G108" s="2197"/>
      <c r="H108" s="2196"/>
      <c r="I108" s="2197"/>
      <c r="J108" s="2137"/>
      <c r="K108" s="2159"/>
      <c r="L108" s="2137"/>
      <c r="M108" s="2159"/>
      <c r="N108" s="2137"/>
      <c r="O108" s="2159"/>
      <c r="P108" s="2160"/>
      <c r="Q108" s="2159"/>
      <c r="R108" s="2160"/>
      <c r="S108" s="2159"/>
      <c r="T108" s="2160"/>
      <c r="U108" s="2161"/>
      <c r="V108" s="264"/>
      <c r="W108" s="265"/>
      <c r="X108" s="14"/>
      <c r="CA108" s="59"/>
      <c r="CB108" s="59"/>
      <c r="CC108" s="59"/>
      <c r="CD108" s="59"/>
      <c r="CE108" s="61"/>
      <c r="CF108" s="61"/>
      <c r="CG108" s="61"/>
      <c r="CH108" s="61"/>
      <c r="CI108" s="61"/>
    </row>
    <row r="109" spans="1:90" ht="15" customHeight="1" x14ac:dyDescent="0.25">
      <c r="A109" s="2566" t="s">
        <v>132</v>
      </c>
      <c r="B109" s="2567"/>
      <c r="C109" s="266">
        <f t="shared" si="34"/>
        <v>0</v>
      </c>
      <c r="D109" s="267">
        <f t="shared" ref="D109:E111" si="35">SUM(J109+L109+N109+P109+R109+T109)</f>
        <v>0</v>
      </c>
      <c r="E109" s="86">
        <f t="shared" si="35"/>
        <v>0</v>
      </c>
      <c r="F109" s="268"/>
      <c r="G109" s="269"/>
      <c r="H109" s="268"/>
      <c r="I109" s="270"/>
      <c r="J109" s="77"/>
      <c r="K109" s="78"/>
      <c r="L109" s="77"/>
      <c r="M109" s="78"/>
      <c r="N109" s="77"/>
      <c r="O109" s="78"/>
      <c r="P109" s="79"/>
      <c r="Q109" s="78"/>
      <c r="R109" s="79"/>
      <c r="S109" s="78"/>
      <c r="T109" s="79"/>
      <c r="U109" s="80"/>
      <c r="V109" s="271"/>
      <c r="W109" s="272"/>
      <c r="X109" s="14"/>
    </row>
    <row r="110" spans="1:90" ht="15" customHeight="1" x14ac:dyDescent="0.25">
      <c r="A110" s="2566" t="s">
        <v>133</v>
      </c>
      <c r="B110" s="2567"/>
      <c r="C110" s="266">
        <f t="shared" si="34"/>
        <v>0</v>
      </c>
      <c r="D110" s="267">
        <f t="shared" si="35"/>
        <v>0</v>
      </c>
      <c r="E110" s="86">
        <f t="shared" si="35"/>
        <v>0</v>
      </c>
      <c r="F110" s="273"/>
      <c r="G110" s="274"/>
      <c r="H110" s="273"/>
      <c r="I110" s="275"/>
      <c r="J110" s="104"/>
      <c r="K110" s="105"/>
      <c r="L110" s="104"/>
      <c r="M110" s="105"/>
      <c r="N110" s="104"/>
      <c r="O110" s="105"/>
      <c r="P110" s="106"/>
      <c r="Q110" s="105"/>
      <c r="R110" s="106"/>
      <c r="S110" s="105"/>
      <c r="T110" s="106"/>
      <c r="U110" s="107"/>
      <c r="V110" s="271"/>
      <c r="W110" s="272"/>
      <c r="X110" s="14"/>
    </row>
    <row r="111" spans="1:90" ht="15" customHeight="1" x14ac:dyDescent="0.25">
      <c r="A111" s="2568" t="s">
        <v>134</v>
      </c>
      <c r="B111" s="2569"/>
      <c r="C111" s="266">
        <f t="shared" si="34"/>
        <v>0</v>
      </c>
      <c r="D111" s="267">
        <f t="shared" si="35"/>
        <v>0</v>
      </c>
      <c r="E111" s="86">
        <f t="shared" si="35"/>
        <v>0</v>
      </c>
      <c r="F111" s="273"/>
      <c r="G111" s="274"/>
      <c r="H111" s="273"/>
      <c r="I111" s="275"/>
      <c r="J111" s="104"/>
      <c r="K111" s="105"/>
      <c r="L111" s="104"/>
      <c r="M111" s="105"/>
      <c r="N111" s="104"/>
      <c r="O111" s="105"/>
      <c r="P111" s="106"/>
      <c r="Q111" s="105"/>
      <c r="R111" s="106"/>
      <c r="S111" s="105"/>
      <c r="T111" s="106"/>
      <c r="U111" s="107"/>
      <c r="V111" s="271"/>
      <c r="W111" s="272"/>
      <c r="X111" s="14"/>
    </row>
    <row r="112" spans="1:90" ht="15" customHeight="1" x14ac:dyDescent="0.25">
      <c r="A112" s="2568" t="s">
        <v>135</v>
      </c>
      <c r="B112" s="2569"/>
      <c r="C112" s="266">
        <f t="shared" si="34"/>
        <v>0</v>
      </c>
      <c r="D112" s="267">
        <f>+F112+H112</f>
        <v>0</v>
      </c>
      <c r="E112" s="86">
        <f>+G112+I112</f>
        <v>0</v>
      </c>
      <c r="F112" s="104"/>
      <c r="G112" s="276"/>
      <c r="H112" s="104"/>
      <c r="I112" s="109"/>
      <c r="J112" s="268"/>
      <c r="K112" s="270"/>
      <c r="L112" s="268"/>
      <c r="M112" s="270"/>
      <c r="N112" s="268"/>
      <c r="O112" s="270"/>
      <c r="P112" s="277"/>
      <c r="Q112" s="270"/>
      <c r="R112" s="277"/>
      <c r="S112" s="270"/>
      <c r="T112" s="277"/>
      <c r="U112" s="278"/>
      <c r="V112" s="81"/>
      <c r="W112" s="279"/>
      <c r="X112" t="str">
        <f>CA112&amp;CB112</f>
        <v/>
      </c>
      <c r="CA112" s="60" t="str">
        <f>IF(AND($C112&lt;&gt;0,V112=""),"* No olvide ingresar la variable "&amp;V$105&amp;""&amp;". Digite CERO si no tiene. ",IF(V112&gt;$C112,"* La variable Niños, Niñas, Adolescentes y Jóvenes SENAME no debe ser mayor al Total Ambos Sexos. ",""))</f>
        <v/>
      </c>
      <c r="CB112" s="60" t="str">
        <f>IF(AND($C112&lt;&gt;0,W112=""),"* No olvide ingresar la variable "&amp;W$105&amp;""&amp;". Digite CERO si no tiene. ",IF(W112&gt;$C112,"* La variable Niños, Niñas, Adolescentes y Jóvenes Mejor Niñez no debe ser mayor al Total Ambos Sexos. ",""))</f>
        <v/>
      </c>
      <c r="CC112" s="59"/>
      <c r="CD112" s="59"/>
      <c r="CE112" s="61"/>
      <c r="CF112" s="61"/>
      <c r="CG112" s="61"/>
      <c r="CH112" s="61"/>
      <c r="CI112" s="61"/>
      <c r="CK112" s="62">
        <f>IF(AND($C112&lt;&gt;0,V112=""),1,IF(V112&gt;$C112,1,0))</f>
        <v>0</v>
      </c>
      <c r="CL112" s="62">
        <f>IF(AND($C112&lt;&gt;0,W112=""),1,IF(W112&gt;$C112,1,0))</f>
        <v>0</v>
      </c>
    </row>
    <row r="113" spans="1:90" ht="15" customHeight="1" x14ac:dyDescent="0.25">
      <c r="A113" s="2568" t="s">
        <v>136</v>
      </c>
      <c r="B113" s="2569"/>
      <c r="C113" s="280">
        <f>SUM(D113+E113)</f>
        <v>0</v>
      </c>
      <c r="D113" s="267">
        <f>+H113</f>
        <v>0</v>
      </c>
      <c r="E113" s="86">
        <f>+I113</f>
        <v>0</v>
      </c>
      <c r="F113" s="273"/>
      <c r="G113" s="274"/>
      <c r="H113" s="104"/>
      <c r="I113" s="109"/>
      <c r="J113" s="268"/>
      <c r="K113" s="281"/>
      <c r="L113" s="268"/>
      <c r="M113" s="281"/>
      <c r="N113" s="268"/>
      <c r="O113" s="281"/>
      <c r="P113" s="268"/>
      <c r="Q113" s="281"/>
      <c r="R113" s="268"/>
      <c r="S113" s="281"/>
      <c r="T113" s="268"/>
      <c r="U113" s="282"/>
      <c r="V113" s="81"/>
      <c r="W113" s="283"/>
      <c r="X113" s="14" t="str">
        <f t="shared" ref="X113:X117" si="36">CA113&amp;CB113</f>
        <v/>
      </c>
      <c r="CA113" s="60" t="str">
        <f t="shared" ref="CA113:CA116" si="37">IF(AND($C113&lt;&gt;0,V113=""),"* No olvide ingresar la variable "&amp;V$105&amp;""&amp;". Digite CERO si no tiene. ",IF(V113&gt;$C113,"* La variable Niños, Niñas, Adolescentes y Jóvenes SENAME no debe ser mayor al Total Ambos Sexos. ",""))</f>
        <v/>
      </c>
      <c r="CB113" s="60" t="str">
        <f t="shared" ref="CB113:CB116" si="38">IF(AND($C113&lt;&gt;0,W113=""),"* No olvide ingresar la variable "&amp;W$105&amp;""&amp;". Digite CERO si no tiene. ",IF(W113&gt;$C113,"* La variable Niños, Niñas, Adolescentes y Jóvenes Mejor Niñez no debe ser mayor al Total Ambos Sexos. ",""))</f>
        <v/>
      </c>
      <c r="CC113" s="59"/>
      <c r="CD113" s="59"/>
      <c r="CE113" s="61"/>
      <c r="CF113" s="61"/>
      <c r="CG113" s="61"/>
      <c r="CH113" s="61"/>
      <c r="CI113" s="61"/>
      <c r="CK113" s="62">
        <f t="shared" ref="CK113:CL116" si="39">IF(AND($C113&lt;&gt;0,V113=""),1,IF(V113&gt;$C113,1,0))</f>
        <v>0</v>
      </c>
      <c r="CL113" s="62">
        <f t="shared" si="39"/>
        <v>0</v>
      </c>
    </row>
    <row r="114" spans="1:90" ht="15" customHeight="1" x14ac:dyDescent="0.25">
      <c r="A114" s="2568" t="s">
        <v>137</v>
      </c>
      <c r="B114" s="2569"/>
      <c r="C114" s="280">
        <f>SUM(D114+E114)</f>
        <v>0</v>
      </c>
      <c r="D114" s="267">
        <f>(F114+H114)</f>
        <v>0</v>
      </c>
      <c r="E114" s="86">
        <f>(G114+I114)</f>
        <v>0</v>
      </c>
      <c r="F114" s="104"/>
      <c r="G114" s="109"/>
      <c r="H114" s="104"/>
      <c r="I114" s="109"/>
      <c r="J114" s="284"/>
      <c r="K114" s="285"/>
      <c r="L114" s="284"/>
      <c r="M114" s="285"/>
      <c r="N114" s="284"/>
      <c r="O114" s="285"/>
      <c r="P114" s="286"/>
      <c r="Q114" s="285"/>
      <c r="R114" s="286"/>
      <c r="S114" s="285"/>
      <c r="T114" s="286"/>
      <c r="U114" s="287"/>
      <c r="V114" s="91"/>
      <c r="W114" s="279"/>
      <c r="X114" s="14" t="str">
        <f t="shared" si="36"/>
        <v/>
      </c>
      <c r="CA114" s="60" t="str">
        <f t="shared" si="37"/>
        <v/>
      </c>
      <c r="CB114" s="60" t="str">
        <f t="shared" si="38"/>
        <v/>
      </c>
      <c r="CC114" s="59"/>
      <c r="CD114" s="59"/>
      <c r="CE114" s="61"/>
      <c r="CF114" s="61"/>
      <c r="CG114" s="61"/>
      <c r="CH114" s="61"/>
      <c r="CI114" s="61"/>
      <c r="CK114" s="62">
        <f t="shared" si="39"/>
        <v>0</v>
      </c>
      <c r="CL114" s="62">
        <f t="shared" si="39"/>
        <v>0</v>
      </c>
    </row>
    <row r="115" spans="1:90" ht="15" customHeight="1" x14ac:dyDescent="0.25">
      <c r="A115" s="3622" t="s">
        <v>138</v>
      </c>
      <c r="B115" s="2198" t="s">
        <v>139</v>
      </c>
      <c r="C115" s="2199">
        <f t="shared" si="34"/>
        <v>0</v>
      </c>
      <c r="D115" s="1294">
        <f t="shared" ref="D115:E117" si="40">SUM(F115+H115+J115+L115+N115+P115+R115+T115)</f>
        <v>0</v>
      </c>
      <c r="E115" s="2136">
        <f t="shared" si="40"/>
        <v>0</v>
      </c>
      <c r="F115" s="2137"/>
      <c r="G115" s="2200"/>
      <c r="H115" s="2137"/>
      <c r="I115" s="2138"/>
      <c r="J115" s="2137"/>
      <c r="K115" s="2159"/>
      <c r="L115" s="2137"/>
      <c r="M115" s="2159"/>
      <c r="N115" s="2137"/>
      <c r="O115" s="2138"/>
      <c r="P115" s="2137"/>
      <c r="Q115" s="2138"/>
      <c r="R115" s="2137"/>
      <c r="S115" s="2138"/>
      <c r="T115" s="2137"/>
      <c r="U115" s="1791"/>
      <c r="V115" s="2162"/>
      <c r="W115" s="2201"/>
      <c r="X115" s="14" t="str">
        <f t="shared" si="36"/>
        <v/>
      </c>
      <c r="CA115" s="60" t="str">
        <f t="shared" si="37"/>
        <v/>
      </c>
      <c r="CB115" s="60" t="str">
        <f t="shared" si="38"/>
        <v/>
      </c>
      <c r="CC115" s="59"/>
      <c r="CD115" s="59"/>
      <c r="CE115" s="61"/>
      <c r="CF115" s="61"/>
      <c r="CG115" s="61"/>
      <c r="CH115" s="61"/>
      <c r="CI115" s="61"/>
      <c r="CK115" s="62">
        <f t="shared" si="39"/>
        <v>0</v>
      </c>
      <c r="CL115" s="62">
        <f t="shared" si="39"/>
        <v>0</v>
      </c>
    </row>
    <row r="116" spans="1:90" ht="19.5" customHeight="1" x14ac:dyDescent="0.25">
      <c r="A116" s="2576"/>
      <c r="B116" s="293" t="s">
        <v>140</v>
      </c>
      <c r="C116" s="294">
        <f t="shared" si="34"/>
        <v>0</v>
      </c>
      <c r="D116" s="295">
        <f t="shared" si="40"/>
        <v>0</v>
      </c>
      <c r="E116" s="296">
        <f t="shared" si="40"/>
        <v>0</v>
      </c>
      <c r="F116" s="104"/>
      <c r="G116" s="276"/>
      <c r="H116" s="104"/>
      <c r="I116" s="109"/>
      <c r="J116" s="104"/>
      <c r="K116" s="105"/>
      <c r="L116" s="104"/>
      <c r="M116" s="105"/>
      <c r="N116" s="104"/>
      <c r="O116" s="109"/>
      <c r="P116" s="104"/>
      <c r="Q116" s="109"/>
      <c r="R116" s="104"/>
      <c r="S116" s="109"/>
      <c r="T116" s="104"/>
      <c r="U116" s="181"/>
      <c r="V116" s="297"/>
      <c r="W116" s="283"/>
      <c r="X116" s="14" t="str">
        <f t="shared" si="36"/>
        <v/>
      </c>
      <c r="CA116" s="60" t="str">
        <f t="shared" si="37"/>
        <v/>
      </c>
      <c r="CB116" s="60" t="str">
        <f t="shared" si="38"/>
        <v/>
      </c>
      <c r="CC116" s="59"/>
      <c r="CD116" s="59"/>
      <c r="CE116" s="61"/>
      <c r="CF116" s="61"/>
      <c r="CG116" s="61"/>
      <c r="CH116" s="61"/>
      <c r="CI116" s="61"/>
      <c r="CK116" s="62">
        <f t="shared" si="39"/>
        <v>0</v>
      </c>
      <c r="CL116" s="62">
        <f t="shared" si="39"/>
        <v>0</v>
      </c>
    </row>
    <row r="117" spans="1:90" ht="21" x14ac:dyDescent="0.25">
      <c r="A117" s="2577"/>
      <c r="B117" s="298" t="s">
        <v>141</v>
      </c>
      <c r="C117" s="299">
        <f t="shared" si="34"/>
        <v>0</v>
      </c>
      <c r="D117" s="300">
        <f t="shared" si="40"/>
        <v>0</v>
      </c>
      <c r="E117" s="301">
        <f t="shared" si="40"/>
        <v>0</v>
      </c>
      <c r="F117" s="302"/>
      <c r="G117" s="303"/>
      <c r="H117" s="302"/>
      <c r="I117" s="304"/>
      <c r="J117" s="302"/>
      <c r="K117" s="305"/>
      <c r="L117" s="302"/>
      <c r="M117" s="305"/>
      <c r="N117" s="302"/>
      <c r="O117" s="304"/>
      <c r="P117" s="302"/>
      <c r="Q117" s="304"/>
      <c r="R117" s="302"/>
      <c r="S117" s="304"/>
      <c r="T117" s="302"/>
      <c r="U117" s="303"/>
      <c r="V117" s="306"/>
      <c r="W117" s="307"/>
      <c r="X117" s="14" t="str">
        <f t="shared" si="36"/>
        <v/>
      </c>
      <c r="CA117" s="60" t="str">
        <f>IF(AND($C117&lt;&gt;0,V117=""),"* No olvide ingresar la variable "&amp;V$105&amp;""&amp;". Digite CERO si no tiene. ",IF(V117&gt;$C117,"* La variable Niños, Niñas, Adolescentes y Jóvenes SENAME no debe ser mayor al Total Ambos Sexos. ",""))</f>
        <v/>
      </c>
      <c r="CB117" s="60" t="str">
        <f>IF(AND($C117&lt;&gt;0,W117=""),"* No olvide ingresar la variable "&amp;W$105&amp;""&amp;". Digite CERO si no tiene. ",IF(W117&gt;$C117,"* La variable Niños, Niñas, Adolescentes y Jóvenes Mejor Niñez no debe ser mayor al Total Ambos Sexos. ",""))</f>
        <v/>
      </c>
      <c r="CC117" s="59"/>
      <c r="CD117" s="59"/>
      <c r="CE117" s="61"/>
      <c r="CF117" s="61"/>
      <c r="CG117" s="61"/>
      <c r="CH117" s="61"/>
      <c r="CI117" s="61"/>
      <c r="CK117" s="62">
        <f>IF(AND($C117&lt;&gt;0,V117=""),1,IF(V117&gt;$C117,1,0))</f>
        <v>0</v>
      </c>
      <c r="CL117" s="62">
        <f>IF(AND($C117&lt;&gt;0,W117=""),1,IF(W117&gt;$C117,1,0))</f>
        <v>0</v>
      </c>
    </row>
    <row r="118" spans="1:90" ht="18" customHeight="1" x14ac:dyDescent="0.25">
      <c r="A118" s="11" t="s">
        <v>142</v>
      </c>
      <c r="B118" s="308"/>
      <c r="C118" s="308"/>
      <c r="D118" s="308"/>
      <c r="E118" s="308"/>
      <c r="F118" s="309"/>
      <c r="G118" s="309"/>
      <c r="H118" s="309"/>
      <c r="I118" s="310"/>
      <c r="J118" s="311"/>
      <c r="K118" s="311"/>
      <c r="L118" s="312"/>
      <c r="M118" s="313"/>
      <c r="N118" s="314"/>
      <c r="O118" s="309"/>
      <c r="P118" s="314"/>
      <c r="Q118" s="315"/>
      <c r="R118" s="316"/>
      <c r="S118" s="316"/>
      <c r="T118" s="314"/>
      <c r="U118" s="314"/>
      <c r="V118" s="314"/>
      <c r="W118" s="309"/>
      <c r="X118" s="314"/>
      <c r="Y118" s="309"/>
      <c r="Z118" s="317"/>
      <c r="AA118" s="318"/>
    </row>
    <row r="119" spans="1:90" ht="15" customHeight="1" x14ac:dyDescent="0.25">
      <c r="A119" s="2509" t="s">
        <v>25</v>
      </c>
      <c r="B119" s="2509" t="s">
        <v>26</v>
      </c>
      <c r="C119" s="2578" t="s">
        <v>27</v>
      </c>
      <c r="D119" s="2579"/>
      <c r="E119" s="2522"/>
      <c r="F119" s="3605" t="s">
        <v>6</v>
      </c>
      <c r="G119" s="3606"/>
      <c r="H119" s="3606"/>
      <c r="I119" s="3606"/>
      <c r="J119" s="3606"/>
      <c r="K119" s="3606"/>
      <c r="L119" s="3606"/>
      <c r="M119" s="3606"/>
      <c r="N119" s="3606"/>
      <c r="O119" s="3606"/>
      <c r="P119" s="3606"/>
      <c r="Q119" s="3606"/>
      <c r="R119" s="3606"/>
      <c r="S119" s="3606"/>
      <c r="T119" s="3125"/>
      <c r="U119" s="3125"/>
      <c r="V119" s="3606"/>
      <c r="W119" s="3606"/>
      <c r="X119" s="3606"/>
      <c r="Y119" s="3606"/>
      <c r="Z119" s="3606"/>
      <c r="AA119" s="3623"/>
      <c r="AB119" s="3627" t="s">
        <v>143</v>
      </c>
      <c r="AC119" s="3131" t="s">
        <v>29</v>
      </c>
    </row>
    <row r="120" spans="1:90" ht="15" customHeight="1" x14ac:dyDescent="0.25">
      <c r="A120" s="2509"/>
      <c r="B120" s="2509"/>
      <c r="C120" s="2580"/>
      <c r="D120" s="2505"/>
      <c r="E120" s="2506"/>
      <c r="F120" s="3591" t="s">
        <v>144</v>
      </c>
      <c r="G120" s="3592"/>
      <c r="H120" s="3591" t="s">
        <v>145</v>
      </c>
      <c r="I120" s="3592"/>
      <c r="J120" s="3591" t="s">
        <v>146</v>
      </c>
      <c r="K120" s="3592"/>
      <c r="L120" s="3593" t="s">
        <v>147</v>
      </c>
      <c r="M120" s="3592"/>
      <c r="N120" s="3591" t="s">
        <v>113</v>
      </c>
      <c r="O120" s="3592"/>
      <c r="P120" s="3591" t="s">
        <v>114</v>
      </c>
      <c r="Q120" s="3592"/>
      <c r="R120" s="3591" t="s">
        <v>148</v>
      </c>
      <c r="S120" s="3592"/>
      <c r="T120" s="3591" t="s">
        <v>149</v>
      </c>
      <c r="U120" s="3592"/>
      <c r="V120" s="3591" t="s">
        <v>150</v>
      </c>
      <c r="W120" s="3592"/>
      <c r="X120" s="3591" t="s">
        <v>151</v>
      </c>
      <c r="Y120" s="3592"/>
      <c r="Z120" s="3624" t="s">
        <v>130</v>
      </c>
      <c r="AA120" s="3625"/>
      <c r="AB120" s="2590"/>
      <c r="AC120" s="2593"/>
    </row>
    <row r="121" spans="1:90" ht="15" customHeight="1" x14ac:dyDescent="0.25">
      <c r="A121" s="2510"/>
      <c r="B121" s="2510"/>
      <c r="C121" s="2171" t="s">
        <v>17</v>
      </c>
      <c r="D121" s="2166" t="s">
        <v>18</v>
      </c>
      <c r="E121" s="2203" t="s">
        <v>19</v>
      </c>
      <c r="F121" s="2148" t="s">
        <v>18</v>
      </c>
      <c r="G121" s="123" t="s">
        <v>19</v>
      </c>
      <c r="H121" s="2148" t="s">
        <v>18</v>
      </c>
      <c r="I121" s="123" t="s">
        <v>19</v>
      </c>
      <c r="J121" s="2148" t="s">
        <v>18</v>
      </c>
      <c r="K121" s="123" t="s">
        <v>19</v>
      </c>
      <c r="L121" s="2166" t="s">
        <v>18</v>
      </c>
      <c r="M121" s="123" t="s">
        <v>19</v>
      </c>
      <c r="N121" s="2148" t="s">
        <v>18</v>
      </c>
      <c r="O121" s="123" t="s">
        <v>19</v>
      </c>
      <c r="P121" s="2148" t="s">
        <v>18</v>
      </c>
      <c r="Q121" s="123" t="s">
        <v>19</v>
      </c>
      <c r="R121" s="2148" t="s">
        <v>18</v>
      </c>
      <c r="S121" s="2171" t="s">
        <v>19</v>
      </c>
      <c r="T121" s="2148" t="s">
        <v>18</v>
      </c>
      <c r="U121" s="123" t="s">
        <v>19</v>
      </c>
      <c r="V121" s="2148" t="s">
        <v>18</v>
      </c>
      <c r="W121" s="123" t="s">
        <v>19</v>
      </c>
      <c r="X121" s="2148" t="s">
        <v>18</v>
      </c>
      <c r="Y121" s="123" t="s">
        <v>19</v>
      </c>
      <c r="Z121" s="2204" t="s">
        <v>18</v>
      </c>
      <c r="AA121" s="2202" t="s">
        <v>19</v>
      </c>
      <c r="AB121" s="2591"/>
      <c r="AC121" s="2594"/>
    </row>
    <row r="122" spans="1:90" ht="15" customHeight="1" x14ac:dyDescent="0.25">
      <c r="A122" s="3626" t="s">
        <v>152</v>
      </c>
      <c r="B122" s="2158" t="s">
        <v>153</v>
      </c>
      <c r="C122" s="2205">
        <f>SUM(D122+E122)</f>
        <v>0</v>
      </c>
      <c r="D122" s="2193">
        <f>SUM(F122+H122+J122+L122+N122+P122+R122+T122+V122+X122+Z122)</f>
        <v>0</v>
      </c>
      <c r="E122" s="2206">
        <f>SUM(G122+I122+K122+M122+O122+Q122+S122+U122+W122+Y122+AA122)</f>
        <v>0</v>
      </c>
      <c r="F122" s="2137"/>
      <c r="G122" s="2138"/>
      <c r="H122" s="2137"/>
      <c r="I122" s="2159"/>
      <c r="J122" s="2137"/>
      <c r="K122" s="2159"/>
      <c r="L122" s="2207"/>
      <c r="M122" s="2159"/>
      <c r="N122" s="2137"/>
      <c r="O122" s="2159"/>
      <c r="P122" s="2137"/>
      <c r="Q122" s="2159"/>
      <c r="R122" s="2137"/>
      <c r="S122" s="2159"/>
      <c r="T122" s="2137"/>
      <c r="U122" s="2159"/>
      <c r="V122" s="2160"/>
      <c r="W122" s="2159"/>
      <c r="X122" s="2160"/>
      <c r="Y122" s="2159"/>
      <c r="Z122" s="2200"/>
      <c r="AA122" s="1794"/>
      <c r="AB122" s="2200"/>
      <c r="AC122" s="2208"/>
      <c r="AD122" s="14" t="str">
        <f>CA122&amp;CB122</f>
        <v/>
      </c>
      <c r="CA122" s="60" t="str">
        <f>IF(AND($C122&lt;&gt;0,AB122=""),"* No olvide ingresar la variable "&amp;AB$119&amp;""&amp;". Digite CERO si no tiene. ",IF(AB122&gt;$C122,"* La variable Pueblos Originarios no debe ser mayor al Total Ambos Sexos. ",""))</f>
        <v/>
      </c>
      <c r="CB122" s="60" t="str">
        <f>IF(AND($C122&lt;&gt;0,AC122=""),"* No olvide ingresar la variable "&amp;AC$119&amp;""&amp;". Digite CERO si no tiene. ",IF(AC122&gt;$C122,"* La variable Migrantes no debe ser mayor al Total Ambos Sexos. ",""))</f>
        <v/>
      </c>
      <c r="CK122" s="327">
        <f>IF(AND($C122&lt;&gt;0,AB122=""),1,IF(AB122&gt;$C122,1,0))</f>
        <v>0</v>
      </c>
      <c r="CL122" s="327">
        <f>IF(AND($C122&lt;&gt;0,AC122=""),1,IF(AC122&gt;$C122,1,0))</f>
        <v>0</v>
      </c>
    </row>
    <row r="123" spans="1:90" ht="15" customHeight="1" x14ac:dyDescent="0.25">
      <c r="A123" s="2586"/>
      <c r="B123" s="83" t="s">
        <v>154</v>
      </c>
      <c r="C123" s="216">
        <f t="shared" ref="C123:C151" si="41">SUM(D123+E123)</f>
        <v>0</v>
      </c>
      <c r="D123" s="248">
        <f t="shared" ref="D123:E151" si="42">SUM(F123+H123+J123+L123+N123+P123+R123+T123+V123+X123+Z123)</f>
        <v>0</v>
      </c>
      <c r="E123" s="328">
        <f t="shared" si="42"/>
        <v>0</v>
      </c>
      <c r="F123" s="77"/>
      <c r="G123" s="82"/>
      <c r="H123" s="77"/>
      <c r="I123" s="78"/>
      <c r="J123" s="77"/>
      <c r="K123" s="78"/>
      <c r="L123" s="329"/>
      <c r="M123" s="78"/>
      <c r="N123" s="77"/>
      <c r="O123" s="78"/>
      <c r="P123" s="77"/>
      <c r="Q123" s="78"/>
      <c r="R123" s="77"/>
      <c r="S123" s="78"/>
      <c r="T123" s="77"/>
      <c r="U123" s="78"/>
      <c r="V123" s="79"/>
      <c r="W123" s="78"/>
      <c r="X123" s="79"/>
      <c r="Y123" s="78"/>
      <c r="Z123" s="330"/>
      <c r="AA123" s="331"/>
      <c r="AB123" s="330"/>
      <c r="AC123" s="332"/>
      <c r="AD123" s="14" t="str">
        <f t="shared" ref="AD123:AD157" si="43">CA123&amp;CB123</f>
        <v/>
      </c>
      <c r="CA123" s="60" t="str">
        <f t="shared" ref="CA123:CA151" si="44">IF(AND($C123&lt;&gt;0,AB123=""),"* No olvide ingresar la variable "&amp;AB$119&amp;""&amp;". Digite CERO si no tiene. ",IF(AB123&gt;$C123,"* La variable Pueblos Originarios no debe ser mayor al Total Ambos Sexos. ",""))</f>
        <v/>
      </c>
      <c r="CB123" s="60" t="str">
        <f t="shared" ref="CB123:CB151" si="45">IF(AND($C123&lt;&gt;0,AC123=""),"* No olvide ingresar la variable "&amp;AC$119&amp;""&amp;". Digite CERO si no tiene. ",IF(AC123&gt;$C123,"* La variable Migrantes no debe ser mayor al Total Ambos Sexos. ",""))</f>
        <v/>
      </c>
      <c r="CK123" s="327">
        <f t="shared" ref="CK123:CL151" si="46">IF(AND($C123&lt;&gt;0,AB123=""),1,IF(AB123&gt;$C123,1,0))</f>
        <v>0</v>
      </c>
      <c r="CL123" s="327">
        <f t="shared" si="46"/>
        <v>0</v>
      </c>
    </row>
    <row r="124" spans="1:90" ht="15" customHeight="1" x14ac:dyDescent="0.25">
      <c r="A124" s="2586"/>
      <c r="B124" s="73" t="s">
        <v>155</v>
      </c>
      <c r="C124" s="216">
        <f t="shared" si="41"/>
        <v>0</v>
      </c>
      <c r="D124" s="248">
        <f t="shared" si="42"/>
        <v>0</v>
      </c>
      <c r="E124" s="328">
        <f t="shared" si="42"/>
        <v>0</v>
      </c>
      <c r="F124" s="77"/>
      <c r="G124" s="82"/>
      <c r="H124" s="77"/>
      <c r="I124" s="78"/>
      <c r="J124" s="77"/>
      <c r="K124" s="78"/>
      <c r="L124" s="329"/>
      <c r="M124" s="78"/>
      <c r="N124" s="77"/>
      <c r="O124" s="78"/>
      <c r="P124" s="77"/>
      <c r="Q124" s="78"/>
      <c r="R124" s="77"/>
      <c r="S124" s="78"/>
      <c r="T124" s="77"/>
      <c r="U124" s="78"/>
      <c r="V124" s="79"/>
      <c r="W124" s="78"/>
      <c r="X124" s="79"/>
      <c r="Y124" s="78"/>
      <c r="Z124" s="330"/>
      <c r="AA124" s="331"/>
      <c r="AB124" s="330"/>
      <c r="AC124" s="332"/>
      <c r="AD124" s="14" t="str">
        <f t="shared" si="43"/>
        <v/>
      </c>
      <c r="CA124" s="60" t="str">
        <f t="shared" si="44"/>
        <v/>
      </c>
      <c r="CB124" s="60" t="str">
        <f t="shared" si="45"/>
        <v/>
      </c>
      <c r="CK124" s="327">
        <f t="shared" si="46"/>
        <v>0</v>
      </c>
      <c r="CL124" s="327">
        <f t="shared" si="46"/>
        <v>0</v>
      </c>
    </row>
    <row r="125" spans="1:90" ht="15" customHeight="1" x14ac:dyDescent="0.25">
      <c r="A125" s="2587"/>
      <c r="B125" s="73" t="s">
        <v>156</v>
      </c>
      <c r="C125" s="218">
        <f t="shared" si="41"/>
        <v>0</v>
      </c>
      <c r="D125" s="333">
        <f t="shared" si="42"/>
        <v>0</v>
      </c>
      <c r="E125" s="334">
        <f t="shared" si="42"/>
        <v>0</v>
      </c>
      <c r="F125" s="77"/>
      <c r="G125" s="82"/>
      <c r="H125" s="77"/>
      <c r="I125" s="78"/>
      <c r="J125" s="77"/>
      <c r="K125" s="78"/>
      <c r="L125" s="329"/>
      <c r="M125" s="78"/>
      <c r="N125" s="77"/>
      <c r="O125" s="78"/>
      <c r="P125" s="77"/>
      <c r="Q125" s="78"/>
      <c r="R125" s="77"/>
      <c r="S125" s="78"/>
      <c r="T125" s="77"/>
      <c r="U125" s="78"/>
      <c r="V125" s="79"/>
      <c r="W125" s="78"/>
      <c r="X125" s="79"/>
      <c r="Y125" s="78"/>
      <c r="Z125" s="330"/>
      <c r="AA125" s="331"/>
      <c r="AB125" s="330"/>
      <c r="AC125" s="332"/>
      <c r="AD125" s="14" t="str">
        <f t="shared" si="43"/>
        <v/>
      </c>
      <c r="CA125" s="60" t="str">
        <f t="shared" si="44"/>
        <v/>
      </c>
      <c r="CB125" s="60" t="str">
        <f t="shared" si="45"/>
        <v/>
      </c>
      <c r="CK125" s="327">
        <f t="shared" si="46"/>
        <v>0</v>
      </c>
      <c r="CL125" s="327">
        <f t="shared" si="46"/>
        <v>0</v>
      </c>
    </row>
    <row r="126" spans="1:90" ht="15" customHeight="1" x14ac:dyDescent="0.25">
      <c r="A126" s="2588"/>
      <c r="B126" s="34" t="s">
        <v>157</v>
      </c>
      <c r="C126" s="220">
        <f t="shared" si="41"/>
        <v>0</v>
      </c>
      <c r="D126" s="253">
        <f t="shared" si="42"/>
        <v>0</v>
      </c>
      <c r="E126" s="335">
        <f t="shared" si="42"/>
        <v>0</v>
      </c>
      <c r="F126" s="40"/>
      <c r="G126" s="41"/>
      <c r="H126" s="40"/>
      <c r="I126" s="88"/>
      <c r="J126" s="40"/>
      <c r="K126" s="88"/>
      <c r="L126" s="336"/>
      <c r="M126" s="88"/>
      <c r="N126" s="40"/>
      <c r="O126" s="88"/>
      <c r="P126" s="40"/>
      <c r="Q126" s="88"/>
      <c r="R126" s="40"/>
      <c r="S126" s="88"/>
      <c r="T126" s="40"/>
      <c r="U126" s="88"/>
      <c r="V126" s="89"/>
      <c r="W126" s="88"/>
      <c r="X126" s="89"/>
      <c r="Y126" s="88"/>
      <c r="Z126" s="337"/>
      <c r="AA126" s="338"/>
      <c r="AB126" s="337"/>
      <c r="AC126" s="339"/>
      <c r="AD126" s="14" t="str">
        <f t="shared" si="43"/>
        <v/>
      </c>
      <c r="CA126" s="60" t="str">
        <f t="shared" si="44"/>
        <v/>
      </c>
      <c r="CB126" s="60" t="str">
        <f t="shared" si="45"/>
        <v/>
      </c>
      <c r="CK126" s="327">
        <f t="shared" si="46"/>
        <v>0</v>
      </c>
      <c r="CL126" s="327">
        <f t="shared" si="46"/>
        <v>0</v>
      </c>
    </row>
    <row r="127" spans="1:90" ht="15" customHeight="1" x14ac:dyDescent="0.25">
      <c r="A127" s="3626" t="s">
        <v>158</v>
      </c>
      <c r="B127" s="2158" t="s">
        <v>153</v>
      </c>
      <c r="C127" s="2205">
        <f t="shared" si="41"/>
        <v>0</v>
      </c>
      <c r="D127" s="2193">
        <f t="shared" si="42"/>
        <v>0</v>
      </c>
      <c r="E127" s="2206">
        <f t="shared" si="42"/>
        <v>0</v>
      </c>
      <c r="F127" s="2137"/>
      <c r="G127" s="2138"/>
      <c r="H127" s="2137"/>
      <c r="I127" s="2159"/>
      <c r="J127" s="2137"/>
      <c r="K127" s="2159"/>
      <c r="L127" s="2207"/>
      <c r="M127" s="2159"/>
      <c r="N127" s="2137"/>
      <c r="O127" s="2159"/>
      <c r="P127" s="2137"/>
      <c r="Q127" s="2159"/>
      <c r="R127" s="2137"/>
      <c r="S127" s="2159"/>
      <c r="T127" s="2137"/>
      <c r="U127" s="2159"/>
      <c r="V127" s="2160"/>
      <c r="W127" s="2159"/>
      <c r="X127" s="2160"/>
      <c r="Y127" s="2159"/>
      <c r="Z127" s="2200"/>
      <c r="AA127" s="1794"/>
      <c r="AB127" s="2200"/>
      <c r="AC127" s="2208"/>
      <c r="AD127" s="14" t="str">
        <f t="shared" si="43"/>
        <v/>
      </c>
      <c r="CA127" s="60" t="str">
        <f t="shared" si="44"/>
        <v/>
      </c>
      <c r="CB127" s="60" t="str">
        <f t="shared" si="45"/>
        <v/>
      </c>
      <c r="CK127" s="327">
        <f t="shared" si="46"/>
        <v>0</v>
      </c>
      <c r="CL127" s="327">
        <f t="shared" si="46"/>
        <v>0</v>
      </c>
    </row>
    <row r="128" spans="1:90" ht="15" customHeight="1" x14ac:dyDescent="0.25">
      <c r="A128" s="2586"/>
      <c r="B128" s="83" t="s">
        <v>154</v>
      </c>
      <c r="C128" s="216">
        <f t="shared" si="41"/>
        <v>0</v>
      </c>
      <c r="D128" s="248">
        <f t="shared" si="42"/>
        <v>0</v>
      </c>
      <c r="E128" s="328">
        <f t="shared" si="42"/>
        <v>0</v>
      </c>
      <c r="F128" s="77"/>
      <c r="G128" s="82"/>
      <c r="H128" s="77"/>
      <c r="I128" s="78"/>
      <c r="J128" s="77"/>
      <c r="K128" s="78"/>
      <c r="L128" s="329"/>
      <c r="M128" s="78"/>
      <c r="N128" s="77"/>
      <c r="O128" s="78"/>
      <c r="P128" s="77"/>
      <c r="Q128" s="78"/>
      <c r="R128" s="77"/>
      <c r="S128" s="78"/>
      <c r="T128" s="77"/>
      <c r="U128" s="78"/>
      <c r="V128" s="79"/>
      <c r="W128" s="78"/>
      <c r="X128" s="79"/>
      <c r="Y128" s="78"/>
      <c r="Z128" s="330"/>
      <c r="AA128" s="331"/>
      <c r="AB128" s="330"/>
      <c r="AC128" s="332"/>
      <c r="AD128" s="14" t="str">
        <f t="shared" si="43"/>
        <v/>
      </c>
      <c r="CA128" s="60" t="str">
        <f t="shared" si="44"/>
        <v/>
      </c>
      <c r="CB128" s="60" t="str">
        <f t="shared" si="45"/>
        <v/>
      </c>
      <c r="CK128" s="327">
        <f t="shared" si="46"/>
        <v>0</v>
      </c>
      <c r="CL128" s="327">
        <f t="shared" si="46"/>
        <v>0</v>
      </c>
    </row>
    <row r="129" spans="1:90" ht="15" customHeight="1" x14ac:dyDescent="0.25">
      <c r="A129" s="2586"/>
      <c r="B129" s="73" t="s">
        <v>155</v>
      </c>
      <c r="C129" s="216">
        <f t="shared" si="41"/>
        <v>0</v>
      </c>
      <c r="D129" s="248">
        <f t="shared" si="42"/>
        <v>0</v>
      </c>
      <c r="E129" s="328">
        <f t="shared" si="42"/>
        <v>0</v>
      </c>
      <c r="F129" s="77"/>
      <c r="G129" s="82"/>
      <c r="H129" s="77"/>
      <c r="I129" s="78"/>
      <c r="J129" s="77"/>
      <c r="K129" s="78"/>
      <c r="L129" s="329"/>
      <c r="M129" s="78"/>
      <c r="N129" s="77"/>
      <c r="O129" s="78"/>
      <c r="P129" s="77"/>
      <c r="Q129" s="78"/>
      <c r="R129" s="77"/>
      <c r="S129" s="78"/>
      <c r="T129" s="77"/>
      <c r="U129" s="78"/>
      <c r="V129" s="79"/>
      <c r="W129" s="78"/>
      <c r="X129" s="79"/>
      <c r="Y129" s="78"/>
      <c r="Z129" s="330"/>
      <c r="AA129" s="331"/>
      <c r="AB129" s="330"/>
      <c r="AC129" s="332"/>
      <c r="AD129" s="14" t="str">
        <f t="shared" si="43"/>
        <v/>
      </c>
      <c r="CA129" s="60" t="str">
        <f t="shared" si="44"/>
        <v/>
      </c>
      <c r="CB129" s="60" t="str">
        <f t="shared" si="45"/>
        <v/>
      </c>
      <c r="CK129" s="327">
        <f t="shared" si="46"/>
        <v>0</v>
      </c>
      <c r="CL129" s="327">
        <f t="shared" si="46"/>
        <v>0</v>
      </c>
    </row>
    <row r="130" spans="1:90" ht="15" customHeight="1" x14ac:dyDescent="0.25">
      <c r="A130" s="2587"/>
      <c r="B130" s="73" t="s">
        <v>156</v>
      </c>
      <c r="C130" s="218">
        <f t="shared" si="41"/>
        <v>0</v>
      </c>
      <c r="D130" s="333">
        <f t="shared" si="42"/>
        <v>0</v>
      </c>
      <c r="E130" s="334">
        <f t="shared" si="42"/>
        <v>0</v>
      </c>
      <c r="F130" s="77"/>
      <c r="G130" s="82"/>
      <c r="H130" s="77"/>
      <c r="I130" s="78"/>
      <c r="J130" s="77"/>
      <c r="K130" s="78"/>
      <c r="L130" s="329"/>
      <c r="M130" s="78"/>
      <c r="N130" s="77"/>
      <c r="O130" s="78"/>
      <c r="P130" s="77"/>
      <c r="Q130" s="78"/>
      <c r="R130" s="77"/>
      <c r="S130" s="78"/>
      <c r="T130" s="77"/>
      <c r="U130" s="78"/>
      <c r="V130" s="79"/>
      <c r="W130" s="78"/>
      <c r="X130" s="79"/>
      <c r="Y130" s="78"/>
      <c r="Z130" s="330"/>
      <c r="AA130" s="331"/>
      <c r="AB130" s="330"/>
      <c r="AC130" s="332"/>
      <c r="AD130" s="14" t="str">
        <f t="shared" si="43"/>
        <v/>
      </c>
      <c r="CA130" s="60" t="str">
        <f t="shared" si="44"/>
        <v/>
      </c>
      <c r="CB130" s="60" t="str">
        <f t="shared" si="45"/>
        <v/>
      </c>
      <c r="CK130" s="327">
        <f t="shared" si="46"/>
        <v>0</v>
      </c>
      <c r="CL130" s="327">
        <f t="shared" si="46"/>
        <v>0</v>
      </c>
    </row>
    <row r="131" spans="1:90" ht="15" customHeight="1" x14ac:dyDescent="0.25">
      <c r="A131" s="2588"/>
      <c r="B131" s="34" t="s">
        <v>157</v>
      </c>
      <c r="C131" s="220">
        <f t="shared" si="41"/>
        <v>0</v>
      </c>
      <c r="D131" s="253">
        <f t="shared" si="42"/>
        <v>0</v>
      </c>
      <c r="E131" s="335">
        <f t="shared" si="42"/>
        <v>0</v>
      </c>
      <c r="F131" s="40"/>
      <c r="G131" s="41"/>
      <c r="H131" s="40"/>
      <c r="I131" s="88"/>
      <c r="J131" s="40"/>
      <c r="K131" s="88"/>
      <c r="L131" s="336"/>
      <c r="M131" s="88"/>
      <c r="N131" s="40"/>
      <c r="O131" s="88"/>
      <c r="P131" s="40"/>
      <c r="Q131" s="88"/>
      <c r="R131" s="40"/>
      <c r="S131" s="88"/>
      <c r="T131" s="40"/>
      <c r="U131" s="88"/>
      <c r="V131" s="89"/>
      <c r="W131" s="88"/>
      <c r="X131" s="89"/>
      <c r="Y131" s="88"/>
      <c r="Z131" s="337"/>
      <c r="AA131" s="338"/>
      <c r="AB131" s="337"/>
      <c r="AC131" s="339"/>
      <c r="AD131" s="14" t="str">
        <f t="shared" si="43"/>
        <v/>
      </c>
      <c r="CA131" s="60" t="str">
        <f t="shared" si="44"/>
        <v/>
      </c>
      <c r="CB131" s="60" t="str">
        <f t="shared" si="45"/>
        <v/>
      </c>
      <c r="CK131" s="327">
        <f t="shared" si="46"/>
        <v>0</v>
      </c>
      <c r="CL131" s="327">
        <f t="shared" si="46"/>
        <v>0</v>
      </c>
    </row>
    <row r="132" spans="1:90" ht="15" customHeight="1" x14ac:dyDescent="0.25">
      <c r="A132" s="3607" t="s">
        <v>159</v>
      </c>
      <c r="B132" s="2158" t="s">
        <v>153</v>
      </c>
      <c r="C132" s="2205">
        <f t="shared" si="41"/>
        <v>0</v>
      </c>
      <c r="D132" s="2193">
        <f t="shared" si="42"/>
        <v>0</v>
      </c>
      <c r="E132" s="2206">
        <f t="shared" si="42"/>
        <v>0</v>
      </c>
      <c r="F132" s="2137"/>
      <c r="G132" s="2138"/>
      <c r="H132" s="2137"/>
      <c r="I132" s="2159"/>
      <c r="J132" s="2137"/>
      <c r="K132" s="2159"/>
      <c r="L132" s="2207"/>
      <c r="M132" s="2159"/>
      <c r="N132" s="2137"/>
      <c r="O132" s="2159"/>
      <c r="P132" s="2137"/>
      <c r="Q132" s="2159"/>
      <c r="R132" s="2137"/>
      <c r="S132" s="2159"/>
      <c r="T132" s="2137"/>
      <c r="U132" s="2159"/>
      <c r="V132" s="2160"/>
      <c r="W132" s="2159"/>
      <c r="X132" s="2160"/>
      <c r="Y132" s="2159"/>
      <c r="Z132" s="2200"/>
      <c r="AA132" s="1794"/>
      <c r="AB132" s="2200"/>
      <c r="AC132" s="2208"/>
      <c r="AD132" s="14" t="str">
        <f t="shared" si="43"/>
        <v/>
      </c>
      <c r="CA132" s="60" t="str">
        <f t="shared" si="44"/>
        <v/>
      </c>
      <c r="CB132" s="60" t="str">
        <f t="shared" si="45"/>
        <v/>
      </c>
      <c r="CK132" s="327">
        <f t="shared" si="46"/>
        <v>0</v>
      </c>
      <c r="CL132" s="327">
        <f t="shared" si="46"/>
        <v>0</v>
      </c>
    </row>
    <row r="133" spans="1:90" ht="15" customHeight="1" x14ac:dyDescent="0.25">
      <c r="A133" s="2517"/>
      <c r="B133" s="83" t="s">
        <v>154</v>
      </c>
      <c r="C133" s="216">
        <f t="shared" si="41"/>
        <v>0</v>
      </c>
      <c r="D133" s="248">
        <f t="shared" si="42"/>
        <v>0</v>
      </c>
      <c r="E133" s="328">
        <f t="shared" si="42"/>
        <v>0</v>
      </c>
      <c r="F133" s="77"/>
      <c r="G133" s="82"/>
      <c r="H133" s="77"/>
      <c r="I133" s="78"/>
      <c r="J133" s="77"/>
      <c r="K133" s="78"/>
      <c r="L133" s="329"/>
      <c r="M133" s="78"/>
      <c r="N133" s="77"/>
      <c r="O133" s="78"/>
      <c r="P133" s="77"/>
      <c r="Q133" s="78"/>
      <c r="R133" s="77"/>
      <c r="S133" s="78"/>
      <c r="T133" s="77"/>
      <c r="U133" s="78"/>
      <c r="V133" s="79"/>
      <c r="W133" s="78"/>
      <c r="X133" s="79"/>
      <c r="Y133" s="78"/>
      <c r="Z133" s="330"/>
      <c r="AA133" s="331"/>
      <c r="AB133" s="330"/>
      <c r="AC133" s="332"/>
      <c r="AD133" s="14" t="str">
        <f t="shared" si="43"/>
        <v/>
      </c>
      <c r="CA133" s="60" t="str">
        <f t="shared" si="44"/>
        <v/>
      </c>
      <c r="CB133" s="60" t="str">
        <f t="shared" si="45"/>
        <v/>
      </c>
      <c r="CK133" s="327">
        <f t="shared" si="46"/>
        <v>0</v>
      </c>
      <c r="CL133" s="327">
        <f t="shared" si="46"/>
        <v>0</v>
      </c>
    </row>
    <row r="134" spans="1:90" ht="15" customHeight="1" x14ac:dyDescent="0.25">
      <c r="A134" s="2517"/>
      <c r="B134" s="73" t="s">
        <v>155</v>
      </c>
      <c r="C134" s="216">
        <f t="shared" si="41"/>
        <v>0</v>
      </c>
      <c r="D134" s="248">
        <f t="shared" si="42"/>
        <v>0</v>
      </c>
      <c r="E134" s="328">
        <f t="shared" si="42"/>
        <v>0</v>
      </c>
      <c r="F134" s="77"/>
      <c r="G134" s="82"/>
      <c r="H134" s="77"/>
      <c r="I134" s="78"/>
      <c r="J134" s="77"/>
      <c r="K134" s="78"/>
      <c r="L134" s="329"/>
      <c r="M134" s="78"/>
      <c r="N134" s="77"/>
      <c r="O134" s="78"/>
      <c r="P134" s="77"/>
      <c r="Q134" s="78"/>
      <c r="R134" s="77"/>
      <c r="S134" s="78"/>
      <c r="T134" s="77"/>
      <c r="U134" s="78"/>
      <c r="V134" s="79"/>
      <c r="W134" s="78"/>
      <c r="X134" s="79"/>
      <c r="Y134" s="78"/>
      <c r="Z134" s="330"/>
      <c r="AA134" s="331"/>
      <c r="AB134" s="330"/>
      <c r="AC134" s="332"/>
      <c r="AD134" s="14" t="str">
        <f t="shared" si="43"/>
        <v/>
      </c>
      <c r="CA134" s="60" t="str">
        <f t="shared" si="44"/>
        <v/>
      </c>
      <c r="CB134" s="60" t="str">
        <f t="shared" si="45"/>
        <v/>
      </c>
      <c r="CK134" s="327">
        <f t="shared" si="46"/>
        <v>0</v>
      </c>
      <c r="CL134" s="327">
        <f t="shared" si="46"/>
        <v>0</v>
      </c>
    </row>
    <row r="135" spans="1:90" ht="15" customHeight="1" x14ac:dyDescent="0.25">
      <c r="A135" s="2517"/>
      <c r="B135" s="73" t="s">
        <v>156</v>
      </c>
      <c r="C135" s="218">
        <f t="shared" si="41"/>
        <v>0</v>
      </c>
      <c r="D135" s="333">
        <f t="shared" si="42"/>
        <v>0</v>
      </c>
      <c r="E135" s="334">
        <f t="shared" si="42"/>
        <v>0</v>
      </c>
      <c r="F135" s="77"/>
      <c r="G135" s="82"/>
      <c r="H135" s="77"/>
      <c r="I135" s="78"/>
      <c r="J135" s="77"/>
      <c r="K135" s="78"/>
      <c r="L135" s="329"/>
      <c r="M135" s="78"/>
      <c r="N135" s="77"/>
      <c r="O135" s="78"/>
      <c r="P135" s="77"/>
      <c r="Q135" s="78"/>
      <c r="R135" s="77"/>
      <c r="S135" s="78"/>
      <c r="T135" s="77"/>
      <c r="U135" s="78"/>
      <c r="V135" s="79"/>
      <c r="W135" s="78"/>
      <c r="X135" s="79"/>
      <c r="Y135" s="78"/>
      <c r="Z135" s="330"/>
      <c r="AA135" s="331"/>
      <c r="AB135" s="330"/>
      <c r="AC135" s="332"/>
      <c r="AD135" s="14" t="str">
        <f t="shared" si="43"/>
        <v/>
      </c>
      <c r="CA135" s="60" t="str">
        <f t="shared" si="44"/>
        <v/>
      </c>
      <c r="CB135" s="60" t="str">
        <f t="shared" si="45"/>
        <v/>
      </c>
      <c r="CK135" s="327">
        <f t="shared" si="46"/>
        <v>0</v>
      </c>
      <c r="CL135" s="327">
        <f t="shared" si="46"/>
        <v>0</v>
      </c>
    </row>
    <row r="136" spans="1:90" ht="15" customHeight="1" x14ac:dyDescent="0.25">
      <c r="A136" s="2518"/>
      <c r="B136" s="34" t="s">
        <v>157</v>
      </c>
      <c r="C136" s="220">
        <f t="shared" si="41"/>
        <v>0</v>
      </c>
      <c r="D136" s="253">
        <f t="shared" si="42"/>
        <v>0</v>
      </c>
      <c r="E136" s="335">
        <f t="shared" si="42"/>
        <v>0</v>
      </c>
      <c r="F136" s="40"/>
      <c r="G136" s="41"/>
      <c r="H136" s="40"/>
      <c r="I136" s="88"/>
      <c r="J136" s="40"/>
      <c r="K136" s="88"/>
      <c r="L136" s="336"/>
      <c r="M136" s="88"/>
      <c r="N136" s="40"/>
      <c r="O136" s="88"/>
      <c r="P136" s="40"/>
      <c r="Q136" s="88"/>
      <c r="R136" s="40"/>
      <c r="S136" s="88"/>
      <c r="T136" s="40"/>
      <c r="U136" s="88"/>
      <c r="V136" s="89"/>
      <c r="W136" s="88"/>
      <c r="X136" s="89"/>
      <c r="Y136" s="88"/>
      <c r="Z136" s="337"/>
      <c r="AA136" s="338"/>
      <c r="AB136" s="337"/>
      <c r="AC136" s="339"/>
      <c r="AD136" s="14" t="str">
        <f t="shared" si="43"/>
        <v/>
      </c>
      <c r="CA136" s="60" t="str">
        <f t="shared" si="44"/>
        <v/>
      </c>
      <c r="CB136" s="60" t="str">
        <f t="shared" si="45"/>
        <v/>
      </c>
      <c r="CK136" s="327">
        <f t="shared" si="46"/>
        <v>0</v>
      </c>
      <c r="CL136" s="327">
        <f t="shared" si="46"/>
        <v>0</v>
      </c>
    </row>
    <row r="137" spans="1:90" ht="15" customHeight="1" x14ac:dyDescent="0.25">
      <c r="A137" s="3626" t="s">
        <v>160</v>
      </c>
      <c r="B137" s="2158" t="s">
        <v>153</v>
      </c>
      <c r="C137" s="2205">
        <f t="shared" si="41"/>
        <v>0</v>
      </c>
      <c r="D137" s="2193">
        <f t="shared" si="42"/>
        <v>0</v>
      </c>
      <c r="E137" s="2206">
        <f t="shared" si="42"/>
        <v>0</v>
      </c>
      <c r="F137" s="2137"/>
      <c r="G137" s="2138"/>
      <c r="H137" s="2137"/>
      <c r="I137" s="2159"/>
      <c r="J137" s="2137"/>
      <c r="K137" s="2159"/>
      <c r="L137" s="2207"/>
      <c r="M137" s="2159"/>
      <c r="N137" s="2137"/>
      <c r="O137" s="2159"/>
      <c r="P137" s="2137"/>
      <c r="Q137" s="2159"/>
      <c r="R137" s="2137"/>
      <c r="S137" s="2159"/>
      <c r="T137" s="2137"/>
      <c r="U137" s="2159"/>
      <c r="V137" s="2160"/>
      <c r="W137" s="2159"/>
      <c r="X137" s="2160"/>
      <c r="Y137" s="2159"/>
      <c r="Z137" s="2200"/>
      <c r="AA137" s="1794"/>
      <c r="AB137" s="2200"/>
      <c r="AC137" s="2208"/>
      <c r="AD137" s="14" t="str">
        <f t="shared" si="43"/>
        <v/>
      </c>
      <c r="CA137" s="60" t="str">
        <f t="shared" si="44"/>
        <v/>
      </c>
      <c r="CB137" s="60" t="str">
        <f t="shared" si="45"/>
        <v/>
      </c>
      <c r="CK137" s="327">
        <f t="shared" si="46"/>
        <v>0</v>
      </c>
      <c r="CL137" s="327">
        <f t="shared" si="46"/>
        <v>0</v>
      </c>
    </row>
    <row r="138" spans="1:90" ht="15" customHeight="1" x14ac:dyDescent="0.25">
      <c r="A138" s="2586"/>
      <c r="B138" s="83" t="s">
        <v>154</v>
      </c>
      <c r="C138" s="216">
        <f t="shared" si="41"/>
        <v>0</v>
      </c>
      <c r="D138" s="248">
        <f t="shared" si="42"/>
        <v>0</v>
      </c>
      <c r="E138" s="328">
        <f t="shared" si="42"/>
        <v>0</v>
      </c>
      <c r="F138" s="77"/>
      <c r="G138" s="82"/>
      <c r="H138" s="77"/>
      <c r="I138" s="78"/>
      <c r="J138" s="77"/>
      <c r="K138" s="78"/>
      <c r="L138" s="329"/>
      <c r="M138" s="78"/>
      <c r="N138" s="77"/>
      <c r="O138" s="78"/>
      <c r="P138" s="77"/>
      <c r="Q138" s="78"/>
      <c r="R138" s="77"/>
      <c r="S138" s="78"/>
      <c r="T138" s="77"/>
      <c r="U138" s="78"/>
      <c r="V138" s="79"/>
      <c r="W138" s="78"/>
      <c r="X138" s="79"/>
      <c r="Y138" s="78"/>
      <c r="Z138" s="330"/>
      <c r="AA138" s="331"/>
      <c r="AB138" s="330"/>
      <c r="AC138" s="332"/>
      <c r="AD138" s="14" t="str">
        <f t="shared" si="43"/>
        <v/>
      </c>
      <c r="CA138" s="60" t="str">
        <f t="shared" si="44"/>
        <v/>
      </c>
      <c r="CB138" s="60" t="str">
        <f t="shared" si="45"/>
        <v/>
      </c>
      <c r="CK138" s="327">
        <f t="shared" si="46"/>
        <v>0</v>
      </c>
      <c r="CL138" s="327">
        <f t="shared" si="46"/>
        <v>0</v>
      </c>
    </row>
    <row r="139" spans="1:90" ht="15" customHeight="1" x14ac:dyDescent="0.25">
      <c r="A139" s="2586"/>
      <c r="B139" s="73" t="s">
        <v>155</v>
      </c>
      <c r="C139" s="216">
        <f t="shared" si="41"/>
        <v>0</v>
      </c>
      <c r="D139" s="248">
        <f t="shared" si="42"/>
        <v>0</v>
      </c>
      <c r="E139" s="328">
        <f t="shared" si="42"/>
        <v>0</v>
      </c>
      <c r="F139" s="77"/>
      <c r="G139" s="82"/>
      <c r="H139" s="77"/>
      <c r="I139" s="78"/>
      <c r="J139" s="77"/>
      <c r="K139" s="78"/>
      <c r="L139" s="329"/>
      <c r="M139" s="78"/>
      <c r="N139" s="77"/>
      <c r="O139" s="78"/>
      <c r="P139" s="77"/>
      <c r="Q139" s="78"/>
      <c r="R139" s="77"/>
      <c r="S139" s="78"/>
      <c r="T139" s="77"/>
      <c r="U139" s="78"/>
      <c r="V139" s="79"/>
      <c r="W139" s="78"/>
      <c r="X139" s="79"/>
      <c r="Y139" s="78"/>
      <c r="Z139" s="330"/>
      <c r="AA139" s="331"/>
      <c r="AB139" s="330"/>
      <c r="AC139" s="332"/>
      <c r="AD139" s="14" t="str">
        <f t="shared" si="43"/>
        <v/>
      </c>
      <c r="CA139" s="60" t="str">
        <f t="shared" si="44"/>
        <v/>
      </c>
      <c r="CB139" s="60" t="str">
        <f t="shared" si="45"/>
        <v/>
      </c>
      <c r="CK139" s="327">
        <f t="shared" si="46"/>
        <v>0</v>
      </c>
      <c r="CL139" s="327">
        <f t="shared" si="46"/>
        <v>0</v>
      </c>
    </row>
    <row r="140" spans="1:90" ht="15" customHeight="1" x14ac:dyDescent="0.25">
      <c r="A140" s="2587"/>
      <c r="B140" s="73" t="s">
        <v>156</v>
      </c>
      <c r="C140" s="218">
        <f t="shared" si="41"/>
        <v>0</v>
      </c>
      <c r="D140" s="333">
        <f t="shared" si="42"/>
        <v>0</v>
      </c>
      <c r="E140" s="334">
        <f t="shared" si="42"/>
        <v>0</v>
      </c>
      <c r="F140" s="77"/>
      <c r="G140" s="82"/>
      <c r="H140" s="77"/>
      <c r="I140" s="78"/>
      <c r="J140" s="77"/>
      <c r="K140" s="78"/>
      <c r="L140" s="329"/>
      <c r="M140" s="78"/>
      <c r="N140" s="77"/>
      <c r="O140" s="78"/>
      <c r="P140" s="77"/>
      <c r="Q140" s="78"/>
      <c r="R140" s="77"/>
      <c r="S140" s="78"/>
      <c r="T140" s="77"/>
      <c r="U140" s="78"/>
      <c r="V140" s="79"/>
      <c r="W140" s="78"/>
      <c r="X140" s="79"/>
      <c r="Y140" s="78"/>
      <c r="Z140" s="330"/>
      <c r="AA140" s="331"/>
      <c r="AB140" s="330"/>
      <c r="AC140" s="332"/>
      <c r="AD140" s="14" t="str">
        <f t="shared" si="43"/>
        <v/>
      </c>
      <c r="CA140" s="60" t="str">
        <f t="shared" si="44"/>
        <v/>
      </c>
      <c r="CB140" s="60" t="str">
        <f t="shared" si="45"/>
        <v/>
      </c>
      <c r="CK140" s="327">
        <f t="shared" si="46"/>
        <v>0</v>
      </c>
      <c r="CL140" s="327">
        <f t="shared" si="46"/>
        <v>0</v>
      </c>
    </row>
    <row r="141" spans="1:90" ht="15" customHeight="1" x14ac:dyDescent="0.25">
      <c r="A141" s="2588"/>
      <c r="B141" s="34" t="s">
        <v>157</v>
      </c>
      <c r="C141" s="220">
        <f t="shared" si="41"/>
        <v>0</v>
      </c>
      <c r="D141" s="253">
        <f t="shared" si="42"/>
        <v>0</v>
      </c>
      <c r="E141" s="335">
        <f t="shared" si="42"/>
        <v>0</v>
      </c>
      <c r="F141" s="40"/>
      <c r="G141" s="41"/>
      <c r="H141" s="40"/>
      <c r="I141" s="88"/>
      <c r="J141" s="40"/>
      <c r="K141" s="88"/>
      <c r="L141" s="336"/>
      <c r="M141" s="88"/>
      <c r="N141" s="40"/>
      <c r="O141" s="88"/>
      <c r="P141" s="40"/>
      <c r="Q141" s="88"/>
      <c r="R141" s="40"/>
      <c r="S141" s="88"/>
      <c r="T141" s="40"/>
      <c r="U141" s="88"/>
      <c r="V141" s="89"/>
      <c r="W141" s="88"/>
      <c r="X141" s="89"/>
      <c r="Y141" s="88"/>
      <c r="Z141" s="337"/>
      <c r="AA141" s="338"/>
      <c r="AB141" s="337"/>
      <c r="AC141" s="339"/>
      <c r="AD141" s="14" t="str">
        <f t="shared" si="43"/>
        <v/>
      </c>
      <c r="CA141" s="60" t="str">
        <f t="shared" si="44"/>
        <v/>
      </c>
      <c r="CB141" s="60" t="str">
        <f t="shared" si="45"/>
        <v/>
      </c>
      <c r="CK141" s="327">
        <f t="shared" si="46"/>
        <v>0</v>
      </c>
      <c r="CL141" s="327">
        <f t="shared" si="46"/>
        <v>0</v>
      </c>
    </row>
    <row r="142" spans="1:90" ht="15" customHeight="1" x14ac:dyDescent="0.25">
      <c r="A142" s="3626" t="s">
        <v>161</v>
      </c>
      <c r="B142" s="2158" t="s">
        <v>153</v>
      </c>
      <c r="C142" s="2205">
        <f t="shared" si="41"/>
        <v>0</v>
      </c>
      <c r="D142" s="2193">
        <f t="shared" si="42"/>
        <v>0</v>
      </c>
      <c r="E142" s="2206">
        <f t="shared" si="42"/>
        <v>0</v>
      </c>
      <c r="F142" s="2137"/>
      <c r="G142" s="2138"/>
      <c r="H142" s="2137"/>
      <c r="I142" s="2159"/>
      <c r="J142" s="2137"/>
      <c r="K142" s="2159"/>
      <c r="L142" s="2207"/>
      <c r="M142" s="2159"/>
      <c r="N142" s="2137"/>
      <c r="O142" s="2159"/>
      <c r="P142" s="2137"/>
      <c r="Q142" s="2159"/>
      <c r="R142" s="2137"/>
      <c r="S142" s="2159"/>
      <c r="T142" s="2137"/>
      <c r="U142" s="2159"/>
      <c r="V142" s="2160"/>
      <c r="W142" s="2159"/>
      <c r="X142" s="2160"/>
      <c r="Y142" s="2159"/>
      <c r="Z142" s="2200"/>
      <c r="AA142" s="1794"/>
      <c r="AB142" s="2200"/>
      <c r="AC142" s="2208"/>
      <c r="AD142" s="14" t="str">
        <f t="shared" si="43"/>
        <v/>
      </c>
      <c r="CA142" s="60" t="str">
        <f t="shared" si="44"/>
        <v/>
      </c>
      <c r="CB142" s="60" t="str">
        <f t="shared" si="45"/>
        <v/>
      </c>
      <c r="CK142" s="327">
        <f t="shared" si="46"/>
        <v>0</v>
      </c>
      <c r="CL142" s="327">
        <f t="shared" si="46"/>
        <v>0</v>
      </c>
    </row>
    <row r="143" spans="1:90" ht="15" customHeight="1" x14ac:dyDescent="0.25">
      <c r="A143" s="2586"/>
      <c r="B143" s="83" t="s">
        <v>154</v>
      </c>
      <c r="C143" s="216">
        <f t="shared" si="41"/>
        <v>0</v>
      </c>
      <c r="D143" s="248">
        <f t="shared" si="42"/>
        <v>0</v>
      </c>
      <c r="E143" s="328">
        <f t="shared" si="42"/>
        <v>0</v>
      </c>
      <c r="F143" s="77"/>
      <c r="G143" s="82"/>
      <c r="H143" s="77"/>
      <c r="I143" s="78"/>
      <c r="J143" s="77"/>
      <c r="K143" s="78"/>
      <c r="L143" s="329"/>
      <c r="M143" s="78"/>
      <c r="N143" s="77"/>
      <c r="O143" s="78"/>
      <c r="P143" s="77"/>
      <c r="Q143" s="78"/>
      <c r="R143" s="77"/>
      <c r="S143" s="78"/>
      <c r="T143" s="77"/>
      <c r="U143" s="78"/>
      <c r="V143" s="79"/>
      <c r="W143" s="78"/>
      <c r="X143" s="79"/>
      <c r="Y143" s="78"/>
      <c r="Z143" s="330"/>
      <c r="AA143" s="331"/>
      <c r="AB143" s="330"/>
      <c r="AC143" s="332"/>
      <c r="AD143" s="14" t="str">
        <f t="shared" si="43"/>
        <v/>
      </c>
      <c r="CA143" s="60" t="str">
        <f t="shared" si="44"/>
        <v/>
      </c>
      <c r="CB143" s="60" t="str">
        <f t="shared" si="45"/>
        <v/>
      </c>
      <c r="CK143" s="327">
        <f t="shared" si="46"/>
        <v>0</v>
      </c>
      <c r="CL143" s="327">
        <f t="shared" si="46"/>
        <v>0</v>
      </c>
    </row>
    <row r="144" spans="1:90" ht="15" customHeight="1" x14ac:dyDescent="0.25">
      <c r="A144" s="2586"/>
      <c r="B144" s="73" t="s">
        <v>155</v>
      </c>
      <c r="C144" s="216">
        <f t="shared" si="41"/>
        <v>0</v>
      </c>
      <c r="D144" s="248">
        <f t="shared" si="42"/>
        <v>0</v>
      </c>
      <c r="E144" s="328">
        <f t="shared" si="42"/>
        <v>0</v>
      </c>
      <c r="F144" s="77"/>
      <c r="G144" s="82"/>
      <c r="H144" s="77"/>
      <c r="I144" s="78"/>
      <c r="J144" s="77"/>
      <c r="K144" s="78"/>
      <c r="L144" s="329"/>
      <c r="M144" s="78"/>
      <c r="N144" s="77"/>
      <c r="O144" s="78"/>
      <c r="P144" s="77"/>
      <c r="Q144" s="78"/>
      <c r="R144" s="77"/>
      <c r="S144" s="78"/>
      <c r="T144" s="77"/>
      <c r="U144" s="78"/>
      <c r="V144" s="79"/>
      <c r="W144" s="78"/>
      <c r="X144" s="79"/>
      <c r="Y144" s="78"/>
      <c r="Z144" s="330"/>
      <c r="AA144" s="331"/>
      <c r="AB144" s="330"/>
      <c r="AC144" s="332"/>
      <c r="AD144" s="14" t="str">
        <f t="shared" si="43"/>
        <v/>
      </c>
      <c r="CA144" s="60" t="str">
        <f t="shared" si="44"/>
        <v/>
      </c>
      <c r="CB144" s="60" t="str">
        <f t="shared" si="45"/>
        <v/>
      </c>
      <c r="CK144" s="327">
        <f t="shared" si="46"/>
        <v>0</v>
      </c>
      <c r="CL144" s="327">
        <f t="shared" si="46"/>
        <v>0</v>
      </c>
    </row>
    <row r="145" spans="1:90" ht="15" customHeight="1" x14ac:dyDescent="0.25">
      <c r="A145" s="2587"/>
      <c r="B145" s="73" t="s">
        <v>156</v>
      </c>
      <c r="C145" s="218">
        <f t="shared" si="41"/>
        <v>0</v>
      </c>
      <c r="D145" s="333">
        <f t="shared" si="42"/>
        <v>0</v>
      </c>
      <c r="E145" s="334">
        <f t="shared" si="42"/>
        <v>0</v>
      </c>
      <c r="F145" s="77"/>
      <c r="G145" s="82"/>
      <c r="H145" s="77"/>
      <c r="I145" s="78"/>
      <c r="J145" s="77"/>
      <c r="K145" s="78"/>
      <c r="L145" s="329"/>
      <c r="M145" s="78"/>
      <c r="N145" s="77"/>
      <c r="O145" s="78"/>
      <c r="P145" s="77"/>
      <c r="Q145" s="78"/>
      <c r="R145" s="77"/>
      <c r="S145" s="78"/>
      <c r="T145" s="77"/>
      <c r="U145" s="78"/>
      <c r="V145" s="79"/>
      <c r="W145" s="78"/>
      <c r="X145" s="79"/>
      <c r="Y145" s="78"/>
      <c r="Z145" s="330"/>
      <c r="AA145" s="331"/>
      <c r="AB145" s="330"/>
      <c r="AC145" s="332"/>
      <c r="AD145" s="14" t="str">
        <f t="shared" si="43"/>
        <v/>
      </c>
      <c r="CA145" s="60" t="str">
        <f t="shared" si="44"/>
        <v/>
      </c>
      <c r="CB145" s="60" t="str">
        <f t="shared" si="45"/>
        <v/>
      </c>
      <c r="CK145" s="327">
        <f t="shared" si="46"/>
        <v>0</v>
      </c>
      <c r="CL145" s="327">
        <f t="shared" si="46"/>
        <v>0</v>
      </c>
    </row>
    <row r="146" spans="1:90" ht="15" customHeight="1" x14ac:dyDescent="0.25">
      <c r="A146" s="2588"/>
      <c r="B146" s="34" t="s">
        <v>157</v>
      </c>
      <c r="C146" s="220">
        <f t="shared" si="41"/>
        <v>0</v>
      </c>
      <c r="D146" s="253">
        <f t="shared" si="42"/>
        <v>0</v>
      </c>
      <c r="E146" s="335">
        <f t="shared" si="42"/>
        <v>0</v>
      </c>
      <c r="F146" s="40"/>
      <c r="G146" s="41"/>
      <c r="H146" s="40"/>
      <c r="I146" s="88"/>
      <c r="J146" s="40"/>
      <c r="K146" s="88"/>
      <c r="L146" s="336"/>
      <c r="M146" s="88"/>
      <c r="N146" s="40"/>
      <c r="O146" s="88"/>
      <c r="P146" s="40"/>
      <c r="Q146" s="88"/>
      <c r="R146" s="40"/>
      <c r="S146" s="88"/>
      <c r="T146" s="40"/>
      <c r="U146" s="88"/>
      <c r="V146" s="89"/>
      <c r="W146" s="88"/>
      <c r="X146" s="89"/>
      <c r="Y146" s="88"/>
      <c r="Z146" s="337"/>
      <c r="AA146" s="338"/>
      <c r="AB146" s="337"/>
      <c r="AC146" s="339"/>
      <c r="AD146" s="14" t="str">
        <f t="shared" si="43"/>
        <v/>
      </c>
      <c r="CA146" s="60" t="str">
        <f t="shared" si="44"/>
        <v/>
      </c>
      <c r="CB146" s="60" t="str">
        <f t="shared" si="45"/>
        <v/>
      </c>
      <c r="CK146" s="327">
        <f t="shared" si="46"/>
        <v>0</v>
      </c>
      <c r="CL146" s="327">
        <f t="shared" si="46"/>
        <v>0</v>
      </c>
    </row>
    <row r="147" spans="1:90" ht="15" customHeight="1" x14ac:dyDescent="0.25">
      <c r="A147" s="3607" t="s">
        <v>162</v>
      </c>
      <c r="B147" s="2158" t="s">
        <v>153</v>
      </c>
      <c r="C147" s="2205">
        <f t="shared" si="41"/>
        <v>0</v>
      </c>
      <c r="D147" s="2193">
        <f t="shared" si="42"/>
        <v>0</v>
      </c>
      <c r="E147" s="2206">
        <f t="shared" si="42"/>
        <v>0</v>
      </c>
      <c r="F147" s="2137"/>
      <c r="G147" s="2138"/>
      <c r="H147" s="2137"/>
      <c r="I147" s="2159"/>
      <c r="J147" s="2137"/>
      <c r="K147" s="2159"/>
      <c r="L147" s="2207"/>
      <c r="M147" s="2159"/>
      <c r="N147" s="2137"/>
      <c r="O147" s="2159"/>
      <c r="P147" s="2137"/>
      <c r="Q147" s="2159"/>
      <c r="R147" s="2137"/>
      <c r="S147" s="2159"/>
      <c r="T147" s="2137"/>
      <c r="U147" s="2159"/>
      <c r="V147" s="2160"/>
      <c r="W147" s="2159"/>
      <c r="X147" s="2160"/>
      <c r="Y147" s="2159"/>
      <c r="Z147" s="2200"/>
      <c r="AA147" s="1794"/>
      <c r="AB147" s="2200"/>
      <c r="AC147" s="2208"/>
      <c r="AD147" s="14" t="str">
        <f t="shared" si="43"/>
        <v/>
      </c>
      <c r="CA147" s="60" t="str">
        <f t="shared" si="44"/>
        <v/>
      </c>
      <c r="CB147" s="60" t="str">
        <f t="shared" si="45"/>
        <v/>
      </c>
      <c r="CK147" s="327">
        <f t="shared" si="46"/>
        <v>0</v>
      </c>
      <c r="CL147" s="327">
        <f t="shared" si="46"/>
        <v>0</v>
      </c>
    </row>
    <row r="148" spans="1:90" ht="15" customHeight="1" x14ac:dyDescent="0.25">
      <c r="A148" s="2517"/>
      <c r="B148" s="83" t="s">
        <v>154</v>
      </c>
      <c r="C148" s="216">
        <f t="shared" si="41"/>
        <v>0</v>
      </c>
      <c r="D148" s="248">
        <f t="shared" si="42"/>
        <v>0</v>
      </c>
      <c r="E148" s="328">
        <f t="shared" si="42"/>
        <v>0</v>
      </c>
      <c r="F148" s="77"/>
      <c r="G148" s="82"/>
      <c r="H148" s="77"/>
      <c r="I148" s="78"/>
      <c r="J148" s="77"/>
      <c r="K148" s="78"/>
      <c r="L148" s="329"/>
      <c r="M148" s="78"/>
      <c r="N148" s="77"/>
      <c r="O148" s="78"/>
      <c r="P148" s="77"/>
      <c r="Q148" s="78"/>
      <c r="R148" s="77"/>
      <c r="S148" s="78"/>
      <c r="T148" s="77"/>
      <c r="U148" s="78"/>
      <c r="V148" s="79"/>
      <c r="W148" s="78"/>
      <c r="X148" s="79"/>
      <c r="Y148" s="78"/>
      <c r="Z148" s="330"/>
      <c r="AA148" s="331"/>
      <c r="AB148" s="330"/>
      <c r="AC148" s="332"/>
      <c r="AD148" s="14" t="str">
        <f t="shared" si="43"/>
        <v/>
      </c>
      <c r="CA148" s="60" t="str">
        <f t="shared" si="44"/>
        <v/>
      </c>
      <c r="CB148" s="60" t="str">
        <f t="shared" si="45"/>
        <v/>
      </c>
      <c r="CK148" s="327">
        <f t="shared" si="46"/>
        <v>0</v>
      </c>
      <c r="CL148" s="327">
        <f t="shared" si="46"/>
        <v>0</v>
      </c>
    </row>
    <row r="149" spans="1:90" ht="15" customHeight="1" x14ac:dyDescent="0.25">
      <c r="A149" s="2517"/>
      <c r="B149" s="73" t="s">
        <v>155</v>
      </c>
      <c r="C149" s="216">
        <f t="shared" si="41"/>
        <v>0</v>
      </c>
      <c r="D149" s="248">
        <f t="shared" si="42"/>
        <v>0</v>
      </c>
      <c r="E149" s="328">
        <f t="shared" si="42"/>
        <v>0</v>
      </c>
      <c r="F149" s="77"/>
      <c r="G149" s="82"/>
      <c r="H149" s="77"/>
      <c r="I149" s="78"/>
      <c r="J149" s="77"/>
      <c r="K149" s="78"/>
      <c r="L149" s="329"/>
      <c r="M149" s="78"/>
      <c r="N149" s="77"/>
      <c r="O149" s="78"/>
      <c r="P149" s="77"/>
      <c r="Q149" s="78"/>
      <c r="R149" s="77"/>
      <c r="S149" s="78"/>
      <c r="T149" s="77"/>
      <c r="U149" s="78"/>
      <c r="V149" s="79"/>
      <c r="W149" s="78"/>
      <c r="X149" s="79"/>
      <c r="Y149" s="78"/>
      <c r="Z149" s="330"/>
      <c r="AA149" s="331"/>
      <c r="AB149" s="330"/>
      <c r="AC149" s="332"/>
      <c r="AD149" s="14" t="str">
        <f t="shared" si="43"/>
        <v/>
      </c>
      <c r="CA149" s="60" t="str">
        <f t="shared" si="44"/>
        <v/>
      </c>
      <c r="CB149" s="60" t="str">
        <f t="shared" si="45"/>
        <v/>
      </c>
      <c r="CK149" s="327">
        <f t="shared" si="46"/>
        <v>0</v>
      </c>
      <c r="CL149" s="327">
        <f t="shared" si="46"/>
        <v>0</v>
      </c>
    </row>
    <row r="150" spans="1:90" ht="15" customHeight="1" x14ac:dyDescent="0.25">
      <c r="A150" s="2517"/>
      <c r="B150" s="73" t="s">
        <v>156</v>
      </c>
      <c r="C150" s="218">
        <f t="shared" si="41"/>
        <v>0</v>
      </c>
      <c r="D150" s="333">
        <f t="shared" si="42"/>
        <v>0</v>
      </c>
      <c r="E150" s="334">
        <f t="shared" si="42"/>
        <v>0</v>
      </c>
      <c r="F150" s="77"/>
      <c r="G150" s="82"/>
      <c r="H150" s="77"/>
      <c r="I150" s="78"/>
      <c r="J150" s="77"/>
      <c r="K150" s="78"/>
      <c r="L150" s="329"/>
      <c r="M150" s="78"/>
      <c r="N150" s="77"/>
      <c r="O150" s="78"/>
      <c r="P150" s="77"/>
      <c r="Q150" s="78"/>
      <c r="R150" s="77"/>
      <c r="S150" s="78"/>
      <c r="T150" s="77"/>
      <c r="U150" s="78"/>
      <c r="V150" s="79"/>
      <c r="W150" s="78"/>
      <c r="X150" s="79"/>
      <c r="Y150" s="78"/>
      <c r="Z150" s="330"/>
      <c r="AA150" s="331"/>
      <c r="AB150" s="330"/>
      <c r="AC150" s="332"/>
      <c r="AD150" s="14" t="str">
        <f t="shared" si="43"/>
        <v/>
      </c>
      <c r="CA150" s="60" t="str">
        <f t="shared" si="44"/>
        <v/>
      </c>
      <c r="CB150" s="60" t="str">
        <f t="shared" si="45"/>
        <v/>
      </c>
      <c r="CK150" s="327">
        <f t="shared" si="46"/>
        <v>0</v>
      </c>
      <c r="CL150" s="327">
        <f t="shared" si="46"/>
        <v>0</v>
      </c>
    </row>
    <row r="151" spans="1:90" ht="15" customHeight="1" x14ac:dyDescent="0.25">
      <c r="A151" s="2517"/>
      <c r="B151" s="34" t="s">
        <v>157</v>
      </c>
      <c r="C151" s="340">
        <f t="shared" si="41"/>
        <v>0</v>
      </c>
      <c r="D151" s="250">
        <f t="shared" si="42"/>
        <v>0</v>
      </c>
      <c r="E151" s="341">
        <f t="shared" si="42"/>
        <v>0</v>
      </c>
      <c r="F151" s="104"/>
      <c r="G151" s="109"/>
      <c r="H151" s="104"/>
      <c r="I151" s="105"/>
      <c r="J151" s="104"/>
      <c r="K151" s="105"/>
      <c r="L151" s="276"/>
      <c r="M151" s="105"/>
      <c r="N151" s="104"/>
      <c r="O151" s="105"/>
      <c r="P151" s="104"/>
      <c r="Q151" s="105"/>
      <c r="R151" s="104"/>
      <c r="S151" s="105"/>
      <c r="T151" s="104"/>
      <c r="U151" s="105"/>
      <c r="V151" s="106"/>
      <c r="W151" s="105"/>
      <c r="X151" s="106"/>
      <c r="Y151" s="105"/>
      <c r="Z151" s="342"/>
      <c r="AA151" s="343"/>
      <c r="AB151" s="342"/>
      <c r="AC151" s="344"/>
      <c r="AD151" s="14" t="str">
        <f t="shared" si="43"/>
        <v/>
      </c>
      <c r="CA151" s="60" t="str">
        <f t="shared" si="44"/>
        <v/>
      </c>
      <c r="CB151" s="60" t="str">
        <f t="shared" si="45"/>
        <v/>
      </c>
      <c r="CK151" s="327">
        <f t="shared" si="46"/>
        <v>0</v>
      </c>
      <c r="CL151" s="327">
        <f t="shared" si="46"/>
        <v>0</v>
      </c>
    </row>
    <row r="152" spans="1:90" ht="15" customHeight="1" x14ac:dyDescent="0.25">
      <c r="A152" s="3591" t="s">
        <v>163</v>
      </c>
      <c r="B152" s="3592"/>
      <c r="C152" s="2209">
        <f>SUM(C122:C151)</f>
        <v>0</v>
      </c>
      <c r="D152" s="2210">
        <f>SUM(D122:D151)</f>
        <v>0</v>
      </c>
      <c r="E152" s="2211">
        <f t="shared" ref="E152:AC152" si="47">SUM(E122:E151)</f>
        <v>0</v>
      </c>
      <c r="F152" s="2212">
        <f t="shared" si="47"/>
        <v>0</v>
      </c>
      <c r="G152" s="2213">
        <f t="shared" si="47"/>
        <v>0</v>
      </c>
      <c r="H152" s="2212">
        <f t="shared" si="47"/>
        <v>0</v>
      </c>
      <c r="I152" s="2213">
        <f t="shared" si="47"/>
        <v>0</v>
      </c>
      <c r="J152" s="2212">
        <f t="shared" si="47"/>
        <v>0</v>
      </c>
      <c r="K152" s="2213">
        <f t="shared" si="47"/>
        <v>0</v>
      </c>
      <c r="L152" s="2212">
        <f t="shared" si="47"/>
        <v>0</v>
      </c>
      <c r="M152" s="2213">
        <f t="shared" si="47"/>
        <v>0</v>
      </c>
      <c r="N152" s="2212">
        <f t="shared" si="47"/>
        <v>0</v>
      </c>
      <c r="O152" s="2213">
        <f t="shared" si="47"/>
        <v>0</v>
      </c>
      <c r="P152" s="2212">
        <f t="shared" si="47"/>
        <v>0</v>
      </c>
      <c r="Q152" s="2213">
        <f t="shared" si="47"/>
        <v>0</v>
      </c>
      <c r="R152" s="2212">
        <f t="shared" si="47"/>
        <v>0</v>
      </c>
      <c r="S152" s="2213">
        <f t="shared" si="47"/>
        <v>0</v>
      </c>
      <c r="T152" s="2212">
        <f t="shared" si="47"/>
        <v>0</v>
      </c>
      <c r="U152" s="2213">
        <f t="shared" si="47"/>
        <v>0</v>
      </c>
      <c r="V152" s="2212">
        <f t="shared" si="47"/>
        <v>0</v>
      </c>
      <c r="W152" s="2213">
        <f t="shared" si="47"/>
        <v>0</v>
      </c>
      <c r="X152" s="2212">
        <f t="shared" si="47"/>
        <v>0</v>
      </c>
      <c r="Y152" s="2213">
        <f t="shared" si="47"/>
        <v>0</v>
      </c>
      <c r="Z152" s="2214">
        <f t="shared" si="47"/>
        <v>0</v>
      </c>
      <c r="AA152" s="2215">
        <f t="shared" si="47"/>
        <v>0</v>
      </c>
      <c r="AB152" s="2216">
        <f t="shared" si="47"/>
        <v>0</v>
      </c>
      <c r="AC152" s="2217">
        <f t="shared" si="47"/>
        <v>0</v>
      </c>
      <c r="AD152" s="14"/>
    </row>
    <row r="153" spans="1:90" ht="15" customHeight="1" x14ac:dyDescent="0.25">
      <c r="A153" s="2595" t="s">
        <v>164</v>
      </c>
      <c r="B153" s="354" t="s">
        <v>153</v>
      </c>
      <c r="C153" s="355"/>
      <c r="D153" s="356"/>
      <c r="E153" s="357"/>
      <c r="F153" s="178"/>
      <c r="G153" s="358"/>
      <c r="H153" s="178"/>
      <c r="I153" s="359"/>
      <c r="J153" s="178"/>
      <c r="K153" s="359"/>
      <c r="L153" s="360"/>
      <c r="M153" s="359"/>
      <c r="N153" s="178"/>
      <c r="O153" s="359"/>
      <c r="P153" s="178"/>
      <c r="Q153" s="359"/>
      <c r="R153" s="178"/>
      <c r="S153" s="359"/>
      <c r="T153" s="178"/>
      <c r="U153" s="359"/>
      <c r="V153" s="361"/>
      <c r="W153" s="359"/>
      <c r="X153" s="361"/>
      <c r="Y153" s="359"/>
      <c r="Z153" s="360"/>
      <c r="AA153" s="362"/>
      <c r="AB153" s="360"/>
      <c r="AC153" s="359"/>
      <c r="AD153" s="14" t="str">
        <f t="shared" si="43"/>
        <v/>
      </c>
      <c r="CA153" s="60" t="str">
        <f t="shared" ref="CA153:CA157" si="48">IF(AND($C153&lt;&gt;0,AB153=""),"* No olvide ingresar la variable "&amp;AB$119&amp;""&amp;". Digite CERO si no tiene. ",IF(AB153&gt;$C153,"* La variable Pueblos Originarios no debe ser mayor al Total Ambos Sexos. ",""))</f>
        <v/>
      </c>
      <c r="CB153" s="60" t="str">
        <f>IF(AND($C153&lt;&gt;0,AC153=""),"* No olvide ingresar la variable "&amp;AC$119&amp;""&amp;". Digite CERO si no tiene. ",IF(AC153&gt;$C153,"* La variable Migrantes no debe ser mayor al Total Ambos Sexos. ",""))</f>
        <v/>
      </c>
      <c r="CK153" s="327">
        <f>IF(AND($C153&lt;&gt;0,AB153=""),1,IF(AB153&gt;$C153,1,0))</f>
        <v>0</v>
      </c>
      <c r="CL153" s="327">
        <f>IF(AND($C153&lt;&gt;0,AC153=""),1,IF(AC153&gt;$C153,1,0))</f>
        <v>0</v>
      </c>
    </row>
    <row r="154" spans="1:90" ht="15" customHeight="1" x14ac:dyDescent="0.25">
      <c r="A154" s="2595"/>
      <c r="B154" s="354" t="s">
        <v>154</v>
      </c>
      <c r="C154" s="355"/>
      <c r="D154" s="356"/>
      <c r="E154" s="357"/>
      <c r="F154" s="178"/>
      <c r="G154" s="358"/>
      <c r="H154" s="178"/>
      <c r="I154" s="359"/>
      <c r="J154" s="178"/>
      <c r="K154" s="359"/>
      <c r="L154" s="360"/>
      <c r="M154" s="359"/>
      <c r="N154" s="178"/>
      <c r="O154" s="359"/>
      <c r="P154" s="178"/>
      <c r="Q154" s="359"/>
      <c r="R154" s="178"/>
      <c r="S154" s="359"/>
      <c r="T154" s="178"/>
      <c r="U154" s="359"/>
      <c r="V154" s="361"/>
      <c r="W154" s="359"/>
      <c r="X154" s="361"/>
      <c r="Y154" s="359"/>
      <c r="Z154" s="360"/>
      <c r="AA154" s="362"/>
      <c r="AB154" s="360"/>
      <c r="AC154" s="359"/>
      <c r="AD154" s="14" t="str">
        <f t="shared" si="43"/>
        <v/>
      </c>
      <c r="CA154" s="60" t="str">
        <f t="shared" si="48"/>
        <v/>
      </c>
      <c r="CB154" s="60" t="str">
        <f t="shared" ref="CB154:CB157" si="49">IF(AND($C154&lt;&gt;0,AC154=""),"* No olvide ingresar la variable "&amp;AC$119&amp;""&amp;". Digite CERO si no tiene. ",IF(AC154&gt;$C154,"* La variable Migrantes no debe ser mayor al Total Ambos Sexos. ",""))</f>
        <v/>
      </c>
      <c r="CK154" s="327">
        <f t="shared" ref="CK154:CL157" si="50">IF(AND($C154&lt;&gt;0,AB154=""),1,IF(AB154&gt;$C154,1,0))</f>
        <v>0</v>
      </c>
      <c r="CL154" s="327">
        <f t="shared" si="50"/>
        <v>0</v>
      </c>
    </row>
    <row r="155" spans="1:90" ht="15" customHeight="1" x14ac:dyDescent="0.25">
      <c r="A155" s="2595"/>
      <c r="B155" s="363" t="s">
        <v>155</v>
      </c>
      <c r="C155" s="355"/>
      <c r="D155" s="356"/>
      <c r="E155" s="357"/>
      <c r="F155" s="178"/>
      <c r="G155" s="358"/>
      <c r="H155" s="178"/>
      <c r="I155" s="359"/>
      <c r="J155" s="178"/>
      <c r="K155" s="359"/>
      <c r="L155" s="360"/>
      <c r="M155" s="359"/>
      <c r="N155" s="178"/>
      <c r="O155" s="359"/>
      <c r="P155" s="178"/>
      <c r="Q155" s="359"/>
      <c r="R155" s="178"/>
      <c r="S155" s="359"/>
      <c r="T155" s="178"/>
      <c r="U155" s="359"/>
      <c r="V155" s="361"/>
      <c r="W155" s="359"/>
      <c r="X155" s="361"/>
      <c r="Y155" s="359"/>
      <c r="Z155" s="360"/>
      <c r="AA155" s="362"/>
      <c r="AB155" s="360"/>
      <c r="AC155" s="359"/>
      <c r="AD155" s="14" t="str">
        <f t="shared" si="43"/>
        <v/>
      </c>
      <c r="CA155" s="60" t="str">
        <f t="shared" si="48"/>
        <v/>
      </c>
      <c r="CB155" s="60" t="str">
        <f t="shared" si="49"/>
        <v/>
      </c>
      <c r="CK155" s="327">
        <f t="shared" si="50"/>
        <v>0</v>
      </c>
      <c r="CL155" s="327">
        <f t="shared" si="50"/>
        <v>0</v>
      </c>
    </row>
    <row r="156" spans="1:90" ht="15" customHeight="1" x14ac:dyDescent="0.25">
      <c r="A156" s="2595"/>
      <c r="B156" s="363" t="s">
        <v>156</v>
      </c>
      <c r="C156" s="355"/>
      <c r="D156" s="356"/>
      <c r="E156" s="357"/>
      <c r="F156" s="178"/>
      <c r="G156" s="358"/>
      <c r="H156" s="178"/>
      <c r="I156" s="359"/>
      <c r="J156" s="178"/>
      <c r="K156" s="359"/>
      <c r="L156" s="360"/>
      <c r="M156" s="359"/>
      <c r="N156" s="178"/>
      <c r="O156" s="359"/>
      <c r="P156" s="178"/>
      <c r="Q156" s="359"/>
      <c r="R156" s="178"/>
      <c r="S156" s="359"/>
      <c r="T156" s="178"/>
      <c r="U156" s="359"/>
      <c r="V156" s="361"/>
      <c r="W156" s="359"/>
      <c r="X156" s="361"/>
      <c r="Y156" s="359"/>
      <c r="Z156" s="360"/>
      <c r="AA156" s="362"/>
      <c r="AB156" s="360"/>
      <c r="AC156" s="359"/>
      <c r="AD156" s="14" t="str">
        <f t="shared" si="43"/>
        <v/>
      </c>
      <c r="CA156" s="60" t="str">
        <f t="shared" si="48"/>
        <v/>
      </c>
      <c r="CB156" s="60" t="str">
        <f t="shared" si="49"/>
        <v/>
      </c>
      <c r="CK156" s="327">
        <f t="shared" si="50"/>
        <v>0</v>
      </c>
      <c r="CL156" s="327">
        <f t="shared" si="50"/>
        <v>0</v>
      </c>
    </row>
    <row r="157" spans="1:90" ht="15" customHeight="1" x14ac:dyDescent="0.25">
      <c r="A157" s="2595"/>
      <c r="B157" s="364" t="s">
        <v>157</v>
      </c>
      <c r="C157" s="365"/>
      <c r="D157" s="366"/>
      <c r="E157" s="367"/>
      <c r="F157" s="284"/>
      <c r="G157" s="285"/>
      <c r="H157" s="284"/>
      <c r="I157" s="368"/>
      <c r="J157" s="284"/>
      <c r="K157" s="368"/>
      <c r="L157" s="287"/>
      <c r="M157" s="368"/>
      <c r="N157" s="284"/>
      <c r="O157" s="368"/>
      <c r="P157" s="284"/>
      <c r="Q157" s="368"/>
      <c r="R157" s="284"/>
      <c r="S157" s="368"/>
      <c r="T157" s="284"/>
      <c r="U157" s="368"/>
      <c r="V157" s="369"/>
      <c r="W157" s="368"/>
      <c r="X157" s="369"/>
      <c r="Y157" s="368"/>
      <c r="Z157" s="287"/>
      <c r="AA157" s="370"/>
      <c r="AB157" s="287"/>
      <c r="AC157" s="368"/>
      <c r="AD157" s="14" t="str">
        <f t="shared" si="43"/>
        <v/>
      </c>
      <c r="CA157" s="60" t="str">
        <f t="shared" si="48"/>
        <v/>
      </c>
      <c r="CB157" s="60" t="str">
        <f t="shared" si="49"/>
        <v/>
      </c>
      <c r="CK157" s="327">
        <f t="shared" si="50"/>
        <v>0</v>
      </c>
      <c r="CL157" s="327">
        <f t="shared" si="50"/>
        <v>0</v>
      </c>
    </row>
    <row r="158" spans="1:90" x14ac:dyDescent="0.25">
      <c r="A158" s="3628" t="s">
        <v>163</v>
      </c>
      <c r="B158" s="3629"/>
      <c r="C158" s="2218"/>
      <c r="D158" s="2219"/>
      <c r="E158" s="2220"/>
      <c r="F158" s="2221"/>
      <c r="G158" s="2222"/>
      <c r="H158" s="2221"/>
      <c r="I158" s="2222"/>
      <c r="J158" s="2221"/>
      <c r="K158" s="2222"/>
      <c r="L158" s="2221"/>
      <c r="M158" s="2222"/>
      <c r="N158" s="2221"/>
      <c r="O158" s="2222"/>
      <c r="P158" s="2221"/>
      <c r="Q158" s="2222"/>
      <c r="R158" s="2221"/>
      <c r="S158" s="2222"/>
      <c r="T158" s="2221"/>
      <c r="U158" s="2222"/>
      <c r="V158" s="2221"/>
      <c r="W158" s="2222"/>
      <c r="X158" s="2221"/>
      <c r="Y158" s="2222"/>
      <c r="Z158" s="2221"/>
      <c r="AA158" s="2223"/>
      <c r="AB158" s="2219"/>
      <c r="AC158" s="2222"/>
    </row>
    <row r="159" spans="1:90" ht="18" customHeight="1" x14ac:dyDescent="0.25">
      <c r="A159" s="377" t="s">
        <v>165</v>
      </c>
      <c r="B159" s="378"/>
      <c r="C159" s="378"/>
      <c r="D159" s="378"/>
      <c r="E159" s="242"/>
      <c r="F159" s="379"/>
      <c r="G159" s="379"/>
      <c r="H159" s="379"/>
      <c r="I159" s="379"/>
      <c r="J159" s="379"/>
      <c r="K159" s="379"/>
      <c r="L159" s="379"/>
      <c r="M159" s="379"/>
      <c r="N159" s="379"/>
      <c r="O159" s="379"/>
      <c r="P159" s="379"/>
      <c r="Q159" s="379"/>
      <c r="R159" s="379"/>
      <c r="S159" s="379"/>
      <c r="T159" s="379"/>
      <c r="U159" s="379"/>
      <c r="V159" s="379"/>
      <c r="W159" s="379"/>
      <c r="X159" s="379"/>
      <c r="Y159" s="379"/>
      <c r="Z159" s="3"/>
      <c r="AA159" s="3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90" ht="15" customHeight="1" x14ac:dyDescent="0.25">
      <c r="A160" s="3102" t="s">
        <v>59</v>
      </c>
      <c r="B160" s="3103"/>
      <c r="C160" s="3324" t="s">
        <v>65</v>
      </c>
      <c r="D160" s="3102"/>
      <c r="E160" s="3103"/>
      <c r="F160" s="3591" t="s">
        <v>6</v>
      </c>
      <c r="G160" s="3593"/>
      <c r="H160" s="3593"/>
      <c r="I160" s="3593"/>
      <c r="J160" s="3593"/>
      <c r="K160" s="3593"/>
      <c r="L160" s="3593"/>
      <c r="M160" s="3593"/>
      <c r="N160" s="3593"/>
      <c r="O160" s="3593"/>
      <c r="P160" s="3593"/>
      <c r="Q160" s="3593"/>
      <c r="R160" s="3593"/>
      <c r="S160" s="3593"/>
      <c r="T160" s="3593"/>
      <c r="U160" s="3593"/>
      <c r="V160" s="3593"/>
      <c r="W160" s="3593"/>
      <c r="X160" s="3593"/>
      <c r="Y160" s="3593"/>
      <c r="Z160" s="3593"/>
      <c r="AA160" s="3593"/>
      <c r="AB160" s="3593"/>
      <c r="AC160" s="3593"/>
      <c r="AD160" s="3593"/>
      <c r="AE160" s="3593"/>
      <c r="AF160" s="3593"/>
      <c r="AG160" s="3593"/>
      <c r="AH160" s="3593"/>
      <c r="AI160" s="3593"/>
      <c r="AJ160" s="3593"/>
      <c r="AK160" s="3593"/>
      <c r="AL160" s="3593"/>
      <c r="AM160" s="3592"/>
    </row>
    <row r="161" spans="1:39" ht="15" customHeight="1" x14ac:dyDescent="0.25">
      <c r="A161" s="2579"/>
      <c r="B161" s="2522"/>
      <c r="C161" s="2580"/>
      <c r="D161" s="2505"/>
      <c r="E161" s="2506"/>
      <c r="F161" s="3591" t="s">
        <v>166</v>
      </c>
      <c r="G161" s="3592"/>
      <c r="H161" s="3591" t="s">
        <v>147</v>
      </c>
      <c r="I161" s="3592"/>
      <c r="J161" s="3591" t="s">
        <v>113</v>
      </c>
      <c r="K161" s="3592"/>
      <c r="L161" s="3630" t="s">
        <v>114</v>
      </c>
      <c r="M161" s="3631"/>
      <c r="N161" s="3631" t="s">
        <v>148</v>
      </c>
      <c r="O161" s="3634"/>
      <c r="P161" s="3591" t="s">
        <v>167</v>
      </c>
      <c r="Q161" s="3592"/>
      <c r="R161" s="3593" t="s">
        <v>168</v>
      </c>
      <c r="S161" s="3592"/>
      <c r="T161" s="3593" t="s">
        <v>169</v>
      </c>
      <c r="U161" s="3592"/>
      <c r="V161" s="3591" t="s">
        <v>170</v>
      </c>
      <c r="W161" s="3592"/>
      <c r="X161" s="3593" t="s">
        <v>171</v>
      </c>
      <c r="Y161" s="3592"/>
      <c r="Z161" s="3624" t="s">
        <v>172</v>
      </c>
      <c r="AA161" s="3633"/>
      <c r="AB161" s="3624" t="s">
        <v>173</v>
      </c>
      <c r="AC161" s="3633"/>
      <c r="AD161" s="3624" t="s">
        <v>174</v>
      </c>
      <c r="AE161" s="3633"/>
      <c r="AF161" s="3624" t="s">
        <v>150</v>
      </c>
      <c r="AG161" s="3633"/>
      <c r="AH161" s="3624" t="s">
        <v>175</v>
      </c>
      <c r="AI161" s="3633"/>
      <c r="AJ161" s="3624" t="s">
        <v>176</v>
      </c>
      <c r="AK161" s="3633"/>
      <c r="AL161" s="3632" t="s">
        <v>130</v>
      </c>
      <c r="AM161" s="3633"/>
    </row>
    <row r="162" spans="1:39" ht="15" customHeight="1" x14ac:dyDescent="0.25">
      <c r="A162" s="2505"/>
      <c r="B162" s="2506"/>
      <c r="C162" s="2142" t="s">
        <v>17</v>
      </c>
      <c r="D162" s="1320" t="s">
        <v>18</v>
      </c>
      <c r="E162" s="382" t="s">
        <v>19</v>
      </c>
      <c r="F162" s="2224" t="s">
        <v>18</v>
      </c>
      <c r="G162" s="382" t="s">
        <v>19</v>
      </c>
      <c r="H162" s="2224" t="s">
        <v>18</v>
      </c>
      <c r="I162" s="382" t="s">
        <v>19</v>
      </c>
      <c r="J162" s="2224" t="s">
        <v>18</v>
      </c>
      <c r="K162" s="382" t="s">
        <v>19</v>
      </c>
      <c r="L162" s="2148" t="s">
        <v>18</v>
      </c>
      <c r="M162" s="384" t="s">
        <v>19</v>
      </c>
      <c r="N162" s="2147" t="s">
        <v>18</v>
      </c>
      <c r="O162" s="2203" t="s">
        <v>19</v>
      </c>
      <c r="P162" s="2147" t="s">
        <v>18</v>
      </c>
      <c r="Q162" s="2203" t="s">
        <v>19</v>
      </c>
      <c r="R162" s="2166" t="s">
        <v>18</v>
      </c>
      <c r="S162" s="123" t="s">
        <v>19</v>
      </c>
      <c r="T162" s="2166" t="s">
        <v>18</v>
      </c>
      <c r="U162" s="123" t="s">
        <v>19</v>
      </c>
      <c r="V162" s="2148" t="s">
        <v>18</v>
      </c>
      <c r="W162" s="123" t="s">
        <v>19</v>
      </c>
      <c r="X162" s="2166" t="s">
        <v>18</v>
      </c>
      <c r="Y162" s="123" t="s">
        <v>19</v>
      </c>
      <c r="Z162" s="2204" t="s">
        <v>18</v>
      </c>
      <c r="AA162" s="385" t="s">
        <v>19</v>
      </c>
      <c r="AB162" s="2204" t="s">
        <v>18</v>
      </c>
      <c r="AC162" s="385" t="s">
        <v>19</v>
      </c>
      <c r="AD162" s="2204" t="s">
        <v>18</v>
      </c>
      <c r="AE162" s="385" t="s">
        <v>19</v>
      </c>
      <c r="AF162" s="2204" t="s">
        <v>18</v>
      </c>
      <c r="AG162" s="385" t="s">
        <v>19</v>
      </c>
      <c r="AH162" s="2204" t="s">
        <v>18</v>
      </c>
      <c r="AI162" s="385" t="s">
        <v>19</v>
      </c>
      <c r="AJ162" s="2204" t="s">
        <v>18</v>
      </c>
      <c r="AK162" s="385" t="s">
        <v>19</v>
      </c>
      <c r="AL162" s="2225" t="s">
        <v>18</v>
      </c>
      <c r="AM162" s="385" t="s">
        <v>19</v>
      </c>
    </row>
    <row r="163" spans="1:39" ht="15" customHeight="1" x14ac:dyDescent="0.25">
      <c r="A163" s="3139" t="s">
        <v>177</v>
      </c>
      <c r="B163" s="2226" t="s">
        <v>178</v>
      </c>
      <c r="C163" s="2205">
        <f t="shared" ref="C163:C168" si="51">SUM(D163+E163)</f>
        <v>0</v>
      </c>
      <c r="D163" s="2193">
        <f t="shared" ref="D163:E168" si="52">SUM(F163+H163+J163+L163+N163+P163+R163+T163+V163+X163+Z163+AB163+AD163+AF163+AH163+AJ163+AL163)</f>
        <v>0</v>
      </c>
      <c r="E163" s="2170">
        <f t="shared" si="52"/>
        <v>0</v>
      </c>
      <c r="F163" s="2137"/>
      <c r="G163" s="2159"/>
      <c r="H163" s="2137"/>
      <c r="I163" s="2159"/>
      <c r="J163" s="2137"/>
      <c r="K163" s="2159"/>
      <c r="L163" s="2137"/>
      <c r="M163" s="748"/>
      <c r="N163" s="748"/>
      <c r="O163" s="2159"/>
      <c r="P163" s="2137"/>
      <c r="Q163" s="2159"/>
      <c r="R163" s="2184"/>
      <c r="S163" s="2159"/>
      <c r="T163" s="2184"/>
      <c r="U163" s="2159"/>
      <c r="V163" s="2137"/>
      <c r="W163" s="2159"/>
      <c r="X163" s="2184"/>
      <c r="Y163" s="2159"/>
      <c r="Z163" s="2227"/>
      <c r="AA163" s="2208"/>
      <c r="AB163" s="2227"/>
      <c r="AC163" s="2208"/>
      <c r="AD163" s="2227"/>
      <c r="AE163" s="2208"/>
      <c r="AF163" s="2227"/>
      <c r="AG163" s="2208"/>
      <c r="AH163" s="2227"/>
      <c r="AI163" s="2208"/>
      <c r="AJ163" s="2227"/>
      <c r="AK163" s="2208"/>
      <c r="AL163" s="2228"/>
      <c r="AM163" s="2208"/>
    </row>
    <row r="164" spans="1:39" ht="15" customHeight="1" x14ac:dyDescent="0.25">
      <c r="A164" s="2604"/>
      <c r="B164" s="390" t="s">
        <v>179</v>
      </c>
      <c r="C164" s="216">
        <f t="shared" si="51"/>
        <v>0</v>
      </c>
      <c r="D164" s="248">
        <f t="shared" si="52"/>
        <v>0</v>
      </c>
      <c r="E164" s="133">
        <f t="shared" si="52"/>
        <v>0</v>
      </c>
      <c r="F164" s="77"/>
      <c r="G164" s="78"/>
      <c r="H164" s="77"/>
      <c r="I164" s="78"/>
      <c r="J164" s="77"/>
      <c r="K164" s="78"/>
      <c r="L164" s="77"/>
      <c r="M164" s="175"/>
      <c r="N164" s="175"/>
      <c r="O164" s="78"/>
      <c r="P164" s="77"/>
      <c r="Q164" s="78"/>
      <c r="R164" s="174"/>
      <c r="S164" s="78"/>
      <c r="T164" s="174"/>
      <c r="U164" s="78"/>
      <c r="V164" s="77"/>
      <c r="W164" s="78"/>
      <c r="X164" s="174"/>
      <c r="Y164" s="78"/>
      <c r="Z164" s="391"/>
      <c r="AA164" s="332"/>
      <c r="AB164" s="391"/>
      <c r="AC164" s="332"/>
      <c r="AD164" s="391"/>
      <c r="AE164" s="332"/>
      <c r="AF164" s="391"/>
      <c r="AG164" s="332"/>
      <c r="AH164" s="391"/>
      <c r="AI164" s="332"/>
      <c r="AJ164" s="391"/>
      <c r="AK164" s="332"/>
      <c r="AL164" s="392"/>
      <c r="AM164" s="332"/>
    </row>
    <row r="165" spans="1:39" ht="15" customHeight="1" x14ac:dyDescent="0.25">
      <c r="A165" s="2605"/>
      <c r="B165" s="393" t="s">
        <v>180</v>
      </c>
      <c r="C165" s="394">
        <f t="shared" si="51"/>
        <v>0</v>
      </c>
      <c r="D165" s="395">
        <f t="shared" si="52"/>
        <v>0</v>
      </c>
      <c r="E165" s="140">
        <f t="shared" si="52"/>
        <v>0</v>
      </c>
      <c r="F165" s="40"/>
      <c r="G165" s="88"/>
      <c r="H165" s="40"/>
      <c r="I165" s="88"/>
      <c r="J165" s="40"/>
      <c r="K165" s="88"/>
      <c r="L165" s="40"/>
      <c r="M165" s="186"/>
      <c r="N165" s="186"/>
      <c r="O165" s="88"/>
      <c r="P165" s="40"/>
      <c r="Q165" s="88"/>
      <c r="R165" s="188"/>
      <c r="S165" s="88"/>
      <c r="T165" s="188"/>
      <c r="U165" s="88"/>
      <c r="V165" s="40"/>
      <c r="W165" s="88"/>
      <c r="X165" s="188"/>
      <c r="Y165" s="88"/>
      <c r="Z165" s="396"/>
      <c r="AA165" s="339"/>
      <c r="AB165" s="396"/>
      <c r="AC165" s="339"/>
      <c r="AD165" s="396"/>
      <c r="AE165" s="339"/>
      <c r="AF165" s="396"/>
      <c r="AG165" s="339"/>
      <c r="AH165" s="396"/>
      <c r="AI165" s="339"/>
      <c r="AJ165" s="396"/>
      <c r="AK165" s="339"/>
      <c r="AL165" s="397"/>
      <c r="AM165" s="339"/>
    </row>
    <row r="166" spans="1:39" ht="15" customHeight="1" x14ac:dyDescent="0.25">
      <c r="A166" s="3139" t="s">
        <v>181</v>
      </c>
      <c r="B166" s="2226" t="s">
        <v>178</v>
      </c>
      <c r="C166" s="2205">
        <f t="shared" si="51"/>
        <v>0</v>
      </c>
      <c r="D166" s="2193">
        <f t="shared" si="52"/>
        <v>0</v>
      </c>
      <c r="E166" s="2170">
        <f t="shared" si="52"/>
        <v>0</v>
      </c>
      <c r="F166" s="2137"/>
      <c r="G166" s="2159"/>
      <c r="H166" s="2137"/>
      <c r="I166" s="2159"/>
      <c r="J166" s="2137"/>
      <c r="K166" s="2159"/>
      <c r="L166" s="2137"/>
      <c r="M166" s="748"/>
      <c r="N166" s="748"/>
      <c r="O166" s="2159"/>
      <c r="P166" s="2137"/>
      <c r="Q166" s="2159"/>
      <c r="R166" s="2184"/>
      <c r="S166" s="2159"/>
      <c r="T166" s="2184"/>
      <c r="U166" s="2159"/>
      <c r="V166" s="2137"/>
      <c r="W166" s="2159"/>
      <c r="X166" s="2184"/>
      <c r="Y166" s="2159"/>
      <c r="Z166" s="2227"/>
      <c r="AA166" s="2208"/>
      <c r="AB166" s="2227"/>
      <c r="AC166" s="2208"/>
      <c r="AD166" s="2227"/>
      <c r="AE166" s="2208"/>
      <c r="AF166" s="2227"/>
      <c r="AG166" s="2208"/>
      <c r="AH166" s="2227"/>
      <c r="AI166" s="2208"/>
      <c r="AJ166" s="2227"/>
      <c r="AK166" s="2208"/>
      <c r="AL166" s="2228"/>
      <c r="AM166" s="2208"/>
    </row>
    <row r="167" spans="1:39" ht="15" customHeight="1" x14ac:dyDescent="0.25">
      <c r="A167" s="2604"/>
      <c r="B167" s="390" t="s">
        <v>179</v>
      </c>
      <c r="C167" s="216">
        <f t="shared" si="51"/>
        <v>0</v>
      </c>
      <c r="D167" s="248">
        <f t="shared" si="52"/>
        <v>0</v>
      </c>
      <c r="E167" s="133">
        <f t="shared" si="52"/>
        <v>0</v>
      </c>
      <c r="F167" s="77"/>
      <c r="G167" s="78"/>
      <c r="H167" s="77"/>
      <c r="I167" s="78"/>
      <c r="J167" s="77"/>
      <c r="K167" s="78"/>
      <c r="L167" s="77"/>
      <c r="M167" s="175"/>
      <c r="N167" s="175"/>
      <c r="O167" s="78"/>
      <c r="P167" s="77"/>
      <c r="Q167" s="78"/>
      <c r="R167" s="174"/>
      <c r="S167" s="78"/>
      <c r="T167" s="174"/>
      <c r="U167" s="78"/>
      <c r="V167" s="77"/>
      <c r="W167" s="78"/>
      <c r="X167" s="174"/>
      <c r="Y167" s="78"/>
      <c r="Z167" s="391"/>
      <c r="AA167" s="332"/>
      <c r="AB167" s="391"/>
      <c r="AC167" s="332"/>
      <c r="AD167" s="391"/>
      <c r="AE167" s="332"/>
      <c r="AF167" s="391"/>
      <c r="AG167" s="332"/>
      <c r="AH167" s="391"/>
      <c r="AI167" s="332"/>
      <c r="AJ167" s="391"/>
      <c r="AK167" s="332"/>
      <c r="AL167" s="392"/>
      <c r="AM167" s="332"/>
    </row>
    <row r="168" spans="1:39" ht="15" customHeight="1" x14ac:dyDescent="0.25">
      <c r="A168" s="2605"/>
      <c r="B168" s="393" t="s">
        <v>180</v>
      </c>
      <c r="C168" s="394">
        <f t="shared" si="51"/>
        <v>0</v>
      </c>
      <c r="D168" s="395">
        <f t="shared" si="52"/>
        <v>0</v>
      </c>
      <c r="E168" s="140">
        <f t="shared" si="52"/>
        <v>0</v>
      </c>
      <c r="F168" s="40"/>
      <c r="G168" s="88"/>
      <c r="H168" s="40"/>
      <c r="I168" s="88"/>
      <c r="J168" s="40"/>
      <c r="K168" s="88"/>
      <c r="L168" s="40"/>
      <c r="M168" s="186"/>
      <c r="N168" s="186"/>
      <c r="O168" s="88"/>
      <c r="P168" s="40"/>
      <c r="Q168" s="88"/>
      <c r="R168" s="188"/>
      <c r="S168" s="88"/>
      <c r="T168" s="188"/>
      <c r="U168" s="88"/>
      <c r="V168" s="40"/>
      <c r="W168" s="88"/>
      <c r="X168" s="188"/>
      <c r="Y168" s="88"/>
      <c r="Z168" s="396"/>
      <c r="AA168" s="339"/>
      <c r="AB168" s="396"/>
      <c r="AC168" s="339"/>
      <c r="AD168" s="396"/>
      <c r="AE168" s="339"/>
      <c r="AF168" s="396"/>
      <c r="AG168" s="339"/>
      <c r="AH168" s="396"/>
      <c r="AI168" s="339"/>
      <c r="AJ168" s="396"/>
      <c r="AK168" s="339"/>
      <c r="AL168" s="397"/>
      <c r="AM168" s="339"/>
    </row>
    <row r="169" spans="1:39" ht="18" customHeight="1" x14ac:dyDescent="0.25">
      <c r="A169" s="377" t="s">
        <v>182</v>
      </c>
      <c r="B169" s="12"/>
      <c r="C169" s="12"/>
      <c r="D169" s="12"/>
      <c r="E169" s="13"/>
      <c r="F169" s="13"/>
      <c r="G169" s="13"/>
      <c r="H169" s="13"/>
      <c r="I169" s="13"/>
      <c r="J169" s="13"/>
      <c r="K169" s="13"/>
      <c r="L169" s="13"/>
      <c r="M169" s="398"/>
      <c r="N169" s="3"/>
      <c r="O169" s="3"/>
    </row>
    <row r="170" spans="1:39" ht="15" customHeight="1" x14ac:dyDescent="0.25">
      <c r="A170" s="3601" t="s">
        <v>25</v>
      </c>
      <c r="B170" s="3601" t="s">
        <v>26</v>
      </c>
      <c r="C170" s="3324" t="s">
        <v>65</v>
      </c>
      <c r="D170" s="3102"/>
      <c r="E170" s="3103"/>
      <c r="F170" s="3591" t="s">
        <v>6</v>
      </c>
      <c r="G170" s="3593"/>
      <c r="H170" s="3593"/>
      <c r="I170" s="3593"/>
      <c r="J170" s="3593"/>
      <c r="K170" s="3593"/>
      <c r="L170" s="3593"/>
      <c r="M170" s="3593"/>
      <c r="N170" s="3593"/>
      <c r="O170" s="3592"/>
    </row>
    <row r="171" spans="1:39" ht="15" customHeight="1" x14ac:dyDescent="0.25">
      <c r="A171" s="2509"/>
      <c r="B171" s="2509"/>
      <c r="C171" s="2580"/>
      <c r="D171" s="2505"/>
      <c r="E171" s="2506"/>
      <c r="F171" s="3591" t="s">
        <v>174</v>
      </c>
      <c r="G171" s="3592"/>
      <c r="H171" s="3591" t="s">
        <v>150</v>
      </c>
      <c r="I171" s="3592"/>
      <c r="J171" s="3591" t="s">
        <v>175</v>
      </c>
      <c r="K171" s="3592"/>
      <c r="L171" s="3591" t="s">
        <v>176</v>
      </c>
      <c r="M171" s="3592"/>
      <c r="N171" s="3591" t="s">
        <v>130</v>
      </c>
      <c r="O171" s="3592"/>
    </row>
    <row r="172" spans="1:39" ht="15" customHeight="1" x14ac:dyDescent="0.25">
      <c r="A172" s="2510"/>
      <c r="B172" s="2510"/>
      <c r="C172" s="2142" t="s">
        <v>17</v>
      </c>
      <c r="D172" s="1320" t="s">
        <v>18</v>
      </c>
      <c r="E172" s="382" t="s">
        <v>19</v>
      </c>
      <c r="F172" s="2224" t="s">
        <v>18</v>
      </c>
      <c r="G172" s="382" t="s">
        <v>19</v>
      </c>
      <c r="H172" s="2224" t="s">
        <v>18</v>
      </c>
      <c r="I172" s="382" t="s">
        <v>19</v>
      </c>
      <c r="J172" s="2224" t="s">
        <v>18</v>
      </c>
      <c r="K172" s="382" t="s">
        <v>19</v>
      </c>
      <c r="L172" s="2224" t="s">
        <v>18</v>
      </c>
      <c r="M172" s="382" t="s">
        <v>19</v>
      </c>
      <c r="N172" s="2224" t="s">
        <v>18</v>
      </c>
      <c r="O172" s="382" t="s">
        <v>19</v>
      </c>
    </row>
    <row r="173" spans="1:39" ht="15" customHeight="1" x14ac:dyDescent="0.25">
      <c r="A173" s="3607" t="s">
        <v>183</v>
      </c>
      <c r="B173" s="2226" t="s">
        <v>184</v>
      </c>
      <c r="C173" s="2205">
        <f t="shared" ref="C173:C178" si="53">SUM(D173+E173)</f>
        <v>0</v>
      </c>
      <c r="D173" s="2193">
        <f t="shared" ref="D173:E178" si="54">SUM(F173+H173+J173+L173+N173)</f>
        <v>0</v>
      </c>
      <c r="E173" s="2170">
        <f t="shared" si="54"/>
        <v>0</v>
      </c>
      <c r="F173" s="2137"/>
      <c r="G173" s="2161"/>
      <c r="H173" s="2137"/>
      <c r="I173" s="2159"/>
      <c r="J173" s="2184"/>
      <c r="K173" s="2161"/>
      <c r="L173" s="2137"/>
      <c r="M173" s="2159"/>
      <c r="N173" s="2137"/>
      <c r="O173" s="2159"/>
    </row>
    <row r="174" spans="1:39" ht="15" customHeight="1" x14ac:dyDescent="0.25">
      <c r="A174" s="2517"/>
      <c r="B174" s="218" t="s">
        <v>185</v>
      </c>
      <c r="C174" s="399">
        <f t="shared" si="53"/>
        <v>0</v>
      </c>
      <c r="D174" s="400">
        <f t="shared" si="54"/>
        <v>0</v>
      </c>
      <c r="E174" s="401">
        <f t="shared" si="54"/>
        <v>0</v>
      </c>
      <c r="F174" s="402"/>
      <c r="G174" s="403"/>
      <c r="H174" s="402"/>
      <c r="I174" s="404"/>
      <c r="J174" s="405"/>
      <c r="K174" s="403"/>
      <c r="L174" s="402"/>
      <c r="M174" s="404"/>
      <c r="N174" s="402"/>
      <c r="O174" s="404"/>
    </row>
    <row r="175" spans="1:39" ht="15" customHeight="1" x14ac:dyDescent="0.25">
      <c r="A175" s="2518"/>
      <c r="B175" s="406" t="s">
        <v>186</v>
      </c>
      <c r="C175" s="407">
        <f t="shared" si="53"/>
        <v>0</v>
      </c>
      <c r="D175" s="250">
        <f t="shared" si="54"/>
        <v>0</v>
      </c>
      <c r="E175" s="251">
        <f t="shared" si="54"/>
        <v>0</v>
      </c>
      <c r="F175" s="104"/>
      <c r="G175" s="107"/>
      <c r="H175" s="104"/>
      <c r="I175" s="105"/>
      <c r="J175" s="408"/>
      <c r="K175" s="107"/>
      <c r="L175" s="104"/>
      <c r="M175" s="105"/>
      <c r="N175" s="104"/>
      <c r="O175" s="105"/>
    </row>
    <row r="176" spans="1:39" ht="15" customHeight="1" x14ac:dyDescent="0.25">
      <c r="A176" s="3607" t="s">
        <v>187</v>
      </c>
      <c r="B176" s="2226" t="s">
        <v>184</v>
      </c>
      <c r="C176" s="2205">
        <f t="shared" si="53"/>
        <v>0</v>
      </c>
      <c r="D176" s="2193">
        <f t="shared" si="54"/>
        <v>0</v>
      </c>
      <c r="E176" s="2170">
        <f t="shared" si="54"/>
        <v>0</v>
      </c>
      <c r="F176" s="2137"/>
      <c r="G176" s="2159"/>
      <c r="H176" s="2137"/>
      <c r="I176" s="2161"/>
      <c r="J176" s="2137"/>
      <c r="K176" s="2159"/>
      <c r="L176" s="2184"/>
      <c r="M176" s="2161"/>
      <c r="N176" s="2137"/>
      <c r="O176" s="2159"/>
    </row>
    <row r="177" spans="1:21" ht="15" customHeight="1" x14ac:dyDescent="0.25">
      <c r="A177" s="2517"/>
      <c r="B177" s="218" t="s">
        <v>185</v>
      </c>
      <c r="C177" s="218">
        <f t="shared" si="53"/>
        <v>0</v>
      </c>
      <c r="D177" s="333">
        <f t="shared" si="54"/>
        <v>0</v>
      </c>
      <c r="E177" s="136">
        <f t="shared" si="54"/>
        <v>0</v>
      </c>
      <c r="F177" s="402"/>
      <c r="G177" s="404"/>
      <c r="H177" s="77"/>
      <c r="I177" s="80"/>
      <c r="J177" s="77"/>
      <c r="K177" s="78"/>
      <c r="L177" s="174"/>
      <c r="M177" s="80"/>
      <c r="N177" s="77"/>
      <c r="O177" s="78"/>
    </row>
    <row r="178" spans="1:21" ht="15" customHeight="1" x14ac:dyDescent="0.25">
      <c r="A178" s="2518"/>
      <c r="B178" s="406" t="s">
        <v>186</v>
      </c>
      <c r="C178" s="220">
        <f t="shared" si="53"/>
        <v>0</v>
      </c>
      <c r="D178" s="253">
        <f t="shared" si="54"/>
        <v>0</v>
      </c>
      <c r="E178" s="254">
        <f t="shared" si="54"/>
        <v>0</v>
      </c>
      <c r="F178" s="40"/>
      <c r="G178" s="88"/>
      <c r="H178" s="40"/>
      <c r="I178" s="90"/>
      <c r="J178" s="40"/>
      <c r="K178" s="88"/>
      <c r="L178" s="188"/>
      <c r="M178" s="90"/>
      <c r="N178" s="40"/>
      <c r="O178" s="88"/>
    </row>
    <row r="179" spans="1:21" ht="18" customHeight="1" x14ac:dyDescent="0.25">
      <c r="A179" s="3142" t="s">
        <v>188</v>
      </c>
      <c r="B179" s="3142"/>
      <c r="C179" s="3142"/>
      <c r="D179" s="3142"/>
      <c r="E179" s="3142"/>
      <c r="F179" s="3142"/>
      <c r="G179" s="3142"/>
      <c r="H179" s="3142"/>
      <c r="I179" s="3142"/>
      <c r="J179" s="3142"/>
      <c r="K179" s="3142"/>
      <c r="L179" s="3142"/>
      <c r="M179" s="3142"/>
      <c r="N179" s="3142"/>
      <c r="O179" s="3142"/>
      <c r="P179" s="3"/>
      <c r="Q179" s="3"/>
    </row>
    <row r="180" spans="1:21" ht="15" customHeight="1" x14ac:dyDescent="0.25">
      <c r="A180" s="3324" t="s">
        <v>189</v>
      </c>
      <c r="B180" s="3103"/>
      <c r="C180" s="3324" t="s">
        <v>65</v>
      </c>
      <c r="D180" s="3102"/>
      <c r="E180" s="3103"/>
      <c r="F180" s="3591" t="s">
        <v>6</v>
      </c>
      <c r="G180" s="3593"/>
      <c r="H180" s="3593"/>
      <c r="I180" s="3593"/>
      <c r="J180" s="3593"/>
      <c r="K180" s="3593"/>
      <c r="L180" s="3593"/>
      <c r="M180" s="3593"/>
      <c r="N180" s="3593"/>
      <c r="O180" s="3593"/>
      <c r="P180" s="3593"/>
      <c r="Q180" s="3592"/>
    </row>
    <row r="181" spans="1:21" ht="15" customHeight="1" x14ac:dyDescent="0.25">
      <c r="A181" s="2578"/>
      <c r="B181" s="2522"/>
      <c r="C181" s="2580"/>
      <c r="D181" s="2505"/>
      <c r="E181" s="2506"/>
      <c r="F181" s="3591" t="s">
        <v>150</v>
      </c>
      <c r="G181" s="3592"/>
      <c r="H181" s="3591" t="s">
        <v>175</v>
      </c>
      <c r="I181" s="3592"/>
      <c r="J181" s="3591" t="s">
        <v>176</v>
      </c>
      <c r="K181" s="3592"/>
      <c r="L181" s="3591" t="s">
        <v>190</v>
      </c>
      <c r="M181" s="3592"/>
      <c r="N181" s="3591" t="s">
        <v>191</v>
      </c>
      <c r="O181" s="3592"/>
      <c r="P181" s="3591" t="s">
        <v>192</v>
      </c>
      <c r="Q181" s="3592"/>
    </row>
    <row r="182" spans="1:21" ht="15" customHeight="1" x14ac:dyDescent="0.25">
      <c r="A182" s="2580"/>
      <c r="B182" s="2506"/>
      <c r="C182" s="2142" t="s">
        <v>17</v>
      </c>
      <c r="D182" s="1320" t="s">
        <v>18</v>
      </c>
      <c r="E182" s="382" t="s">
        <v>19</v>
      </c>
      <c r="F182" s="2224" t="s">
        <v>18</v>
      </c>
      <c r="G182" s="382" t="s">
        <v>19</v>
      </c>
      <c r="H182" s="2224" t="s">
        <v>18</v>
      </c>
      <c r="I182" s="382" t="s">
        <v>19</v>
      </c>
      <c r="J182" s="2224" t="s">
        <v>18</v>
      </c>
      <c r="K182" s="1326" t="s">
        <v>19</v>
      </c>
      <c r="L182" s="2224" t="s">
        <v>18</v>
      </c>
      <c r="M182" s="382" t="s">
        <v>19</v>
      </c>
      <c r="N182" s="2224" t="s">
        <v>18</v>
      </c>
      <c r="O182" s="382" t="s">
        <v>19</v>
      </c>
      <c r="P182" s="2224" t="s">
        <v>18</v>
      </c>
      <c r="Q182" s="1326" t="s">
        <v>19</v>
      </c>
    </row>
    <row r="183" spans="1:21" ht="15" customHeight="1" x14ac:dyDescent="0.25">
      <c r="A183" s="3635" t="s">
        <v>193</v>
      </c>
      <c r="B183" s="3636"/>
      <c r="C183" s="2205">
        <f>SUM(D183+E183)</f>
        <v>30</v>
      </c>
      <c r="D183" s="2193">
        <f>SUM(F183+H183+J183+L183+N183+P183)</f>
        <v>9</v>
      </c>
      <c r="E183" s="2170">
        <f>SUM(G183+I183+K183+M183+O183+Q183)</f>
        <v>21</v>
      </c>
      <c r="F183" s="2137">
        <v>3</v>
      </c>
      <c r="G183" s="2161">
        <v>4</v>
      </c>
      <c r="H183" s="2137">
        <v>2</v>
      </c>
      <c r="I183" s="2159">
        <v>6</v>
      </c>
      <c r="J183" s="2184">
        <v>2</v>
      </c>
      <c r="K183" s="2159">
        <v>6</v>
      </c>
      <c r="L183" s="2184">
        <v>1</v>
      </c>
      <c r="M183" s="2161">
        <v>2</v>
      </c>
      <c r="N183" s="2137">
        <v>0</v>
      </c>
      <c r="O183" s="2159">
        <v>1</v>
      </c>
      <c r="P183" s="2184">
        <v>1</v>
      </c>
      <c r="Q183" s="2159">
        <v>2</v>
      </c>
    </row>
    <row r="184" spans="1:21" ht="15" customHeight="1" x14ac:dyDescent="0.25">
      <c r="A184" s="2608" t="s">
        <v>194</v>
      </c>
      <c r="B184" s="2543"/>
      <c r="C184" s="218">
        <f>SUM(D184+E184)</f>
        <v>167</v>
      </c>
      <c r="D184" s="333">
        <f t="shared" ref="D184:E185" si="55">SUM(F184+H184+J184+L184+N184+P184)</f>
        <v>83</v>
      </c>
      <c r="E184" s="401">
        <f t="shared" si="55"/>
        <v>84</v>
      </c>
      <c r="F184" s="402">
        <v>9</v>
      </c>
      <c r="G184" s="403">
        <v>17</v>
      </c>
      <c r="H184" s="402">
        <v>20</v>
      </c>
      <c r="I184" s="404">
        <v>18</v>
      </c>
      <c r="J184" s="405">
        <v>15</v>
      </c>
      <c r="K184" s="404">
        <v>23</v>
      </c>
      <c r="L184" s="405">
        <v>17</v>
      </c>
      <c r="M184" s="403">
        <v>8</v>
      </c>
      <c r="N184" s="402">
        <v>11</v>
      </c>
      <c r="O184" s="404">
        <v>8</v>
      </c>
      <c r="P184" s="405">
        <v>11</v>
      </c>
      <c r="Q184" s="404">
        <v>10</v>
      </c>
    </row>
    <row r="185" spans="1:21" ht="15" customHeight="1" x14ac:dyDescent="0.25">
      <c r="A185" s="2616" t="s">
        <v>195</v>
      </c>
      <c r="B185" s="2617"/>
      <c r="C185" s="410">
        <f>SUM(D185+E185)</f>
        <v>25</v>
      </c>
      <c r="D185" s="333">
        <f t="shared" si="55"/>
        <v>13</v>
      </c>
      <c r="E185" s="136">
        <f t="shared" si="55"/>
        <v>12</v>
      </c>
      <c r="F185" s="77">
        <v>4</v>
      </c>
      <c r="G185" s="80">
        <v>3</v>
      </c>
      <c r="H185" s="77">
        <v>1</v>
      </c>
      <c r="I185" s="78">
        <v>3</v>
      </c>
      <c r="J185" s="174">
        <v>3</v>
      </c>
      <c r="K185" s="78">
        <v>3</v>
      </c>
      <c r="L185" s="174">
        <v>1</v>
      </c>
      <c r="M185" s="80">
        <v>1</v>
      </c>
      <c r="N185" s="77">
        <v>2</v>
      </c>
      <c r="O185" s="78">
        <v>1</v>
      </c>
      <c r="P185" s="174">
        <v>2</v>
      </c>
      <c r="Q185" s="78">
        <v>1</v>
      </c>
    </row>
    <row r="186" spans="1:21" ht="15" customHeight="1" x14ac:dyDescent="0.25">
      <c r="A186" s="3591" t="s">
        <v>65</v>
      </c>
      <c r="B186" s="3592"/>
      <c r="C186" s="2186">
        <f t="shared" ref="C186:Q186" si="56">SUM(C183:C185)</f>
        <v>222</v>
      </c>
      <c r="D186" s="2191">
        <f t="shared" si="56"/>
        <v>105</v>
      </c>
      <c r="E186" s="2191">
        <f t="shared" si="56"/>
        <v>117</v>
      </c>
      <c r="F186" s="2175">
        <f t="shared" si="56"/>
        <v>16</v>
      </c>
      <c r="G186" s="2191">
        <f t="shared" si="56"/>
        <v>24</v>
      </c>
      <c r="H186" s="2175">
        <f t="shared" si="56"/>
        <v>23</v>
      </c>
      <c r="I186" s="2191">
        <f t="shared" si="56"/>
        <v>27</v>
      </c>
      <c r="J186" s="2175">
        <f t="shared" si="56"/>
        <v>20</v>
      </c>
      <c r="K186" s="2191">
        <f t="shared" si="56"/>
        <v>32</v>
      </c>
      <c r="L186" s="2175">
        <f t="shared" si="56"/>
        <v>19</v>
      </c>
      <c r="M186" s="2191">
        <f t="shared" si="56"/>
        <v>11</v>
      </c>
      <c r="N186" s="2175">
        <f t="shared" si="56"/>
        <v>13</v>
      </c>
      <c r="O186" s="2191">
        <f t="shared" si="56"/>
        <v>10</v>
      </c>
      <c r="P186" s="2175">
        <f t="shared" si="56"/>
        <v>14</v>
      </c>
      <c r="Q186" s="2180">
        <f t="shared" si="56"/>
        <v>13</v>
      </c>
    </row>
    <row r="187" spans="1:21" ht="15" customHeight="1" x14ac:dyDescent="0.25">
      <c r="A187" s="5" t="s">
        <v>196</v>
      </c>
    </row>
    <row r="188" spans="1:21" ht="18" customHeight="1" x14ac:dyDescent="0.25">
      <c r="A188" s="411" t="s">
        <v>197</v>
      </c>
      <c r="B188" s="412"/>
      <c r="C188" s="412"/>
      <c r="D188" s="412"/>
      <c r="E188" s="41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21" ht="15" customHeight="1" x14ac:dyDescent="0.25">
      <c r="A189" s="3324" t="s">
        <v>198</v>
      </c>
      <c r="B189" s="3103"/>
      <c r="C189" s="3642" t="s">
        <v>120</v>
      </c>
      <c r="D189" s="2828"/>
      <c r="E189" s="3643"/>
      <c r="F189" s="3605" t="s">
        <v>6</v>
      </c>
      <c r="G189" s="3606"/>
      <c r="H189" s="3606"/>
      <c r="I189" s="3606"/>
      <c r="J189" s="3606"/>
      <c r="K189" s="3606"/>
      <c r="L189" s="3606"/>
      <c r="M189" s="3606"/>
      <c r="N189" s="3606"/>
      <c r="O189" s="3606"/>
      <c r="P189" s="3606"/>
      <c r="Q189" s="3606"/>
      <c r="R189" s="3606"/>
      <c r="S189" s="3606"/>
      <c r="T189" s="3606"/>
      <c r="U189" s="3644"/>
    </row>
    <row r="190" spans="1:21" ht="15" customHeight="1" x14ac:dyDescent="0.25">
      <c r="A190" s="2578"/>
      <c r="B190" s="2522"/>
      <c r="C190" s="2621"/>
      <c r="D190" s="2622"/>
      <c r="E190" s="2623"/>
      <c r="F190" s="3630" t="s">
        <v>166</v>
      </c>
      <c r="G190" s="3634"/>
      <c r="H190" s="3637" t="s">
        <v>147</v>
      </c>
      <c r="I190" s="3634"/>
      <c r="J190" s="3630" t="s">
        <v>113</v>
      </c>
      <c r="K190" s="3634"/>
      <c r="L190" s="3637" t="s">
        <v>114</v>
      </c>
      <c r="M190" s="3634"/>
      <c r="N190" s="3637" t="s">
        <v>148</v>
      </c>
      <c r="O190" s="3634"/>
      <c r="P190" s="3637" t="s">
        <v>199</v>
      </c>
      <c r="Q190" s="3634"/>
      <c r="R190" s="3637" t="s">
        <v>200</v>
      </c>
      <c r="S190" s="3634"/>
      <c r="T190" s="2531" t="s">
        <v>201</v>
      </c>
      <c r="U190" s="2524"/>
    </row>
    <row r="191" spans="1:21" ht="15" customHeight="1" x14ac:dyDescent="0.25">
      <c r="A191" s="2580"/>
      <c r="B191" s="2506"/>
      <c r="C191" s="2171" t="s">
        <v>17</v>
      </c>
      <c r="D191" s="2166" t="s">
        <v>18</v>
      </c>
      <c r="E191" s="2144" t="s">
        <v>19</v>
      </c>
      <c r="F191" s="2148" t="s">
        <v>18</v>
      </c>
      <c r="G191" s="2203" t="s">
        <v>19</v>
      </c>
      <c r="H191" s="2166" t="s">
        <v>18</v>
      </c>
      <c r="I191" s="2203" t="s">
        <v>19</v>
      </c>
      <c r="J191" s="2148" t="s">
        <v>18</v>
      </c>
      <c r="K191" s="2203" t="s">
        <v>19</v>
      </c>
      <c r="L191" s="2166" t="s">
        <v>18</v>
      </c>
      <c r="M191" s="2203" t="s">
        <v>19</v>
      </c>
      <c r="N191" s="2166" t="s">
        <v>18</v>
      </c>
      <c r="O191" s="2203" t="s">
        <v>19</v>
      </c>
      <c r="P191" s="2166" t="s">
        <v>18</v>
      </c>
      <c r="Q191" s="2203" t="s">
        <v>19</v>
      </c>
      <c r="R191" s="2166" t="s">
        <v>18</v>
      </c>
      <c r="S191" s="2203" t="s">
        <v>19</v>
      </c>
      <c r="T191" s="2166" t="s">
        <v>18</v>
      </c>
      <c r="U191" s="2203" t="s">
        <v>19</v>
      </c>
    </row>
    <row r="192" spans="1:21" ht="15" customHeight="1" x14ac:dyDescent="0.25">
      <c r="A192" s="3638" t="s">
        <v>202</v>
      </c>
      <c r="B192" s="3639"/>
      <c r="C192" s="413">
        <f>SUM(D192+E192)</f>
        <v>0</v>
      </c>
      <c r="D192" s="414">
        <f>SUM(F192+H192+J192+L192+N192+P192+R192+T192)</f>
        <v>0</v>
      </c>
      <c r="E192" s="415">
        <f t="shared" ref="D192:E194" si="57">SUM(G192+I192+K192+M192+O192+Q192+S192+U192)</f>
        <v>0</v>
      </c>
      <c r="F192" s="178"/>
      <c r="G192" s="359"/>
      <c r="H192" s="416"/>
      <c r="I192" s="359"/>
      <c r="J192" s="178"/>
      <c r="K192" s="359"/>
      <c r="L192" s="204"/>
      <c r="M192" s="68"/>
      <c r="N192" s="204"/>
      <c r="O192" s="68"/>
      <c r="P192" s="204"/>
      <c r="Q192" s="68"/>
      <c r="R192" s="204"/>
      <c r="S192" s="68"/>
      <c r="T192" s="204"/>
      <c r="U192" s="68"/>
    </row>
    <row r="193" spans="1:94" ht="15" customHeight="1" x14ac:dyDescent="0.25">
      <c r="A193" s="2613" t="s">
        <v>203</v>
      </c>
      <c r="B193" s="2604"/>
      <c r="C193" s="417">
        <f>SUM(D193+E193)</f>
        <v>0</v>
      </c>
      <c r="D193" s="418">
        <f t="shared" si="57"/>
        <v>0</v>
      </c>
      <c r="E193" s="419">
        <f t="shared" si="57"/>
        <v>0</v>
      </c>
      <c r="F193" s="273"/>
      <c r="G193" s="275"/>
      <c r="H193" s="420"/>
      <c r="I193" s="275"/>
      <c r="J193" s="273"/>
      <c r="K193" s="275"/>
      <c r="L193" s="408"/>
      <c r="M193" s="105"/>
      <c r="N193" s="408"/>
      <c r="O193" s="105"/>
      <c r="P193" s="408"/>
      <c r="Q193" s="105"/>
      <c r="R193" s="408"/>
      <c r="S193" s="105"/>
      <c r="T193" s="408"/>
      <c r="U193" s="105"/>
    </row>
    <row r="194" spans="1:94" ht="15" customHeight="1" x14ac:dyDescent="0.25">
      <c r="A194" s="3640" t="s">
        <v>204</v>
      </c>
      <c r="B194" s="3641"/>
      <c r="C194" s="2229">
        <f>SUM(D194+E194)</f>
        <v>0</v>
      </c>
      <c r="D194" s="2174">
        <f t="shared" si="57"/>
        <v>0</v>
      </c>
      <c r="E194" s="2151">
        <f t="shared" si="57"/>
        <v>0</v>
      </c>
      <c r="F194" s="2175">
        <f t="shared" ref="F194:U194" si="58">SUM(F192:F193)</f>
        <v>0</v>
      </c>
      <c r="G194" s="2180">
        <f t="shared" si="58"/>
        <v>0</v>
      </c>
      <c r="H194" s="2191">
        <f t="shared" si="58"/>
        <v>0</v>
      </c>
      <c r="I194" s="2180">
        <f t="shared" si="58"/>
        <v>0</v>
      </c>
      <c r="J194" s="2175">
        <f t="shared" si="58"/>
        <v>0</v>
      </c>
      <c r="K194" s="2180">
        <f t="shared" si="58"/>
        <v>0</v>
      </c>
      <c r="L194" s="2191">
        <f t="shared" si="58"/>
        <v>0</v>
      </c>
      <c r="M194" s="2180">
        <f t="shared" si="58"/>
        <v>0</v>
      </c>
      <c r="N194" s="2191">
        <f t="shared" si="58"/>
        <v>0</v>
      </c>
      <c r="O194" s="2180">
        <f t="shared" si="58"/>
        <v>0</v>
      </c>
      <c r="P194" s="2191">
        <f t="shared" si="58"/>
        <v>0</v>
      </c>
      <c r="Q194" s="2180">
        <f t="shared" si="58"/>
        <v>0</v>
      </c>
      <c r="R194" s="2191">
        <f t="shared" si="58"/>
        <v>0</v>
      </c>
      <c r="S194" s="2180">
        <f t="shared" si="58"/>
        <v>0</v>
      </c>
      <c r="T194" s="2191">
        <f t="shared" si="58"/>
        <v>0</v>
      </c>
      <c r="U194" s="2180">
        <f t="shared" si="58"/>
        <v>0</v>
      </c>
    </row>
    <row r="195" spans="1:94" ht="18" customHeight="1" x14ac:dyDescent="0.25">
      <c r="A195" s="411" t="s">
        <v>205</v>
      </c>
      <c r="B195" s="412"/>
      <c r="C195" s="412"/>
      <c r="D195" s="412"/>
      <c r="E195" s="41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T195" s="242"/>
      <c r="U195" s="242"/>
    </row>
    <row r="196" spans="1:94" ht="15" customHeight="1" x14ac:dyDescent="0.25">
      <c r="A196" s="3324" t="s">
        <v>198</v>
      </c>
      <c r="B196" s="3103"/>
      <c r="C196" s="3642" t="s">
        <v>120</v>
      </c>
      <c r="D196" s="2828"/>
      <c r="E196" s="3649"/>
      <c r="F196" s="3650" t="s">
        <v>6</v>
      </c>
      <c r="G196" s="3651"/>
      <c r="H196" s="3651"/>
      <c r="I196" s="3651"/>
      <c r="J196" s="3651"/>
      <c r="K196" s="3651"/>
      <c r="L196" s="3651"/>
      <c r="M196" s="3651"/>
      <c r="N196" s="3651"/>
      <c r="O196" s="3652"/>
      <c r="P196" s="3592" t="s">
        <v>206</v>
      </c>
      <c r="Q196" s="3615"/>
      <c r="R196" s="3615"/>
      <c r="S196" s="3615"/>
      <c r="T196" s="242"/>
      <c r="U196" s="242"/>
    </row>
    <row r="197" spans="1:94" ht="15" customHeight="1" x14ac:dyDescent="0.25">
      <c r="A197" s="2578"/>
      <c r="B197" s="2522"/>
      <c r="C197" s="2621"/>
      <c r="D197" s="2622"/>
      <c r="E197" s="2623"/>
      <c r="F197" s="2633" t="s">
        <v>114</v>
      </c>
      <c r="G197" s="2525"/>
      <c r="H197" s="2633" t="s">
        <v>148</v>
      </c>
      <c r="I197" s="2525"/>
      <c r="J197" s="2633" t="s">
        <v>199</v>
      </c>
      <c r="K197" s="2525"/>
      <c r="L197" s="2633" t="s">
        <v>200</v>
      </c>
      <c r="M197" s="2525"/>
      <c r="N197" s="2633" t="s">
        <v>201</v>
      </c>
      <c r="O197" s="2634"/>
      <c r="P197" s="3653" t="s">
        <v>166</v>
      </c>
      <c r="Q197" s="3631" t="s">
        <v>147</v>
      </c>
      <c r="R197" s="3631" t="s">
        <v>113</v>
      </c>
      <c r="S197" s="3592" t="s">
        <v>114</v>
      </c>
      <c r="T197" s="242"/>
      <c r="U197" s="242"/>
    </row>
    <row r="198" spans="1:94" ht="15" customHeight="1" x14ac:dyDescent="0.25">
      <c r="A198" s="2580"/>
      <c r="B198" s="2506"/>
      <c r="C198" s="2171" t="s">
        <v>17</v>
      </c>
      <c r="D198" s="2166" t="s">
        <v>18</v>
      </c>
      <c r="E198" s="2144" t="s">
        <v>19</v>
      </c>
      <c r="F198" s="2166" t="s">
        <v>18</v>
      </c>
      <c r="G198" s="2203" t="s">
        <v>19</v>
      </c>
      <c r="H198" s="2166" t="s">
        <v>18</v>
      </c>
      <c r="I198" s="2203" t="s">
        <v>19</v>
      </c>
      <c r="J198" s="2166" t="s">
        <v>18</v>
      </c>
      <c r="K198" s="2203" t="s">
        <v>19</v>
      </c>
      <c r="L198" s="2166" t="s">
        <v>18</v>
      </c>
      <c r="M198" s="2203" t="s">
        <v>19</v>
      </c>
      <c r="N198" s="2166" t="s">
        <v>18</v>
      </c>
      <c r="O198" s="2182" t="s">
        <v>19</v>
      </c>
      <c r="P198" s="3653"/>
      <c r="Q198" s="3631"/>
      <c r="R198" s="3631"/>
      <c r="S198" s="3592"/>
      <c r="T198" s="242"/>
      <c r="U198" s="242"/>
    </row>
    <row r="199" spans="1:94" ht="15" customHeight="1" x14ac:dyDescent="0.25">
      <c r="A199" s="3638" t="s">
        <v>207</v>
      </c>
      <c r="B199" s="3639"/>
      <c r="C199" s="413">
        <f>SUM(D199+E199)</f>
        <v>0</v>
      </c>
      <c r="D199" s="414">
        <f>SUM(F199+H199+J199+L199+N199)</f>
        <v>0</v>
      </c>
      <c r="E199" s="415">
        <f>SUM(G199+I199+K199+M199+O199)</f>
        <v>0</v>
      </c>
      <c r="F199" s="204"/>
      <c r="G199" s="68"/>
      <c r="H199" s="204"/>
      <c r="I199" s="68"/>
      <c r="J199" s="204"/>
      <c r="K199" s="68"/>
      <c r="L199" s="204"/>
      <c r="M199" s="68"/>
      <c r="N199" s="204"/>
      <c r="O199" s="422"/>
      <c r="P199" s="2230"/>
      <c r="Q199" s="748"/>
      <c r="R199" s="748"/>
      <c r="S199" s="1329"/>
      <c r="T199" s="242" t="str">
        <f>CA199&amp;CB199&amp;CC199&amp;CD199&amp;CE199&amp;CF199</f>
        <v/>
      </c>
      <c r="U199" s="242"/>
      <c r="CA199" s="60" t="str">
        <f>IF(AND($C199&lt;&gt;0,P199=""),"* No olvide ingresar la variable Rango Etario NANEAS "&amp;P$197&amp;""&amp;". Digite CERO si no tiene. ",IF(P199&gt;$C199,"* La variable NANEAS de 0 - 4 años no debe ser mayor al Total Ambos Sexos. ",""))</f>
        <v/>
      </c>
      <c r="CB199" s="60" t="str">
        <f>IF(AND($C199&lt;&gt;0,Q199=""),"* No olvide ingresar la variable Rango Etario NANEAS "&amp;Q$197&amp;""&amp;". Digite CERO si no tiene. ",IF(Q199&gt;$C199,"* La variable NANEAS de 5 - 9 años no debe ser mayor al Total Ambos Sexos. ",""))</f>
        <v/>
      </c>
      <c r="CC199" s="60" t="str">
        <f>IF(AND($C199&lt;&gt;0,R199=""),"* No olvide ingresar la variable Rango Etario NANEAS "&amp;R$197&amp;""&amp;". Digite CERO si no tiene. ",IF(R199&gt;$C199,"* La variable NANEAS de 10 - 14 años no debe ser mayor al Total Ambos Sexos. ",""))</f>
        <v/>
      </c>
      <c r="CD199" s="60" t="str">
        <f>IF(AND($C199&lt;&gt;0,S199=""),"* No olvide ingresar la variable Rango Etario NANEAS "&amp;S$197&amp;""&amp;". Digite CERO si no tiene. ",IF(S199&gt;$C199,"* La variable NANEAS de 15 - 19 años no debe ser mayor al Total Ambos Sexos. ",""))</f>
        <v/>
      </c>
      <c r="CE199" s="60" t="str">
        <f>IF(AND($C199&lt;&gt;0,P199+Q199+R199+S199=0),"* La suma de variable "&amp;P$196&amp;""&amp;" no puede ser 0. ","")</f>
        <v/>
      </c>
      <c r="CF199" s="60" t="str">
        <f>IF(AND(Q199+R199+S199+P199&gt;$C199),"* La suma de la variable "&amp;P$196&amp;""&amp;" no puede superar el Total Ambos Sexos. ","")</f>
        <v/>
      </c>
      <c r="CG199" s="61"/>
      <c r="CH199" s="61"/>
      <c r="CI199" s="61"/>
      <c r="CK199" s="62">
        <f t="shared" ref="CK199:CN200" si="59">IF(AND($C199&lt;&gt;0,P199=""),1,IF(P199&gt;$C199,1,0))</f>
        <v>0</v>
      </c>
      <c r="CL199" s="62">
        <f t="shared" si="59"/>
        <v>0</v>
      </c>
      <c r="CM199" s="62">
        <f t="shared" si="59"/>
        <v>0</v>
      </c>
      <c r="CN199" s="62">
        <f t="shared" si="59"/>
        <v>0</v>
      </c>
      <c r="CO199" s="327">
        <f>IF(AND($C199&lt;&gt;0,P199+Q199+R199+S199=0),1,0)</f>
        <v>0</v>
      </c>
      <c r="CP199" s="327">
        <f>IF(AND(Q199+R199+S199+P199&gt;$C199),1,0)</f>
        <v>0</v>
      </c>
    </row>
    <row r="200" spans="1:94" ht="15" customHeight="1" x14ac:dyDescent="0.25">
      <c r="A200" s="2613" t="s">
        <v>208</v>
      </c>
      <c r="B200" s="2604"/>
      <c r="C200" s="417">
        <f>SUM(D200+E200)</f>
        <v>0</v>
      </c>
      <c r="D200" s="418">
        <f>SUM(F200+H200+J200+L200+N200)</f>
        <v>0</v>
      </c>
      <c r="E200" s="419">
        <f t="shared" ref="E200" si="60">SUM(G200+I200+K200+M200+O200)</f>
        <v>0</v>
      </c>
      <c r="F200" s="408"/>
      <c r="G200" s="105"/>
      <c r="H200" s="408"/>
      <c r="I200" s="105"/>
      <c r="J200" s="408"/>
      <c r="K200" s="105"/>
      <c r="L200" s="408"/>
      <c r="M200" s="105"/>
      <c r="N200" s="408"/>
      <c r="O200" s="425"/>
      <c r="P200" s="91"/>
      <c r="Q200" s="193"/>
      <c r="R200" s="193"/>
      <c r="S200" s="41"/>
      <c r="T200" s="242" t="str">
        <f>CA200&amp;CB200&amp;CC200&amp;CD200&amp;CE200&amp;CF200</f>
        <v/>
      </c>
      <c r="U200" s="242"/>
      <c r="CA200" s="60" t="str">
        <f>IF(AND($C200&lt;&gt;0,P200=""),"* No olvide ingresar la variable Rango Etario NANEAS "&amp;P$197&amp;""&amp;". Digite CERO si no tiene. ",IF(P200&gt;$C200,"* La variable NANEAS de 0 - 4 años no debe ser mayor al Total Ambos Sexos. ",""))</f>
        <v/>
      </c>
      <c r="CB200" s="60" t="str">
        <f>IF(AND($C200&lt;&gt;0,Q200=""),"* No olvide ingresar la variable Rango Etario NANEAS "&amp;Q$197&amp;""&amp;". Digite CERO si no tiene. ",IF(Q200&gt;$C200,"* La variable NANEAS de 5 - 9 años no debe ser mayor al Total Ambos Sexos. ",""))</f>
        <v/>
      </c>
      <c r="CC200" s="60" t="str">
        <f>IF(AND($C200&lt;&gt;0,R200=""),"* No olvide ingresar la variable Rango Etario NANEAS "&amp;R$197&amp;""&amp;". Digite CERO si no tiene. ",IF(R200&gt;$C200,"* La variable NANEAS de 10 - 14 años no debe ser mayor al Total Ambos Sexos. ",""))</f>
        <v/>
      </c>
      <c r="CD200" s="60" t="str">
        <f>IF(AND($C200&lt;&gt;0,S200=""),"* No olvide ingresar la variable Rango Etario NANEAS "&amp;S$197&amp;""&amp;". Digite CERO si no tiene. ",IF(S200&gt;$C200,"* La variable NANEAS de 15 - 19 años no debe ser mayor al Total Ambos Sexos. ",""))</f>
        <v/>
      </c>
      <c r="CE200" s="60" t="str">
        <f>IF(AND($C200&lt;&gt;0,P200+Q200+R200+S200=0),"* La suma de variable "&amp;P$196&amp;""&amp;" no puede ser 0. ","")</f>
        <v/>
      </c>
      <c r="CF200" s="60" t="str">
        <f>IF(AND(Q200+R200+S200+P200&gt;$C200),"* La suma de la variable "&amp;P$196&amp;""&amp;" no puede superar el Total Ambos Sexos. ","")</f>
        <v/>
      </c>
      <c r="CG200" s="61"/>
      <c r="CH200" s="61"/>
      <c r="CI200" s="61"/>
      <c r="CK200" s="62">
        <f t="shared" si="59"/>
        <v>0</v>
      </c>
      <c r="CL200" s="62">
        <f t="shared" si="59"/>
        <v>0</v>
      </c>
      <c r="CM200" s="62">
        <f t="shared" si="59"/>
        <v>0</v>
      </c>
      <c r="CN200" s="62">
        <f t="shared" si="59"/>
        <v>0</v>
      </c>
      <c r="CO200" s="327">
        <f>IF(AND($C200&lt;&gt;0,P200+Q200+R200+S200=0),1,0)</f>
        <v>0</v>
      </c>
      <c r="CP200" s="327">
        <f>IF(AND(Q200+R200+S200+P200&gt;$C200),1,0)</f>
        <v>0</v>
      </c>
    </row>
    <row r="201" spans="1:94" ht="15" customHeight="1" x14ac:dyDescent="0.25">
      <c r="A201" s="3647" t="s">
        <v>209</v>
      </c>
      <c r="B201" s="3648"/>
      <c r="C201" s="2229">
        <f>SUM(D201+E201)</f>
        <v>0</v>
      </c>
      <c r="D201" s="2174">
        <f>SUM(F201+H201+J201+L201+N201)</f>
        <v>0</v>
      </c>
      <c r="E201" s="2151">
        <f>SUM(G201+I201+K201+M201+O201)</f>
        <v>0</v>
      </c>
      <c r="F201" s="2191">
        <f>SUM(F199:F200)</f>
        <v>0</v>
      </c>
      <c r="G201" s="2180">
        <f t="shared" ref="G201:S201" si="61">SUM(G199:G200)</f>
        <v>0</v>
      </c>
      <c r="H201" s="2191">
        <f t="shared" si="61"/>
        <v>0</v>
      </c>
      <c r="I201" s="2180">
        <f t="shared" si="61"/>
        <v>0</v>
      </c>
      <c r="J201" s="2191">
        <f t="shared" si="61"/>
        <v>0</v>
      </c>
      <c r="K201" s="2180">
        <f t="shared" si="61"/>
        <v>0</v>
      </c>
      <c r="L201" s="2191">
        <f t="shared" si="61"/>
        <v>0</v>
      </c>
      <c r="M201" s="2180">
        <f t="shared" si="61"/>
        <v>0</v>
      </c>
      <c r="N201" s="2191">
        <f t="shared" si="61"/>
        <v>0</v>
      </c>
      <c r="O201" s="2231">
        <f t="shared" si="61"/>
        <v>0</v>
      </c>
      <c r="P201" s="2232">
        <f t="shared" si="61"/>
        <v>0</v>
      </c>
      <c r="Q201" s="2233">
        <f t="shared" si="61"/>
        <v>0</v>
      </c>
      <c r="R201" s="2233">
        <f t="shared" si="61"/>
        <v>0</v>
      </c>
      <c r="S201" s="2176">
        <f t="shared" si="61"/>
        <v>0</v>
      </c>
      <c r="T201" s="242"/>
      <c r="U201" s="242"/>
    </row>
    <row r="202" spans="1:94" ht="18" customHeight="1" x14ac:dyDescent="0.25">
      <c r="A202" s="411" t="s">
        <v>210</v>
      </c>
      <c r="B202" s="429"/>
      <c r="C202" s="429"/>
      <c r="D202" s="429"/>
      <c r="E202" s="429"/>
      <c r="F202" s="429"/>
      <c r="G202" s="429"/>
      <c r="H202" s="429"/>
      <c r="I202" s="3"/>
      <c r="J202" s="3"/>
      <c r="K202" s="3"/>
      <c r="L202" s="3"/>
      <c r="M202" s="3"/>
      <c r="N202" s="3"/>
      <c r="O202" s="3"/>
      <c r="P202" s="3"/>
      <c r="Q202" s="3"/>
      <c r="R202" s="5"/>
      <c r="S202" s="5"/>
      <c r="T202" s="5"/>
      <c r="U202" s="5"/>
      <c r="V202" s="5"/>
      <c r="W202" s="5"/>
      <c r="X202" s="5"/>
      <c r="Y202" s="5"/>
      <c r="Z202" s="4"/>
      <c r="AA202" s="4"/>
      <c r="AB202" s="4"/>
      <c r="AC202" s="4"/>
      <c r="AD202" s="4"/>
      <c r="AE202" s="4"/>
      <c r="AF202" s="4"/>
      <c r="AG202" s="4"/>
      <c r="AH202" s="4"/>
      <c r="AI202" s="4"/>
    </row>
    <row r="203" spans="1:94" ht="15" customHeight="1" x14ac:dyDescent="0.25">
      <c r="A203" s="3655" t="s">
        <v>211</v>
      </c>
      <c r="B203" s="3162"/>
      <c r="C203" s="3660" t="s">
        <v>65</v>
      </c>
      <c r="D203" s="3163"/>
      <c r="E203" s="3164"/>
      <c r="F203" s="3661" t="s">
        <v>6</v>
      </c>
      <c r="G203" s="3661"/>
      <c r="H203" s="3661"/>
      <c r="I203" s="3661"/>
      <c r="J203" s="3661"/>
      <c r="K203" s="3661"/>
      <c r="L203" s="3661"/>
      <c r="M203" s="3661"/>
      <c r="N203" s="3661"/>
      <c r="O203" s="3661"/>
      <c r="P203" s="3661"/>
      <c r="Q203" s="3661"/>
      <c r="R203" s="3661"/>
      <c r="S203" s="3661"/>
      <c r="T203" s="3661"/>
      <c r="U203" s="3661"/>
      <c r="V203" s="3661"/>
      <c r="W203" s="3661"/>
      <c r="X203" s="3661"/>
      <c r="Y203" s="3661"/>
      <c r="Z203" s="3661"/>
      <c r="AA203" s="3661"/>
      <c r="AB203" s="3661"/>
      <c r="AC203" s="3662"/>
      <c r="AD203" s="3663" t="s">
        <v>121</v>
      </c>
      <c r="AE203" s="3170"/>
      <c r="AF203" s="3175" t="s">
        <v>122</v>
      </c>
      <c r="AG203" s="3170"/>
      <c r="AH203" s="3664" t="s">
        <v>28</v>
      </c>
      <c r="AI203" s="3170" t="s">
        <v>29</v>
      </c>
    </row>
    <row r="204" spans="1:94" ht="15" customHeight="1" x14ac:dyDescent="0.25">
      <c r="A204" s="2642"/>
      <c r="B204" s="2643"/>
      <c r="C204" s="2661"/>
      <c r="D204" s="2648"/>
      <c r="E204" s="2649"/>
      <c r="F204" s="3605" t="s">
        <v>212</v>
      </c>
      <c r="G204" s="3644"/>
      <c r="H204" s="2644" t="s">
        <v>213</v>
      </c>
      <c r="I204" s="2645"/>
      <c r="J204" s="2644" t="s">
        <v>214</v>
      </c>
      <c r="K204" s="2645"/>
      <c r="L204" s="2644" t="s">
        <v>215</v>
      </c>
      <c r="M204" s="2645"/>
      <c r="N204" s="2644" t="s">
        <v>216</v>
      </c>
      <c r="O204" s="2645"/>
      <c r="P204" s="2644" t="s">
        <v>217</v>
      </c>
      <c r="Q204" s="2645"/>
      <c r="R204" s="2644" t="s">
        <v>218</v>
      </c>
      <c r="S204" s="2645"/>
      <c r="T204" s="3645" t="s">
        <v>219</v>
      </c>
      <c r="U204" s="3645"/>
      <c r="V204" s="3645" t="s">
        <v>220</v>
      </c>
      <c r="W204" s="3645"/>
      <c r="X204" s="3645" t="s">
        <v>221</v>
      </c>
      <c r="Y204" s="3645"/>
      <c r="Z204" s="3637" t="s">
        <v>123</v>
      </c>
      <c r="AA204" s="3634"/>
      <c r="AB204" s="3637" t="s">
        <v>124</v>
      </c>
      <c r="AC204" s="3646"/>
      <c r="AD204" s="2665"/>
      <c r="AE204" s="2659"/>
      <c r="AF204" s="2667"/>
      <c r="AG204" s="2659"/>
      <c r="AH204" s="2669"/>
      <c r="AI204" s="2658"/>
    </row>
    <row r="205" spans="1:94" ht="15" customHeight="1" x14ac:dyDescent="0.25">
      <c r="A205" s="2644"/>
      <c r="B205" s="2645"/>
      <c r="C205" s="2234" t="s">
        <v>222</v>
      </c>
      <c r="D205" s="1334" t="s">
        <v>18</v>
      </c>
      <c r="E205" s="1335" t="s">
        <v>19</v>
      </c>
      <c r="F205" s="2235" t="s">
        <v>18</v>
      </c>
      <c r="G205" s="2236" t="s">
        <v>19</v>
      </c>
      <c r="H205" s="2235" t="s">
        <v>18</v>
      </c>
      <c r="I205" s="2236" t="s">
        <v>19</v>
      </c>
      <c r="J205" s="2235" t="s">
        <v>18</v>
      </c>
      <c r="K205" s="2236" t="s">
        <v>19</v>
      </c>
      <c r="L205" s="2235" t="s">
        <v>18</v>
      </c>
      <c r="M205" s="2236" t="s">
        <v>19</v>
      </c>
      <c r="N205" s="2235" t="s">
        <v>18</v>
      </c>
      <c r="O205" s="2236" t="s">
        <v>19</v>
      </c>
      <c r="P205" s="2235" t="s">
        <v>18</v>
      </c>
      <c r="Q205" s="2236" t="s">
        <v>19</v>
      </c>
      <c r="R205" s="2235" t="s">
        <v>18</v>
      </c>
      <c r="S205" s="2236" t="s">
        <v>19</v>
      </c>
      <c r="T205" s="2235" t="s">
        <v>18</v>
      </c>
      <c r="U205" s="2236" t="s">
        <v>19</v>
      </c>
      <c r="V205" s="2235" t="s">
        <v>18</v>
      </c>
      <c r="W205" s="2236" t="s">
        <v>19</v>
      </c>
      <c r="X205" s="2235" t="s">
        <v>18</v>
      </c>
      <c r="Y205" s="2236" t="s">
        <v>19</v>
      </c>
      <c r="Z205" s="2235" t="s">
        <v>18</v>
      </c>
      <c r="AA205" s="2236" t="s">
        <v>19</v>
      </c>
      <c r="AB205" s="2235" t="s">
        <v>18</v>
      </c>
      <c r="AC205" s="2237" t="s">
        <v>19</v>
      </c>
      <c r="AD205" s="2238" t="s">
        <v>18</v>
      </c>
      <c r="AE205" s="2236" t="s">
        <v>19</v>
      </c>
      <c r="AF205" s="2238" t="s">
        <v>18</v>
      </c>
      <c r="AG205" s="2236" t="s">
        <v>19</v>
      </c>
      <c r="AH205" s="2670"/>
      <c r="AI205" s="2659" t="s">
        <v>19</v>
      </c>
    </row>
    <row r="206" spans="1:94" ht="15" customHeight="1" x14ac:dyDescent="0.25">
      <c r="A206" s="3654" t="s">
        <v>223</v>
      </c>
      <c r="B206" s="2239" t="s">
        <v>139</v>
      </c>
      <c r="C206" s="2239">
        <f>SUM(D206+E206)</f>
        <v>0</v>
      </c>
      <c r="D206" s="2240">
        <f>SUM(F206+H206+J206+L206+N206+P206+R206+T206+V206+X206+Z206+AB206)</f>
        <v>0</v>
      </c>
      <c r="E206" s="2241">
        <f>SUM(G206+I206+K206+M206+O206+Q206+S206+U206+W206+Y206+AA206+AC206)</f>
        <v>0</v>
      </c>
      <c r="F206" s="2242"/>
      <c r="G206" s="2243"/>
      <c r="H206" s="2242"/>
      <c r="I206" s="2243"/>
      <c r="J206" s="2242"/>
      <c r="K206" s="2243"/>
      <c r="L206" s="2242"/>
      <c r="M206" s="2243"/>
      <c r="N206" s="2242"/>
      <c r="O206" s="2243"/>
      <c r="P206" s="2242"/>
      <c r="Q206" s="2244"/>
      <c r="R206" s="2242"/>
      <c r="S206" s="2244"/>
      <c r="T206" s="2242"/>
      <c r="U206" s="2243"/>
      <c r="V206" s="2242"/>
      <c r="W206" s="2243"/>
      <c r="X206" s="2242"/>
      <c r="Y206" s="2244"/>
      <c r="Z206" s="2242"/>
      <c r="AA206" s="2244"/>
      <c r="AB206" s="2242"/>
      <c r="AC206" s="2245"/>
      <c r="AD206" s="2243"/>
      <c r="AE206" s="2244"/>
      <c r="AF206" s="2243"/>
      <c r="AG206" s="2244"/>
      <c r="AH206" s="2242"/>
      <c r="AI206" s="2244"/>
      <c r="AJ206" s="444" t="str">
        <f>$CA206&amp;CB206&amp;CC206&amp;CD206&amp;CE206&amp;CF206</f>
        <v/>
      </c>
      <c r="CA206" s="60" t="str">
        <f>IF(AND($D206&lt;&gt;0,AD206=""),"* No olvide ingresar la variable "&amp;AD$203&amp;""&amp;"  Hombres (Digite CERO si no tiene).  ",IF(AD206&gt;$D206,"* La variable Niños, Niñas, Adolescentes y Jóvenes SENAME Hombres no puede superar el Total Hombres. ",""))</f>
        <v/>
      </c>
      <c r="CB206" s="60" t="str">
        <f>IF(AND($E206&lt;&gt;0,AE206=""),"* No olvide ingresar la variable Niños, Niñas, Adolescentes y Jóvenes SENAME  Mujeres (Digite CERO si no tiene).  ",IF(AE206&gt;$E206,"* La variable Niños, Niñas, Adolescentes y Jóvenes SENAME Mujeres no puede superar el Total Mujeres ",""))</f>
        <v/>
      </c>
      <c r="CC206" s="60" t="str">
        <f>IF(AND($D206&lt;&gt;0,AF206=""),"* No olvide ingresar la variable "&amp;AF$203&amp;""&amp;" Hombres (Digite CERO si no tiene).  ",IF(AF206&gt;$D206,"* La variable Niños, Niñas, Adolescentes y Jóvenes Mejor Niñez Hombres no puede superar el Total Hombres. ",""))</f>
        <v/>
      </c>
      <c r="CD206" s="60" t="str">
        <f>IF(AND($E206&lt;&gt;0,AG206=""),"* No olvide ingresar la variable Niños, Niñas, Adolescentes y Jóvenes Mejor niñez Mujeres (Digite CERO si no tiene).  ",IF(AG206&gt;$E206,"* La variable de Niños, Niñas, Adolescentes y Jóvenes Mejor Niñez Mujeres no puede superar el Total Mujeres. ",""))</f>
        <v/>
      </c>
      <c r="CE206" s="60" t="str">
        <f>IF(AND($C206&lt;&gt;0,AH206=""),"* No olvide ingresar la variable "&amp;AH$203&amp;""&amp;" (Digite CERO si no tiene).  ",IF(AH206&gt;$C206,"* La variable Pueblos Originarios no puede superar el Total Ambos Sexos. ",""))</f>
        <v/>
      </c>
      <c r="CF206" s="60" t="str">
        <f>IF(AND($C206&lt;&gt;0,AI206=""),"* No olvide ingresar la variable "&amp;AI$203&amp;""&amp;" (Digite CERO si no tiene).  ",IF(AI206&gt;$C206,"* La variable Migrantes no puede superar el Total Ambos Sexos. ",""))</f>
        <v/>
      </c>
      <c r="CK206" s="62">
        <f>IF(AND($D206&lt;&gt;0,AD206=""),1,IF(AD206&gt;$D206,1,0))</f>
        <v>0</v>
      </c>
      <c r="CL206" s="62">
        <f>IF(AND($E206&lt;&gt;0,AE206=""),1,IF(AE206&gt;$E206,1,0))</f>
        <v>0</v>
      </c>
      <c r="CM206" s="62">
        <f>IF(AND($D206&lt;&gt;0,AF206=""),1,IF(AF206&gt;$D206,1,0))</f>
        <v>0</v>
      </c>
      <c r="CN206" s="62">
        <f>IF(AND($E206&lt;&gt;0,AG206=""),1,IF(AG206&gt;$E206,1,0))</f>
        <v>0</v>
      </c>
      <c r="CO206" s="62">
        <f>IF(AND($C206&lt;&gt;0,AH206=""),1,IF(AH206&gt;$C206,1,0))</f>
        <v>0</v>
      </c>
      <c r="CP206" s="62">
        <f>IF(AND($C206&lt;&gt;0,AI206=""),1,IF(AI206&gt;$C206,1,0))</f>
        <v>0</v>
      </c>
    </row>
    <row r="207" spans="1:94" ht="15" customHeight="1" x14ac:dyDescent="0.25">
      <c r="A207" s="2637"/>
      <c r="B207" s="445" t="s">
        <v>224</v>
      </c>
      <c r="C207" s="446">
        <f>SUM(D207+E207)</f>
        <v>0</v>
      </c>
      <c r="D207" s="447">
        <f>SUM(F207+H207+J207+L207+N207+P207+R207+T207+V207+X207+Z207+AB207)</f>
        <v>0</v>
      </c>
      <c r="E207" s="448">
        <f>SUM(G207+I207+K207+M207+O207+Q207+S207+U207+W207+Y207+AA207+AC207)</f>
        <v>0</v>
      </c>
      <c r="F207" s="449"/>
      <c r="G207" s="450"/>
      <c r="H207" s="449"/>
      <c r="I207" s="450"/>
      <c r="J207" s="449"/>
      <c r="K207" s="450"/>
      <c r="L207" s="449"/>
      <c r="M207" s="450"/>
      <c r="N207" s="449"/>
      <c r="O207" s="450"/>
      <c r="P207" s="449"/>
      <c r="Q207" s="451"/>
      <c r="R207" s="449"/>
      <c r="S207" s="451"/>
      <c r="T207" s="449"/>
      <c r="U207" s="450"/>
      <c r="V207" s="449"/>
      <c r="W207" s="450"/>
      <c r="X207" s="449"/>
      <c r="Y207" s="451"/>
      <c r="Z207" s="449"/>
      <c r="AA207" s="451"/>
      <c r="AB207" s="449"/>
      <c r="AC207" s="452"/>
      <c r="AD207" s="453"/>
      <c r="AE207" s="451"/>
      <c r="AF207" s="453"/>
      <c r="AG207" s="451"/>
      <c r="AH207" s="449"/>
      <c r="AI207" s="451"/>
      <c r="AJ207" s="444" t="str">
        <f>$CA207&amp;CB207&amp;CC207&amp;CE207&amp;CF207&amp;CD207</f>
        <v/>
      </c>
      <c r="CA207" s="60" t="str">
        <f>IF(AND($D207&lt;&gt;0,AD207=""),"* No olvide ingresar la variable "&amp;AD$203&amp;""&amp;" Hombres (Digite CERO si no tiene).  ",IF(AD207&gt;$D207,"* La variable Niños, Niñas, Adolescentes y Jóvenes SENAME Hombres no puede superar el Total Hombres. ",""))</f>
        <v/>
      </c>
      <c r="CB207" s="60" t="str">
        <f>IF(AND($E207&lt;&gt;0,AE207=""),"* No olvide ingresar la variable Niños, Niñas, Adolescentes y Jóvenes SENAME  Mujeres (Digite CERO si no tiene).  ",IF(AE207&gt;$E207,"* La variable Niños, Niñas, Adolescentes y Jóvenes SENAME Mujeres no puede superar el Total Mujeres ",""))</f>
        <v/>
      </c>
      <c r="CC207" s="60" t="str">
        <f>IF(AND($D207&lt;&gt;0,AF207=""),"* No olvide ingresar la variable "&amp;AF$203&amp;""&amp;" Hombres (Digite CERO si no tiene).  ",IF(AF207&gt;$D207,"* La variable Niños, Niñas, Adolescentes y Jóvenes Mejor Niñez Hombres no puede superar el Total Hombres. ",""))</f>
        <v/>
      </c>
      <c r="CD207" s="60" t="str">
        <f>IF(AND($E207&lt;&gt;0,AG207=""),"* No olvide ingresar la variable Niños, Niñas, Adolescentes y Jóvenes Mejor niñez Mujeres (Digite CERO si no tiene).  ",IF(AG207&gt;$E207,"* La variable de Niños, Niñas, Adolescentes y Jóvenes Mejor Niñez Mujeres no puede superar el Total Mujeres. ",""))</f>
        <v/>
      </c>
      <c r="CE207" s="60" t="str">
        <f>IF(AND($C207&lt;&gt;0,AH207=""),"* No olvide ingresar la variable "&amp;AH$203&amp;""&amp;" (Digite CERO si no tiene).  ",IF(AH207&gt;$C207,"* La variable Pueblos Originarios no puede superar el Total Ambos Sexos. ",""))</f>
        <v/>
      </c>
      <c r="CF207" s="60" t="str">
        <f>IF(AND($C207&lt;&gt;0,AI207=""),"* No olvide ingresar la variable "&amp;AI$203&amp;""&amp;" (Digite CERO si no tiene).  ",IF(AI207&gt;$C207,"* La variable Migrantes no puede superar el Total Ambos Sexos. ",""))</f>
        <v/>
      </c>
      <c r="CK207" s="62">
        <f>IF(AND($D207&lt;&gt;0,AD207=""),1,IF(AD207&gt;$D207,1,0))</f>
        <v>0</v>
      </c>
      <c r="CL207" s="62">
        <f>IF(AND($E207&lt;&gt;0,AE207=""),1,IF(AE207&gt;$E207,1,0))</f>
        <v>0</v>
      </c>
      <c r="CM207" s="62">
        <f>IF(AND($D207&lt;&gt;0,AF207=""),1,IF(AF207&gt;$D207,1,0))</f>
        <v>0</v>
      </c>
      <c r="CN207" s="62">
        <f>IF(AND($E207&lt;&gt;0,AG207=""),1,IF(AG207&gt;$E207,1,0))</f>
        <v>0</v>
      </c>
      <c r="CO207" s="62">
        <f>IF(AND($C207&lt;&gt;0,AH207=""),1,IF(AH207&gt;$C207,1,0))</f>
        <v>0</v>
      </c>
      <c r="CP207" s="62">
        <f>IF(AND($C207&lt;&gt;0,AI207=""),1,IF(AI207&gt;$C207,1,0))</f>
        <v>0</v>
      </c>
    </row>
    <row r="208" spans="1:94" ht="15" customHeight="1" x14ac:dyDescent="0.25">
      <c r="A208" s="2638" t="s">
        <v>65</v>
      </c>
      <c r="B208" s="2639"/>
      <c r="C208" s="2246">
        <f>SUM(D208+E208)</f>
        <v>0</v>
      </c>
      <c r="D208" s="2247">
        <f t="shared" ref="D208:AI208" si="62">SUM(D206+D207)</f>
        <v>0</v>
      </c>
      <c r="E208" s="2248">
        <f t="shared" si="62"/>
        <v>0</v>
      </c>
      <c r="F208" s="2249">
        <f t="shared" si="62"/>
        <v>0</v>
      </c>
      <c r="G208" s="2250">
        <f t="shared" si="62"/>
        <v>0</v>
      </c>
      <c r="H208" s="2249">
        <f t="shared" si="62"/>
        <v>0</v>
      </c>
      <c r="I208" s="2250">
        <f t="shared" si="62"/>
        <v>0</v>
      </c>
      <c r="J208" s="2249">
        <f t="shared" si="62"/>
        <v>0</v>
      </c>
      <c r="K208" s="2250">
        <f t="shared" si="62"/>
        <v>0</v>
      </c>
      <c r="L208" s="2249">
        <f t="shared" si="62"/>
        <v>0</v>
      </c>
      <c r="M208" s="2250">
        <f t="shared" si="62"/>
        <v>0</v>
      </c>
      <c r="N208" s="2249">
        <f t="shared" si="62"/>
        <v>0</v>
      </c>
      <c r="O208" s="2250">
        <f t="shared" si="62"/>
        <v>0</v>
      </c>
      <c r="P208" s="2249">
        <f t="shared" si="62"/>
        <v>0</v>
      </c>
      <c r="Q208" s="2250">
        <f t="shared" si="62"/>
        <v>0</v>
      </c>
      <c r="R208" s="2249">
        <f t="shared" si="62"/>
        <v>0</v>
      </c>
      <c r="S208" s="2250">
        <f t="shared" si="62"/>
        <v>0</v>
      </c>
      <c r="T208" s="2249">
        <f t="shared" si="62"/>
        <v>0</v>
      </c>
      <c r="U208" s="2250">
        <f t="shared" si="62"/>
        <v>0</v>
      </c>
      <c r="V208" s="2249">
        <f t="shared" si="62"/>
        <v>0</v>
      </c>
      <c r="W208" s="2250">
        <f t="shared" si="62"/>
        <v>0</v>
      </c>
      <c r="X208" s="2249">
        <f t="shared" si="62"/>
        <v>0</v>
      </c>
      <c r="Y208" s="2250">
        <f t="shared" si="62"/>
        <v>0</v>
      </c>
      <c r="Z208" s="2249">
        <f t="shared" si="62"/>
        <v>0</v>
      </c>
      <c r="AA208" s="2250">
        <f t="shared" si="62"/>
        <v>0</v>
      </c>
      <c r="AB208" s="2249">
        <f t="shared" si="62"/>
        <v>0</v>
      </c>
      <c r="AC208" s="2251">
        <f t="shared" si="62"/>
        <v>0</v>
      </c>
      <c r="AD208" s="2247">
        <f t="shared" si="62"/>
        <v>0</v>
      </c>
      <c r="AE208" s="2250">
        <f t="shared" si="62"/>
        <v>0</v>
      </c>
      <c r="AF208" s="2247">
        <f t="shared" si="62"/>
        <v>0</v>
      </c>
      <c r="AG208" s="2250">
        <f t="shared" si="62"/>
        <v>0</v>
      </c>
      <c r="AH208" s="2249">
        <f t="shared" si="62"/>
        <v>0</v>
      </c>
      <c r="AI208" s="2248">
        <f t="shared" si="62"/>
        <v>0</v>
      </c>
    </row>
    <row r="209" spans="1:90" ht="18" customHeight="1" x14ac:dyDescent="0.25">
      <c r="A209" s="411" t="s">
        <v>225</v>
      </c>
      <c r="B209" s="429"/>
      <c r="C209" s="429"/>
      <c r="D209" s="429"/>
      <c r="E209" s="429"/>
      <c r="F209" s="429"/>
      <c r="G209" s="5"/>
      <c r="H209" s="5"/>
      <c r="I209" s="379"/>
      <c r="J209" s="379"/>
      <c r="K209" s="379"/>
      <c r="L209" s="379"/>
      <c r="M209" s="379"/>
      <c r="N209" s="379"/>
      <c r="O209" s="379"/>
      <c r="P209" s="379"/>
      <c r="Q209" s="379"/>
      <c r="R209" s="5"/>
      <c r="S209" s="5"/>
      <c r="T209" s="5"/>
      <c r="U209" s="5"/>
      <c r="V209" s="5"/>
      <c r="W209" s="5"/>
    </row>
    <row r="210" spans="1:90" ht="15" customHeight="1" x14ac:dyDescent="0.25">
      <c r="A210" s="3655" t="s">
        <v>226</v>
      </c>
      <c r="B210" s="3162"/>
      <c r="C210" s="3163" t="s">
        <v>65</v>
      </c>
      <c r="D210" s="3163"/>
      <c r="E210" s="3164"/>
      <c r="F210" s="3656" t="s">
        <v>6</v>
      </c>
      <c r="G210" s="3657"/>
      <c r="H210" s="3657"/>
      <c r="I210" s="3657"/>
      <c r="J210" s="3657"/>
      <c r="K210" s="3657"/>
      <c r="L210" s="3657"/>
      <c r="M210" s="3657"/>
      <c r="N210" s="3657"/>
      <c r="O210" s="3657"/>
      <c r="P210" s="3656" t="s">
        <v>227</v>
      </c>
      <c r="Q210" s="3657"/>
      <c r="R210" s="3658"/>
      <c r="S210" s="3665" t="s">
        <v>28</v>
      </c>
      <c r="T210" s="3178" t="s">
        <v>29</v>
      </c>
      <c r="U210" s="3175" t="s">
        <v>228</v>
      </c>
      <c r="V210" s="3175"/>
      <c r="W210" s="3175"/>
      <c r="X210" s="3175"/>
      <c r="Y210" s="3175"/>
      <c r="Z210" s="3170"/>
      <c r="AA210" s="3666" t="s">
        <v>229</v>
      </c>
      <c r="AB210" s="3175"/>
      <c r="AC210" s="3175"/>
      <c r="AD210" s="3175"/>
      <c r="AE210" s="3175"/>
      <c r="AF210" s="3170"/>
    </row>
    <row r="211" spans="1:90" ht="15" customHeight="1" x14ac:dyDescent="0.25">
      <c r="A211" s="2642"/>
      <c r="B211" s="2643"/>
      <c r="C211" s="2648"/>
      <c r="D211" s="2648"/>
      <c r="E211" s="2649"/>
      <c r="F211" s="3615" t="s">
        <v>230</v>
      </c>
      <c r="G211" s="3615"/>
      <c r="H211" s="3615" t="s">
        <v>31</v>
      </c>
      <c r="I211" s="3615"/>
      <c r="J211" s="3615" t="s">
        <v>145</v>
      </c>
      <c r="K211" s="3615"/>
      <c r="L211" s="3615" t="s">
        <v>231</v>
      </c>
      <c r="M211" s="3615"/>
      <c r="N211" s="3615" t="s">
        <v>232</v>
      </c>
      <c r="O211" s="3591"/>
      <c r="P211" s="3667" t="s">
        <v>233</v>
      </c>
      <c r="Q211" s="3659" t="s">
        <v>234</v>
      </c>
      <c r="R211" s="3169" t="s">
        <v>235</v>
      </c>
      <c r="S211" s="2672"/>
      <c r="T211" s="2675"/>
      <c r="U211" s="2667"/>
      <c r="V211" s="2667"/>
      <c r="W211" s="2667"/>
      <c r="X211" s="2667"/>
      <c r="Y211" s="2667"/>
      <c r="Z211" s="2659"/>
      <c r="AA211" s="2678"/>
      <c r="AB211" s="2667"/>
      <c r="AC211" s="2667"/>
      <c r="AD211" s="2667"/>
      <c r="AE211" s="2667"/>
      <c r="AF211" s="2659"/>
    </row>
    <row r="212" spans="1:90" ht="18.75" customHeight="1" x14ac:dyDescent="0.25">
      <c r="A212" s="2644"/>
      <c r="B212" s="2645"/>
      <c r="C212" s="2234" t="s">
        <v>222</v>
      </c>
      <c r="D212" s="2238" t="s">
        <v>18</v>
      </c>
      <c r="E212" s="1335" t="s">
        <v>19</v>
      </c>
      <c r="F212" s="2235" t="s">
        <v>18</v>
      </c>
      <c r="G212" s="2236" t="s">
        <v>19</v>
      </c>
      <c r="H212" s="2235" t="s">
        <v>18</v>
      </c>
      <c r="I212" s="2236" t="s">
        <v>19</v>
      </c>
      <c r="J212" s="2235" t="s">
        <v>18</v>
      </c>
      <c r="K212" s="2236" t="s">
        <v>19</v>
      </c>
      <c r="L212" s="2235" t="s">
        <v>18</v>
      </c>
      <c r="M212" s="2236" t="s">
        <v>19</v>
      </c>
      <c r="N212" s="2235" t="s">
        <v>18</v>
      </c>
      <c r="O212" s="2252" t="s">
        <v>19</v>
      </c>
      <c r="P212" s="2680"/>
      <c r="Q212" s="2654"/>
      <c r="R212" s="2656"/>
      <c r="S212" s="2673"/>
      <c r="T212" s="2676" t="s">
        <v>19</v>
      </c>
      <c r="U212" s="2253" t="s">
        <v>236</v>
      </c>
      <c r="V212" s="2254" t="s">
        <v>11</v>
      </c>
      <c r="W212" s="2255" t="s">
        <v>237</v>
      </c>
      <c r="X212" s="2255" t="s">
        <v>238</v>
      </c>
      <c r="Y212" s="2255" t="s">
        <v>239</v>
      </c>
      <c r="Z212" s="2256" t="s">
        <v>240</v>
      </c>
      <c r="AA212" s="2257" t="s">
        <v>236</v>
      </c>
      <c r="AB212" s="2254" t="s">
        <v>11</v>
      </c>
      <c r="AC212" s="2255" t="s">
        <v>237</v>
      </c>
      <c r="AD212" s="2255" t="s">
        <v>238</v>
      </c>
      <c r="AE212" s="2255" t="s">
        <v>239</v>
      </c>
      <c r="AF212" s="2258" t="s">
        <v>240</v>
      </c>
    </row>
    <row r="213" spans="1:90" ht="21.75" customHeight="1" x14ac:dyDescent="0.25">
      <c r="A213" s="3671" t="s">
        <v>241</v>
      </c>
      <c r="B213" s="3672"/>
      <c r="C213" s="2239">
        <f>SUM(D213+E213)</f>
        <v>0</v>
      </c>
      <c r="D213" s="2240">
        <f t="shared" ref="D213:E215" si="63">SUM(F213+H213+J213+L213+N213)</f>
        <v>0</v>
      </c>
      <c r="E213" s="2259">
        <f t="shared" si="63"/>
        <v>0</v>
      </c>
      <c r="F213" s="2242"/>
      <c r="G213" s="2244"/>
      <c r="H213" s="2242"/>
      <c r="I213" s="2244"/>
      <c r="J213" s="2242"/>
      <c r="K213" s="2244"/>
      <c r="L213" s="2242"/>
      <c r="M213" s="2244"/>
      <c r="N213" s="2242"/>
      <c r="O213" s="2260"/>
      <c r="P213" s="2242"/>
      <c r="Q213" s="815"/>
      <c r="R213" s="2245"/>
      <c r="S213" s="2261"/>
      <c r="T213" s="2245"/>
      <c r="U213" s="471"/>
      <c r="V213" s="472"/>
      <c r="W213" s="472"/>
      <c r="X213" s="472"/>
      <c r="Y213" s="472"/>
      <c r="Z213" s="473"/>
      <c r="AA213" s="2242"/>
      <c r="AB213" s="815"/>
      <c r="AC213" s="815"/>
      <c r="AD213" s="815"/>
      <c r="AE213" s="815"/>
      <c r="AF213" s="2244"/>
      <c r="AG213" s="242" t="str">
        <f>CA213&amp;CB213</f>
        <v/>
      </c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60" t="str">
        <f>IF(AND($C213&lt;&gt;0,S213=""),"* No olvide ingresar la variable "&amp;S$210&amp;""&amp;" (Digite CERO si no tiene). ",IF(S213&gt;$C213,"* La variable Pueblos Originarios no puede superar el Total Ambos Sexos. ",""))</f>
        <v/>
      </c>
      <c r="CB213" s="60" t="str">
        <f>IF(AND($C213&lt;&gt;0,T213=""),"* No olvide ingresar la variable "&amp;T$210&amp;""&amp;" (Digite CERO si no tiene). ",IF(T213&gt;$C213,"* La variable Migrantes no puede superar el Total Ambos Sexos. ",""))</f>
        <v/>
      </c>
      <c r="CD213" s="59"/>
      <c r="CE213" s="59"/>
      <c r="CF213" s="61"/>
      <c r="CG213" s="61"/>
      <c r="CH213" s="61"/>
      <c r="CI213" s="61"/>
      <c r="CJ213" s="61"/>
      <c r="CK213" s="62">
        <f>IF(AND($C213&lt;&gt;0,S213=""),1,IF(S213&gt;$C213,1,0))</f>
        <v>0</v>
      </c>
      <c r="CL213" s="62">
        <f>IF(AND($C213&lt;&gt;0,T213=""),1,IF(T213&gt;$C213,1,0))</f>
        <v>0</v>
      </c>
    </row>
    <row r="214" spans="1:90" ht="15" customHeight="1" x14ac:dyDescent="0.25">
      <c r="A214" s="2694" t="s">
        <v>242</v>
      </c>
      <c r="B214" s="2695"/>
      <c r="C214" s="474">
        <f>SUM(D214+E214)</f>
        <v>0</v>
      </c>
      <c r="D214" s="475">
        <f t="shared" si="63"/>
        <v>0</v>
      </c>
      <c r="E214" s="476">
        <f t="shared" si="63"/>
        <v>0</v>
      </c>
      <c r="F214" s="477"/>
      <c r="G214" s="478"/>
      <c r="H214" s="477"/>
      <c r="I214" s="478"/>
      <c r="J214" s="477"/>
      <c r="K214" s="478"/>
      <c r="L214" s="477"/>
      <c r="M214" s="478"/>
      <c r="N214" s="477"/>
      <c r="O214" s="479"/>
      <c r="P214" s="477"/>
      <c r="Q214" s="480"/>
      <c r="R214" s="481"/>
      <c r="S214" s="482"/>
      <c r="T214" s="483"/>
      <c r="U214" s="482"/>
      <c r="V214" s="480"/>
      <c r="W214" s="480"/>
      <c r="X214" s="480"/>
      <c r="Y214" s="480"/>
      <c r="Z214" s="484"/>
      <c r="AA214" s="477"/>
      <c r="AB214" s="480"/>
      <c r="AC214" s="480"/>
      <c r="AD214" s="480"/>
      <c r="AE214" s="480"/>
      <c r="AF214" s="478"/>
      <c r="AG214" s="242" t="str">
        <f t="shared" ref="AG214:AG215" si="64">CA214&amp;CB214</f>
        <v/>
      </c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60" t="str">
        <f t="shared" ref="CA214:CA215" si="65">IF(AND($C214&lt;&gt;0,S214=""),"* No olvide ingresar la variable "&amp;S$210&amp;""&amp;" (Digite CERO si no tiene). ",IF(S214&gt;$C214,"* La variable Pueblos Originarios no puede superar el Total Ambos Sexos. ",""))</f>
        <v/>
      </c>
      <c r="CB214" s="60" t="str">
        <f t="shared" ref="CB214:CB215" si="66">IF(AND($C214&lt;&gt;0,T214=""),"* No olvide ingresar la variable "&amp;T$210&amp;""&amp;" (Digite CERO si no tiene). ",IF(T214&gt;$C214,"* La variable Migrantes no puede superar el Total Ambos Sexos. ",""))</f>
        <v/>
      </c>
      <c r="CD214" s="59"/>
      <c r="CE214" s="59"/>
      <c r="CF214" s="61"/>
      <c r="CG214" s="61"/>
      <c r="CH214" s="61"/>
      <c r="CI214" s="61"/>
      <c r="CJ214" s="61"/>
      <c r="CK214" s="62">
        <f t="shared" ref="CK214:CL215" si="67">IF(AND($C214&lt;&gt;0,S214=""),1,IF(S214&gt;$C214,1,0))</f>
        <v>0</v>
      </c>
      <c r="CL214" s="62">
        <f t="shared" si="67"/>
        <v>0</v>
      </c>
    </row>
    <row r="215" spans="1:90" ht="15" customHeight="1" x14ac:dyDescent="0.25">
      <c r="A215" s="2696" t="s">
        <v>243</v>
      </c>
      <c r="B215" s="2697"/>
      <c r="C215" s="445">
        <f>SUM(D215+E215)</f>
        <v>0</v>
      </c>
      <c r="D215" s="485">
        <f t="shared" si="63"/>
        <v>0</v>
      </c>
      <c r="E215" s="486">
        <f t="shared" si="63"/>
        <v>0</v>
      </c>
      <c r="F215" s="449"/>
      <c r="G215" s="451"/>
      <c r="H215" s="449"/>
      <c r="I215" s="451"/>
      <c r="J215" s="449"/>
      <c r="K215" s="451"/>
      <c r="L215" s="449"/>
      <c r="M215" s="451"/>
      <c r="N215" s="449"/>
      <c r="O215" s="487"/>
      <c r="P215" s="449"/>
      <c r="Q215" s="488"/>
      <c r="R215" s="452"/>
      <c r="S215" s="489"/>
      <c r="T215" s="452"/>
      <c r="U215" s="489"/>
      <c r="V215" s="488"/>
      <c r="W215" s="488"/>
      <c r="X215" s="488"/>
      <c r="Y215" s="488"/>
      <c r="Z215" s="490"/>
      <c r="AA215" s="449"/>
      <c r="AB215" s="488"/>
      <c r="AC215" s="488"/>
      <c r="AD215" s="488"/>
      <c r="AE215" s="488"/>
      <c r="AF215" s="451"/>
      <c r="AG215" s="242" t="str">
        <f t="shared" si="64"/>
        <v/>
      </c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60" t="str">
        <f t="shared" si="65"/>
        <v/>
      </c>
      <c r="CB215" s="60" t="str">
        <f t="shared" si="66"/>
        <v/>
      </c>
      <c r="CD215" s="59"/>
      <c r="CE215" s="59"/>
      <c r="CF215" s="61"/>
      <c r="CG215" s="61"/>
      <c r="CH215" s="61"/>
      <c r="CI215" s="61"/>
      <c r="CJ215" s="61"/>
      <c r="CK215" s="62">
        <f t="shared" si="67"/>
        <v>0</v>
      </c>
      <c r="CL215" s="62">
        <f>IF(AND($C215&lt;&gt;0,T215=""),1,IF(T215&gt;$C215,1,0))</f>
        <v>0</v>
      </c>
    </row>
    <row r="216" spans="1:90" ht="18" customHeight="1" x14ac:dyDescent="0.25">
      <c r="A216" s="491" t="s">
        <v>244</v>
      </c>
      <c r="B216" s="491"/>
      <c r="C216" s="491"/>
      <c r="D216" s="492"/>
      <c r="E216" s="492"/>
      <c r="F216" s="492"/>
      <c r="G216" s="492"/>
      <c r="H216" s="493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90" ht="30" customHeight="1" x14ac:dyDescent="0.25">
      <c r="A217" s="3673" t="s">
        <v>245</v>
      </c>
      <c r="B217" s="3188"/>
      <c r="C217" s="3188"/>
      <c r="D217" s="3181"/>
      <c r="E217" s="3673" t="s">
        <v>18</v>
      </c>
      <c r="F217" s="3674" t="s">
        <v>19</v>
      </c>
      <c r="G217" s="3679" t="s">
        <v>246</v>
      </c>
      <c r="H217" s="3680"/>
      <c r="I217" s="3681" t="s">
        <v>28</v>
      </c>
      <c r="J217" s="3181" t="s">
        <v>29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90" ht="29.25" customHeight="1" x14ac:dyDescent="0.25">
      <c r="A218" s="2700"/>
      <c r="B218" s="2701"/>
      <c r="C218" s="2701"/>
      <c r="D218" s="2682"/>
      <c r="E218" s="2700"/>
      <c r="F218" s="2703"/>
      <c r="G218" s="2263" t="s">
        <v>247</v>
      </c>
      <c r="H218" s="2262" t="s">
        <v>248</v>
      </c>
      <c r="I218" s="2716"/>
      <c r="J218" s="268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90" ht="15" customHeight="1" x14ac:dyDescent="0.25">
      <c r="A219" s="3668" t="s">
        <v>249</v>
      </c>
      <c r="B219" s="3669"/>
      <c r="C219" s="3669"/>
      <c r="D219" s="3670"/>
      <c r="E219" s="2264"/>
      <c r="F219" s="2265"/>
      <c r="G219" s="2227"/>
      <c r="H219" s="2266"/>
      <c r="I219" s="2267"/>
      <c r="J219" s="2265"/>
      <c r="K219" s="444" t="str">
        <f>$CA219&amp;CB219</f>
        <v/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CA219" s="60" t="str">
        <f>IF(AND($E219+F219&lt;&gt;0,I219=""),"* No olvide ingresar la variable "&amp;I$217&amp;""&amp;" (Digite CERO si no tiene). ",IF(I219&gt;$E219+$F219,"* La variable Pueblos Originarios la suma de Hombres + Mujeres.",""))</f>
        <v/>
      </c>
      <c r="CB219" s="60" t="str">
        <f>IF(AND($E219+F219&lt;&gt;0,J219=""),"* No olvide ingresar la variable "&amp;J$217&amp;""&amp;" (Digite CERO si no tiene). ",IF(J219&gt;$E219+$F219,"* La variable Migrantes no puede superar la suma de Hombres + Mujeres. ",""))</f>
        <v/>
      </c>
      <c r="CD219" s="59"/>
      <c r="CE219" s="59"/>
      <c r="CF219" s="61"/>
      <c r="CG219" s="61"/>
      <c r="CH219" s="61"/>
      <c r="CI219" s="61"/>
      <c r="CJ219" s="61"/>
      <c r="CK219" s="62">
        <f>IF(AND($E219+$F219&lt;&gt;0,I219=""),1,IF(I219&gt;$E219+$F219,1,0))</f>
        <v>0</v>
      </c>
      <c r="CL219" s="62">
        <f>IF(AND($E219+$F219&lt;&gt;0,J219=""),1,IF(J219&gt;$E219+$F219,1,0))</f>
        <v>0</v>
      </c>
    </row>
    <row r="220" spans="1:90" ht="15" customHeight="1" x14ac:dyDescent="0.25">
      <c r="A220" s="2686" t="s">
        <v>250</v>
      </c>
      <c r="B220" s="2687"/>
      <c r="C220" s="2687"/>
      <c r="D220" s="2688"/>
      <c r="E220" s="391"/>
      <c r="F220" s="500"/>
      <c r="G220" s="391"/>
      <c r="H220" s="330"/>
      <c r="I220" s="501"/>
      <c r="J220" s="502"/>
      <c r="K220" s="444" t="str">
        <f t="shared" ref="K220:K226" si="68">$CA220&amp;CB220</f>
        <v/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60" t="str">
        <f>IF(AND($E220+F220&lt;&gt;0,I220=""),"* No olvide ingresar la variable "&amp;I$217&amp;""&amp;" (Digite CERO si no tiene). ",IF(I220&gt;$E220+$F220,"* La variable Pueblos Originarios la suma de Hombres + Mujeres.",""))</f>
        <v/>
      </c>
      <c r="CB220" s="60" t="str">
        <f>IF(AND($E220+F220&lt;&gt;0,J220=""),"* No olvide ingresar la variable "&amp;J$217&amp;""&amp;" (Digite CERO si no tiene). ",IF(J220&gt;$E220+$F220,"* La variable Migrantes no puede superar la suma de Hombres + Mujeres. ",""))</f>
        <v/>
      </c>
      <c r="CD220" s="59"/>
      <c r="CE220" s="59"/>
      <c r="CF220" s="61"/>
      <c r="CG220" s="61"/>
      <c r="CH220" s="61"/>
      <c r="CI220" s="61"/>
      <c r="CJ220" s="61"/>
      <c r="CK220" s="62">
        <f>IF(AND($E220+$F220&lt;&gt;0,I220=""),1,IF(I220&gt;$E220+$F220,1,0))</f>
        <v>0</v>
      </c>
      <c r="CL220" s="62">
        <f>IF(AND($E220+$F220&lt;&gt;0,J220=""),1,IF(J220&gt;$E220+$F220,1,0))</f>
        <v>0</v>
      </c>
    </row>
    <row r="221" spans="1:90" ht="23.25" customHeight="1" x14ac:dyDescent="0.25">
      <c r="A221" s="2689" t="s">
        <v>251</v>
      </c>
      <c r="B221" s="2690"/>
      <c r="C221" s="2690"/>
      <c r="D221" s="2691"/>
      <c r="E221" s="396"/>
      <c r="F221" s="503"/>
      <c r="G221" s="504"/>
      <c r="H221" s="505"/>
      <c r="I221" s="506"/>
      <c r="J221" s="507"/>
      <c r="K221" s="444" t="str">
        <f t="shared" si="68"/>
        <v/>
      </c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60" t="str">
        <f t="shared" ref="CA221" si="69">IF(AND($E221+F221&lt;&gt;0,I221=""),"* No olvide ingresar la variable "&amp;I$217&amp;""&amp;" (Digite CERO si no tiene). ",IF(I221&gt;$E221+$F221,"* La variable Pueblos Originarios la suma de Hombres + Mujeres.",""))</f>
        <v/>
      </c>
      <c r="CB221" s="60" t="str">
        <f t="shared" ref="CB221" si="70">IF(AND($E221+F221&lt;&gt;0,J221=""),"* No olvide ingresar la variable "&amp;J$217&amp;""&amp;" (Digite CERO si no tiene). ",IF(J221&gt;$E221+$F221,"* La variable Migrantes no puede superar la suma de Hombres + Mujeres. ",""))</f>
        <v/>
      </c>
      <c r="CD221" s="59"/>
      <c r="CE221" s="59"/>
      <c r="CF221" s="61"/>
      <c r="CG221" s="61"/>
      <c r="CH221" s="61"/>
      <c r="CI221" s="61"/>
      <c r="CJ221" s="61"/>
      <c r="CK221" s="62">
        <f t="shared" ref="CK221:CL226" si="71">IF(AND($E221+$F221&lt;&gt;0,I221=""),1,IF(I221&gt;$E221+$F221,1,0))</f>
        <v>0</v>
      </c>
      <c r="CL221" s="62">
        <f t="shared" si="71"/>
        <v>0</v>
      </c>
    </row>
    <row r="222" spans="1:90" ht="18.75" customHeight="1" x14ac:dyDescent="0.25">
      <c r="A222" s="3675" t="s">
        <v>65</v>
      </c>
      <c r="B222" s="3676"/>
      <c r="C222" s="3676"/>
      <c r="D222" s="3677"/>
      <c r="E222" s="2269">
        <f>SUM(E219:E221)</f>
        <v>0</v>
      </c>
      <c r="F222" s="2270">
        <f>SUM(F219:F221)</f>
        <v>0</v>
      </c>
      <c r="G222" s="2271">
        <f t="shared" ref="G222:J222" si="72">SUM(G219:G221)</f>
        <v>0</v>
      </c>
      <c r="H222" s="2272">
        <f t="shared" si="72"/>
        <v>0</v>
      </c>
      <c r="I222" s="2273">
        <f t="shared" si="72"/>
        <v>0</v>
      </c>
      <c r="J222" s="2274">
        <f t="shared" si="72"/>
        <v>0</v>
      </c>
      <c r="K222" s="444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D222" s="59"/>
      <c r="CE222" s="59"/>
      <c r="CF222" s="61"/>
      <c r="CG222" s="61"/>
      <c r="CH222" s="61"/>
      <c r="CI222" s="61"/>
      <c r="CJ222" s="61"/>
    </row>
    <row r="223" spans="1:90" ht="15" customHeight="1" x14ac:dyDescent="0.25">
      <c r="A223" s="3678" t="s">
        <v>252</v>
      </c>
      <c r="B223" s="3668" t="s">
        <v>253</v>
      </c>
      <c r="C223" s="3669"/>
      <c r="D223" s="3670"/>
      <c r="E223" s="2275"/>
      <c r="F223" s="2276"/>
      <c r="G223" s="268"/>
      <c r="H223" s="516"/>
      <c r="I223" s="2277"/>
      <c r="J223" s="2276"/>
      <c r="K223" s="444" t="str">
        <f>$CA223&amp;CB223</f>
        <v/>
      </c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60" t="str">
        <f>IF(AND($E223+F223&lt;&gt;0,I223=""),"* No olvide ingresar la variable "&amp;I$217&amp;""&amp;" (Digite CERO si no tiene). ",IF(I223&gt;$E223+$F223,"* La variable Pueblos Originarios no debe ser mayor a la suma de Hombres + Mujeres.",""))</f>
        <v/>
      </c>
      <c r="CB223" s="60" t="str">
        <f>IF(AND($E223+F223&lt;&gt;0,J223=""),"* No olvide ingresar la variable "&amp;J$217&amp;""&amp;" (Digite CERO si no tiene). ",IF(J223&gt;$E223+$F223,"* La variable Migrantes no debe ser mayor a la suma de Hombres + Mujeres. ",""))</f>
        <v/>
      </c>
      <c r="CD223" s="59"/>
      <c r="CE223" s="59"/>
      <c r="CF223" s="61"/>
      <c r="CG223" s="61"/>
      <c r="CH223" s="61"/>
      <c r="CI223" s="61"/>
      <c r="CJ223" s="61"/>
      <c r="CK223" s="62">
        <f t="shared" si="71"/>
        <v>0</v>
      </c>
      <c r="CL223" s="62">
        <f t="shared" si="71"/>
        <v>0</v>
      </c>
    </row>
    <row r="224" spans="1:90" ht="21" customHeight="1" x14ac:dyDescent="0.25">
      <c r="A224" s="3678"/>
      <c r="B224" s="2708" t="s">
        <v>254</v>
      </c>
      <c r="C224" s="2686" t="s">
        <v>255</v>
      </c>
      <c r="D224" s="2688"/>
      <c r="E224" s="518"/>
      <c r="F224" s="519"/>
      <c r="G224" s="268"/>
      <c r="H224" s="516"/>
      <c r="I224" s="520"/>
      <c r="J224" s="521"/>
      <c r="K224" s="444" t="str">
        <f t="shared" si="68"/>
        <v/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60" t="str">
        <f t="shared" ref="CA224:CA226" si="73">IF(AND($E224+F224&lt;&gt;0,I224=""),"* No olvide ingresar la variable "&amp;I$217&amp;""&amp;" (Digite CERO si no tiene). ",IF(I224&gt;$E224+$F224,"* La variable Pueblos Originarios no debe ser mayor a la suma de Hombres + Mujeres.",""))</f>
        <v/>
      </c>
      <c r="CB224" s="60" t="str">
        <f t="shared" ref="CB224:CB226" si="74">IF(AND($E224+F224&lt;&gt;0,J224=""),"* No olvide ingresar la variable "&amp;J$217&amp;""&amp;" (Digite CERO si no tiene). ",IF(J224&gt;$E224+$F224,"* La variable Migrantes no debe ser mayor a la suma de Hombres + Mujeres. ",""))</f>
        <v/>
      </c>
      <c r="CD224" s="59"/>
      <c r="CE224" s="59"/>
      <c r="CF224" s="61"/>
      <c r="CG224" s="61"/>
      <c r="CH224" s="61"/>
      <c r="CI224" s="61"/>
      <c r="CJ224" s="61"/>
      <c r="CK224" s="62">
        <f t="shared" si="71"/>
        <v>0</v>
      </c>
      <c r="CL224" s="62">
        <f t="shared" si="71"/>
        <v>0</v>
      </c>
    </row>
    <row r="225" spans="1:90" ht="22.5" customHeight="1" x14ac:dyDescent="0.25">
      <c r="A225" s="3678"/>
      <c r="B225" s="2708"/>
      <c r="C225" s="2709" t="s">
        <v>256</v>
      </c>
      <c r="D225" s="2710"/>
      <c r="E225" s="522"/>
      <c r="F225" s="519"/>
      <c r="G225" s="268"/>
      <c r="H225" s="516"/>
      <c r="I225" s="523"/>
      <c r="J225" s="524"/>
      <c r="K225" s="444" t="str">
        <f t="shared" si="68"/>
        <v/>
      </c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60" t="str">
        <f t="shared" si="73"/>
        <v/>
      </c>
      <c r="CB225" s="60" t="str">
        <f t="shared" si="74"/>
        <v/>
      </c>
      <c r="CD225" s="59"/>
      <c r="CE225" s="59"/>
      <c r="CF225" s="61"/>
      <c r="CG225" s="61"/>
      <c r="CH225" s="61"/>
      <c r="CI225" s="61"/>
      <c r="CJ225" s="61"/>
      <c r="CK225" s="62">
        <f t="shared" si="71"/>
        <v>0</v>
      </c>
      <c r="CL225" s="62">
        <f t="shared" si="71"/>
        <v>0</v>
      </c>
    </row>
    <row r="226" spans="1:90" ht="23.25" customHeight="1" x14ac:dyDescent="0.25">
      <c r="A226" s="3678"/>
      <c r="B226" s="525" t="s">
        <v>257</v>
      </c>
      <c r="C226" s="2711" t="s">
        <v>256</v>
      </c>
      <c r="D226" s="2712"/>
      <c r="E226" s="526"/>
      <c r="F226" s="527"/>
      <c r="G226" s="528"/>
      <c r="H226" s="529"/>
      <c r="I226" s="530"/>
      <c r="J226" s="527"/>
      <c r="K226" s="444" t="str">
        <f t="shared" si="68"/>
        <v/>
      </c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60" t="str">
        <f t="shared" si="73"/>
        <v/>
      </c>
      <c r="CB226" s="60" t="str">
        <f t="shared" si="74"/>
        <v/>
      </c>
      <c r="CD226" s="59"/>
      <c r="CE226" s="59"/>
      <c r="CF226" s="61"/>
      <c r="CG226" s="61"/>
      <c r="CH226" s="61"/>
      <c r="CI226" s="61"/>
      <c r="CJ226" s="61"/>
      <c r="CK226" s="62">
        <f t="shared" si="71"/>
        <v>0</v>
      </c>
      <c r="CL226" s="62">
        <f t="shared" si="71"/>
        <v>0</v>
      </c>
    </row>
    <row r="227" spans="1:90" ht="15" customHeight="1" x14ac:dyDescent="0.25">
      <c r="A227" s="3675" t="s">
        <v>65</v>
      </c>
      <c r="B227" s="3676"/>
      <c r="C227" s="3676"/>
      <c r="D227" s="3677"/>
      <c r="E227" s="2269">
        <f>SUM(E223:E226)</f>
        <v>0</v>
      </c>
      <c r="F227" s="2270">
        <f>SUM(F223:F226)</f>
        <v>0</v>
      </c>
      <c r="G227" s="531"/>
      <c r="H227" s="532"/>
      <c r="I227" s="2273">
        <f t="shared" ref="I227:J227" si="75">SUM(I223:I226)</f>
        <v>0</v>
      </c>
      <c r="J227" s="2274">
        <f t="shared" si="75"/>
        <v>0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</row>
    <row r="228" spans="1:90" ht="18" customHeight="1" x14ac:dyDescent="0.25">
      <c r="A228" s="533" t="s">
        <v>258</v>
      </c>
      <c r="B228" s="533"/>
      <c r="C228" s="533"/>
      <c r="D228" s="534"/>
      <c r="E228" s="534"/>
      <c r="F228" s="534"/>
      <c r="G228" s="535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</row>
    <row r="229" spans="1:90" ht="24.75" customHeight="1" x14ac:dyDescent="0.25">
      <c r="A229" s="3675" t="s">
        <v>226</v>
      </c>
      <c r="B229" s="3677"/>
      <c r="C229" s="2268" t="s">
        <v>18</v>
      </c>
      <c r="D229" s="2278" t="s">
        <v>19</v>
      </c>
      <c r="E229" s="2279" t="s">
        <v>28</v>
      </c>
      <c r="F229" s="2280" t="s">
        <v>29</v>
      </c>
      <c r="G229" s="535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</row>
    <row r="230" spans="1:90" ht="21" x14ac:dyDescent="0.25">
      <c r="A230" s="3684" t="s">
        <v>259</v>
      </c>
      <c r="B230" s="2281" t="s">
        <v>255</v>
      </c>
      <c r="C230" s="2282"/>
      <c r="D230" s="1796"/>
      <c r="E230" s="2283"/>
      <c r="F230" s="2284"/>
      <c r="G230" s="444" t="str">
        <f>$CB230&amp;CA230</f>
        <v/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60" t="str">
        <f>IF(AND($C230+D230&lt;&gt;0,E230=""),"* No olvide ingresar la variable "&amp;E$229&amp;""&amp;" (Digite CERO si no tiene). ",IF(E230&gt;$C230+$D230,"* La variable Pueblos Originarios no debe ser mayor a la suma de Hombres + Mujeres.",""))</f>
        <v/>
      </c>
      <c r="CB230" s="60" t="str">
        <f>IF(AND($C230+D230&lt;&gt;0,F230=""),"* No olvide ingresar la variable "&amp;F$229&amp;""&amp;" (Digite CERO si no tiene). ",IF(F230&gt;$C230+$D230,"* La variable Migrantes no debe ser mayor a la suma de Hombres + Mujeres.",""))</f>
        <v/>
      </c>
      <c r="CD230" s="59"/>
      <c r="CE230" s="59"/>
      <c r="CF230" s="61"/>
      <c r="CG230" s="61"/>
      <c r="CH230" s="61"/>
      <c r="CI230" s="61"/>
      <c r="CJ230" s="61"/>
      <c r="CK230" s="62">
        <f>IF(AND($C230+$D230&lt;&gt;0,E230=""),1,IF(E230&gt;$C230+$D230,1,0))</f>
        <v>0</v>
      </c>
      <c r="CL230" s="62">
        <f>IF(AND($C230+$D230&lt;&gt;0,F230=""),1,IF(F230&gt;$C230+$D230,1,0))</f>
        <v>0</v>
      </c>
    </row>
    <row r="231" spans="1:90" ht="21" x14ac:dyDescent="0.25">
      <c r="A231" s="2725"/>
      <c r="B231" s="545" t="s">
        <v>256</v>
      </c>
      <c r="C231" s="546"/>
      <c r="D231" s="547"/>
      <c r="E231" s="548"/>
      <c r="F231" s="549"/>
      <c r="G231" s="444" t="str">
        <f>$CB231&amp;CA231</f>
        <v/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60" t="str">
        <f>IF(AND($C231+D231&lt;&gt;0,E231=""),"* No olvide ingresar la variable "&amp;E$229&amp;""&amp;" (Digite CERO si no tiene). ",IF(E231&gt;$C231+$D231,"* La variable Pueblos Originarios no debe ser mayor a la suma de Hombres + Mujeres.",""))</f>
        <v/>
      </c>
      <c r="CB231" s="60" t="str">
        <f>IF(AND($C231+D231&lt;&gt;0,F231=""),"* No olvide ingresar la variable "&amp;F$229&amp;""&amp;" (Digite CERO si no tiene). ",IF(F231&gt;$C231+$D231,"* La variable Migrantes no debe ser mayor a la suma de Hombres + Mujeres.",""))</f>
        <v/>
      </c>
      <c r="CD231" s="59"/>
      <c r="CE231" s="59"/>
      <c r="CF231" s="61"/>
      <c r="CG231" s="61"/>
      <c r="CH231" s="61"/>
      <c r="CI231" s="61"/>
      <c r="CJ231" s="61"/>
      <c r="CK231" s="62">
        <f>IF(AND($C231+$D231&lt;&gt;0,E231=""),1,IF(E231&gt;$C231+$D231,1,0))</f>
        <v>0</v>
      </c>
      <c r="CL231" s="62">
        <f>IF(AND($C231+$D231&lt;&gt;0,F231=""),1,IF(F231&gt;$C231+$D231,1,0))</f>
        <v>0</v>
      </c>
    </row>
    <row r="232" spans="1:90" ht="15" customHeight="1" x14ac:dyDescent="0.25">
      <c r="A232" s="3675" t="s">
        <v>65</v>
      </c>
      <c r="B232" s="3677"/>
      <c r="C232" s="2285">
        <f>SUM(C230:C231)</f>
        <v>0</v>
      </c>
      <c r="D232" s="2286">
        <f t="shared" ref="D232:F232" si="76">SUM(D230:D231)</f>
        <v>0</v>
      </c>
      <c r="E232" s="2287">
        <f t="shared" si="76"/>
        <v>0</v>
      </c>
      <c r="F232" s="2288">
        <f t="shared" si="76"/>
        <v>0</v>
      </c>
      <c r="G232" s="535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</row>
    <row r="233" spans="1:90" ht="18" customHeight="1" x14ac:dyDescent="0.25">
      <c r="A233" s="411" t="s">
        <v>260</v>
      </c>
      <c r="B233" s="429"/>
      <c r="C233" s="429"/>
      <c r="D233" s="5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</row>
    <row r="234" spans="1:90" ht="21.75" customHeight="1" x14ac:dyDescent="0.25">
      <c r="A234" s="3655" t="s">
        <v>261</v>
      </c>
      <c r="B234" s="3162"/>
      <c r="C234" s="3591" t="s">
        <v>262</v>
      </c>
      <c r="D234" s="3593"/>
      <c r="E234" s="359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</row>
    <row r="235" spans="1:90" ht="15" customHeight="1" x14ac:dyDescent="0.25">
      <c r="A235" s="2642"/>
      <c r="B235" s="2643"/>
      <c r="C235" s="3685" t="s">
        <v>263</v>
      </c>
      <c r="D235" s="3591" t="s">
        <v>264</v>
      </c>
      <c r="E235" s="359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</row>
    <row r="236" spans="1:90" ht="15" customHeight="1" x14ac:dyDescent="0.25">
      <c r="A236" s="2644"/>
      <c r="B236" s="2645"/>
      <c r="C236" s="2727"/>
      <c r="D236" s="2289" t="s">
        <v>265</v>
      </c>
      <c r="E236" s="2236" t="s">
        <v>266</v>
      </c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59"/>
      <c r="AM236" s="59"/>
    </row>
    <row r="237" spans="1:90" ht="15" customHeight="1" x14ac:dyDescent="0.25">
      <c r="A237" s="3682" t="s">
        <v>267</v>
      </c>
      <c r="B237" s="3683"/>
      <c r="C237" s="2290"/>
      <c r="D237" s="2242"/>
      <c r="E237" s="2244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59"/>
      <c r="AM237" s="59"/>
    </row>
    <row r="238" spans="1:90" ht="15" customHeight="1" x14ac:dyDescent="0.25">
      <c r="A238" s="2719" t="s">
        <v>268</v>
      </c>
      <c r="B238" s="2720"/>
      <c r="C238" s="556"/>
      <c r="D238" s="557"/>
      <c r="E238" s="484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59"/>
      <c r="AM238" s="59"/>
    </row>
    <row r="239" spans="1:90" ht="18" customHeight="1" x14ac:dyDescent="0.25">
      <c r="A239" s="2719" t="s">
        <v>269</v>
      </c>
      <c r="B239" s="2720"/>
      <c r="C239" s="557"/>
      <c r="D239" s="557"/>
      <c r="E239" s="484"/>
    </row>
    <row r="240" spans="1:90" ht="15" customHeight="1" x14ac:dyDescent="0.25">
      <c r="A240" s="2719" t="s">
        <v>270</v>
      </c>
      <c r="B240" s="2720"/>
      <c r="C240" s="557"/>
      <c r="D240" s="557"/>
      <c r="E240" s="484"/>
    </row>
    <row r="241" spans="1:27" ht="15" customHeight="1" x14ac:dyDescent="0.25">
      <c r="A241" s="2721" t="s">
        <v>271</v>
      </c>
      <c r="B241" s="2722"/>
      <c r="C241" s="558"/>
      <c r="D241" s="559"/>
      <c r="E241" s="490"/>
    </row>
    <row r="242" spans="1:27" ht="18" customHeight="1" x14ac:dyDescent="0.25">
      <c r="A242" s="2723" t="s">
        <v>272</v>
      </c>
      <c r="B242" s="2723"/>
      <c r="C242" s="2723"/>
      <c r="D242" s="2723"/>
      <c r="E242" s="2723"/>
      <c r="F242" s="2723"/>
      <c r="G242" s="2723"/>
      <c r="H242" s="2723"/>
      <c r="I242" s="2723"/>
      <c r="J242" s="2723"/>
      <c r="K242" s="2723"/>
      <c r="L242" s="2723"/>
      <c r="M242" s="2723"/>
      <c r="N242" s="560"/>
      <c r="O242" s="560"/>
      <c r="P242" s="560"/>
      <c r="Q242" s="560"/>
      <c r="R242" s="560"/>
      <c r="S242" s="560"/>
      <c r="T242" s="560"/>
      <c r="U242" s="560"/>
      <c r="V242" s="560"/>
      <c r="W242" s="560"/>
      <c r="X242" s="560"/>
      <c r="Y242" s="560"/>
    </row>
    <row r="243" spans="1:27" ht="15" customHeight="1" x14ac:dyDescent="0.25">
      <c r="A243" s="2734" t="s">
        <v>119</v>
      </c>
      <c r="B243" s="2735"/>
      <c r="C243" s="2740" t="s">
        <v>120</v>
      </c>
      <c r="D243" s="2741"/>
      <c r="E243" s="2741"/>
      <c r="F243" s="2744" t="s">
        <v>6</v>
      </c>
      <c r="G243" s="2745"/>
      <c r="H243" s="2745"/>
      <c r="I243" s="2745"/>
      <c r="J243" s="2745"/>
      <c r="K243" s="2745"/>
      <c r="L243" s="2745"/>
      <c r="M243" s="2745"/>
      <c r="N243" s="2745"/>
      <c r="O243" s="2745"/>
      <c r="P243" s="2745"/>
      <c r="Q243" s="2745"/>
      <c r="R243" s="2745"/>
      <c r="S243" s="2745"/>
      <c r="T243" s="2745"/>
      <c r="U243" s="2745"/>
      <c r="V243" s="2745"/>
      <c r="W243" s="2745"/>
      <c r="X243" s="2745"/>
      <c r="Y243" s="2745"/>
      <c r="Z243" s="2745"/>
      <c r="AA243" s="2746"/>
    </row>
    <row r="244" spans="1:27" ht="15" customHeight="1" x14ac:dyDescent="0.25">
      <c r="A244" s="2736"/>
      <c r="B244" s="2737"/>
      <c r="C244" s="2742"/>
      <c r="D244" s="2743"/>
      <c r="E244" s="2729"/>
      <c r="F244" s="2728" t="s">
        <v>147</v>
      </c>
      <c r="G244" s="2729"/>
      <c r="H244" s="2728" t="s">
        <v>113</v>
      </c>
      <c r="I244" s="2729"/>
      <c r="J244" s="2728" t="s">
        <v>114</v>
      </c>
      <c r="K244" s="2729"/>
      <c r="L244" s="2728" t="s">
        <v>148</v>
      </c>
      <c r="M244" s="2729"/>
      <c r="N244" s="2728" t="s">
        <v>167</v>
      </c>
      <c r="O244" s="2729"/>
      <c r="P244" s="2728" t="s">
        <v>273</v>
      </c>
      <c r="Q244" s="2729"/>
      <c r="R244" s="2728" t="s">
        <v>274</v>
      </c>
      <c r="S244" s="2729"/>
      <c r="T244" s="2728" t="s">
        <v>174</v>
      </c>
      <c r="U244" s="2729"/>
      <c r="V244" s="2728" t="s">
        <v>150</v>
      </c>
      <c r="W244" s="2729"/>
      <c r="X244" s="2728" t="s">
        <v>151</v>
      </c>
      <c r="Y244" s="2729"/>
      <c r="Z244" s="2728" t="s">
        <v>130</v>
      </c>
      <c r="AA244" s="2729"/>
    </row>
    <row r="245" spans="1:27" ht="15" customHeight="1" x14ac:dyDescent="0.25">
      <c r="A245" s="2738"/>
      <c r="B245" s="2739"/>
      <c r="C245" s="561" t="s">
        <v>17</v>
      </c>
      <c r="D245" s="562" t="s">
        <v>18</v>
      </c>
      <c r="E245" s="563" t="s">
        <v>19</v>
      </c>
      <c r="F245" s="564" t="s">
        <v>18</v>
      </c>
      <c r="G245" s="565" t="s">
        <v>19</v>
      </c>
      <c r="H245" s="564" t="s">
        <v>18</v>
      </c>
      <c r="I245" s="566" t="s">
        <v>19</v>
      </c>
      <c r="J245" s="564" t="s">
        <v>18</v>
      </c>
      <c r="K245" s="566" t="s">
        <v>19</v>
      </c>
      <c r="L245" s="564" t="s">
        <v>18</v>
      </c>
      <c r="M245" s="566" t="s">
        <v>19</v>
      </c>
      <c r="N245" s="564" t="s">
        <v>18</v>
      </c>
      <c r="O245" s="566" t="s">
        <v>19</v>
      </c>
      <c r="P245" s="564" t="s">
        <v>18</v>
      </c>
      <c r="Q245" s="566" t="s">
        <v>19</v>
      </c>
      <c r="R245" s="564" t="s">
        <v>18</v>
      </c>
      <c r="S245" s="566" t="s">
        <v>19</v>
      </c>
      <c r="T245" s="564" t="s">
        <v>18</v>
      </c>
      <c r="U245" s="566" t="s">
        <v>19</v>
      </c>
      <c r="V245" s="564" t="s">
        <v>18</v>
      </c>
      <c r="W245" s="566" t="s">
        <v>19</v>
      </c>
      <c r="X245" s="564" t="s">
        <v>18</v>
      </c>
      <c r="Y245" s="566" t="s">
        <v>19</v>
      </c>
      <c r="Z245" s="564" t="s">
        <v>18</v>
      </c>
      <c r="AA245" s="566" t="s">
        <v>19</v>
      </c>
    </row>
    <row r="246" spans="1:27" ht="15" customHeight="1" x14ac:dyDescent="0.25">
      <c r="A246" s="2730" t="s">
        <v>275</v>
      </c>
      <c r="B246" s="2731"/>
      <c r="C246" s="567">
        <f t="shared" ref="C246:C255" si="77">SUM(D246+E246)</f>
        <v>0</v>
      </c>
      <c r="D246" s="568">
        <f>+F246</f>
        <v>0</v>
      </c>
      <c r="E246" s="569">
        <f>+G246</f>
        <v>0</v>
      </c>
      <c r="F246" s="570"/>
      <c r="G246" s="571"/>
      <c r="H246" s="572"/>
      <c r="I246" s="573"/>
      <c r="J246" s="572"/>
      <c r="K246" s="573"/>
      <c r="L246" s="572"/>
      <c r="M246" s="573"/>
      <c r="N246" s="572"/>
      <c r="O246" s="573"/>
      <c r="P246" s="572"/>
      <c r="Q246" s="573"/>
      <c r="R246" s="572"/>
      <c r="S246" s="573"/>
      <c r="T246" s="572"/>
      <c r="U246" s="573"/>
      <c r="V246" s="572"/>
      <c r="W246" s="573"/>
      <c r="X246" s="572"/>
      <c r="Y246" s="573"/>
      <c r="Z246" s="572"/>
      <c r="AA246" s="573"/>
    </row>
    <row r="247" spans="1:27" ht="15" customHeight="1" x14ac:dyDescent="0.25">
      <c r="A247" s="2732" t="s">
        <v>276</v>
      </c>
      <c r="B247" s="2733"/>
      <c r="C247" s="574">
        <f t="shared" si="77"/>
        <v>0</v>
      </c>
      <c r="D247" s="575">
        <f>+H247</f>
        <v>0</v>
      </c>
      <c r="E247" s="576">
        <f>+I247</f>
        <v>0</v>
      </c>
      <c r="F247" s="577"/>
      <c r="G247" s="578"/>
      <c r="H247" s="579"/>
      <c r="I247" s="580"/>
      <c r="J247" s="581"/>
      <c r="K247" s="578"/>
      <c r="L247" s="581"/>
      <c r="M247" s="578"/>
      <c r="N247" s="581"/>
      <c r="O247" s="578"/>
      <c r="P247" s="581"/>
      <c r="Q247" s="578"/>
      <c r="R247" s="581"/>
      <c r="S247" s="578"/>
      <c r="T247" s="581"/>
      <c r="U247" s="578"/>
      <c r="V247" s="581"/>
      <c r="W247" s="578"/>
      <c r="X247" s="581"/>
      <c r="Y247" s="578"/>
      <c r="Z247" s="581"/>
      <c r="AA247" s="578"/>
    </row>
    <row r="248" spans="1:27" ht="18" customHeight="1" x14ac:dyDescent="0.25">
      <c r="A248" s="2732" t="s">
        <v>277</v>
      </c>
      <c r="B248" s="2733"/>
      <c r="C248" s="574">
        <f t="shared" si="77"/>
        <v>0</v>
      </c>
      <c r="D248" s="575">
        <f>+J248</f>
        <v>0</v>
      </c>
      <c r="E248" s="576">
        <f>+K248</f>
        <v>0</v>
      </c>
      <c r="F248" s="577"/>
      <c r="G248" s="578"/>
      <c r="H248" s="581"/>
      <c r="I248" s="578"/>
      <c r="J248" s="579"/>
      <c r="K248" s="580"/>
      <c r="L248" s="581"/>
      <c r="M248" s="578"/>
      <c r="N248" s="581"/>
      <c r="O248" s="578"/>
      <c r="P248" s="581"/>
      <c r="Q248" s="578"/>
      <c r="R248" s="581"/>
      <c r="S248" s="578"/>
      <c r="T248" s="581"/>
      <c r="U248" s="578"/>
      <c r="V248" s="581"/>
      <c r="W248" s="578"/>
      <c r="X248" s="581"/>
      <c r="Y248" s="578"/>
      <c r="Z248" s="581"/>
      <c r="AA248" s="578"/>
    </row>
    <row r="249" spans="1:27" ht="15" customHeight="1" x14ac:dyDescent="0.25">
      <c r="A249" s="2732" t="s">
        <v>278</v>
      </c>
      <c r="B249" s="2733"/>
      <c r="C249" s="574">
        <f t="shared" si="77"/>
        <v>0</v>
      </c>
      <c r="D249" s="575">
        <f>(L249+N249+P249+R249+T249)</f>
        <v>0</v>
      </c>
      <c r="E249" s="576">
        <f>(M249+O249+Q249+S249+U249)</f>
        <v>0</v>
      </c>
      <c r="F249" s="577"/>
      <c r="G249" s="578"/>
      <c r="H249" s="581"/>
      <c r="I249" s="578"/>
      <c r="J249" s="581"/>
      <c r="K249" s="578"/>
      <c r="L249" s="579"/>
      <c r="M249" s="580"/>
      <c r="N249" s="579"/>
      <c r="O249" s="580"/>
      <c r="P249" s="579"/>
      <c r="Q249" s="580"/>
      <c r="R249" s="579"/>
      <c r="S249" s="580"/>
      <c r="T249" s="579"/>
      <c r="U249" s="580"/>
      <c r="V249" s="581"/>
      <c r="W249" s="578"/>
      <c r="X249" s="581"/>
      <c r="Y249" s="578"/>
      <c r="Z249" s="581"/>
      <c r="AA249" s="578"/>
    </row>
    <row r="250" spans="1:27" ht="15" customHeight="1" x14ac:dyDescent="0.25">
      <c r="A250" s="2732" t="s">
        <v>279</v>
      </c>
      <c r="B250" s="2733"/>
      <c r="C250" s="574">
        <f>SUM(D250+E250)</f>
        <v>0</v>
      </c>
      <c r="D250" s="575">
        <f>+H250+J250+L250+N250</f>
        <v>0</v>
      </c>
      <c r="E250" s="576">
        <f>+I250+K250+M250+O250</f>
        <v>0</v>
      </c>
      <c r="F250" s="577"/>
      <c r="G250" s="578"/>
      <c r="H250" s="579"/>
      <c r="I250" s="580"/>
      <c r="J250" s="579"/>
      <c r="K250" s="580"/>
      <c r="L250" s="579"/>
      <c r="M250" s="580"/>
      <c r="N250" s="579"/>
      <c r="O250" s="580"/>
      <c r="P250" s="581"/>
      <c r="Q250" s="578"/>
      <c r="R250" s="581"/>
      <c r="S250" s="578"/>
      <c r="T250" s="581"/>
      <c r="U250" s="578"/>
      <c r="V250" s="581"/>
      <c r="W250" s="578"/>
      <c r="X250" s="581"/>
      <c r="Y250" s="578"/>
      <c r="Z250" s="581"/>
      <c r="AA250" s="578"/>
    </row>
    <row r="251" spans="1:27" ht="15" customHeight="1" x14ac:dyDescent="0.25">
      <c r="A251" s="2732" t="s">
        <v>280</v>
      </c>
      <c r="B251" s="2733"/>
      <c r="C251" s="574">
        <f>SUM(D251+E251)</f>
        <v>0</v>
      </c>
      <c r="D251" s="575">
        <f>+H251+J251+L251+N251+P251+R251+T251+V251+X251+Z251</f>
        <v>0</v>
      </c>
      <c r="E251" s="576">
        <f>+I251+K251+M251+O251+Q251+S251+U251+W251+Y251+AA251</f>
        <v>0</v>
      </c>
      <c r="F251" s="577"/>
      <c r="G251" s="578"/>
      <c r="H251" s="579"/>
      <c r="I251" s="570"/>
      <c r="J251" s="579"/>
      <c r="K251" s="580"/>
      <c r="L251" s="579"/>
      <c r="M251" s="580"/>
      <c r="N251" s="579"/>
      <c r="O251" s="580"/>
      <c r="P251" s="579"/>
      <c r="Q251" s="580"/>
      <c r="R251" s="579"/>
      <c r="S251" s="580"/>
      <c r="T251" s="579"/>
      <c r="U251" s="580"/>
      <c r="V251" s="579"/>
      <c r="W251" s="580"/>
      <c r="X251" s="579"/>
      <c r="Y251" s="580"/>
      <c r="Z251" s="579"/>
      <c r="AA251" s="580"/>
    </row>
    <row r="252" spans="1:27" ht="15" customHeight="1" x14ac:dyDescent="0.25">
      <c r="A252" s="2747" t="s">
        <v>281</v>
      </c>
      <c r="B252" s="2748"/>
      <c r="C252" s="582">
        <f>SUM(D252+E252)</f>
        <v>0</v>
      </c>
      <c r="D252" s="583">
        <f>+V252+X252+Z252+T252</f>
        <v>0</v>
      </c>
      <c r="E252" s="584">
        <f>+W252+Y252+AA252+U252</f>
        <v>0</v>
      </c>
      <c r="F252" s="585"/>
      <c r="G252" s="586"/>
      <c r="H252" s="587"/>
      <c r="I252" s="585"/>
      <c r="J252" s="587"/>
      <c r="K252" s="586"/>
      <c r="L252" s="587"/>
      <c r="M252" s="586"/>
      <c r="N252" s="587"/>
      <c r="O252" s="586"/>
      <c r="P252" s="587"/>
      <c r="Q252" s="586"/>
      <c r="R252" s="587"/>
      <c r="S252" s="586"/>
      <c r="T252" s="588"/>
      <c r="U252" s="589"/>
      <c r="V252" s="590"/>
      <c r="W252" s="591"/>
      <c r="X252" s="590"/>
      <c r="Y252" s="591"/>
      <c r="Z252" s="590"/>
      <c r="AA252" s="591"/>
    </row>
    <row r="253" spans="1:27" ht="15" customHeight="1" x14ac:dyDescent="0.25">
      <c r="A253" s="2749" t="s">
        <v>138</v>
      </c>
      <c r="B253" s="592" t="s">
        <v>139</v>
      </c>
      <c r="C253" s="593">
        <f t="shared" si="77"/>
        <v>0</v>
      </c>
      <c r="D253" s="594">
        <f>F253+H253+J253+L253+N253+P253+R253+T253+V253+X253+Z253</f>
        <v>0</v>
      </c>
      <c r="E253" s="595">
        <f>G253+I253+K253+M253+O253+Q253+S253+U253+W253+Y253+AA253</f>
        <v>0</v>
      </c>
      <c r="F253" s="596"/>
      <c r="G253" s="571"/>
      <c r="H253" s="597"/>
      <c r="I253" s="571"/>
      <c r="J253" s="597"/>
      <c r="K253" s="571"/>
      <c r="L253" s="597"/>
      <c r="M253" s="571"/>
      <c r="N253" s="597"/>
      <c r="O253" s="598"/>
      <c r="P253" s="597"/>
      <c r="Q253" s="598"/>
      <c r="R253" s="599"/>
      <c r="S253" s="600"/>
      <c r="T253" s="599"/>
      <c r="U253" s="600"/>
      <c r="V253" s="596"/>
      <c r="W253" s="571"/>
      <c r="X253" s="597"/>
      <c r="Y253" s="571"/>
      <c r="Z253" s="597"/>
      <c r="AA253" s="571"/>
    </row>
    <row r="254" spans="1:27" ht="15" customHeight="1" x14ac:dyDescent="0.25">
      <c r="A254" s="2750"/>
      <c r="B254" s="601" t="s">
        <v>254</v>
      </c>
      <c r="C254" s="602">
        <f t="shared" si="77"/>
        <v>0</v>
      </c>
      <c r="D254" s="594">
        <f t="shared" ref="D254:E255" si="78">F254+H254+J254+L254+N254+P254+R254+T254+V254+X254+Z254</f>
        <v>0</v>
      </c>
      <c r="E254" s="595">
        <f t="shared" si="78"/>
        <v>0</v>
      </c>
      <c r="F254" s="570"/>
      <c r="G254" s="580"/>
      <c r="H254" s="579"/>
      <c r="I254" s="580"/>
      <c r="J254" s="579"/>
      <c r="K254" s="580"/>
      <c r="L254" s="579"/>
      <c r="M254" s="580"/>
      <c r="N254" s="579"/>
      <c r="O254" s="603"/>
      <c r="P254" s="579"/>
      <c r="Q254" s="603"/>
      <c r="R254" s="604"/>
      <c r="S254" s="605"/>
      <c r="T254" s="604"/>
      <c r="U254" s="605"/>
      <c r="V254" s="570"/>
      <c r="W254" s="580"/>
      <c r="X254" s="579"/>
      <c r="Y254" s="580"/>
      <c r="Z254" s="579"/>
      <c r="AA254" s="580"/>
    </row>
    <row r="255" spans="1:27" ht="15" customHeight="1" x14ac:dyDescent="0.25">
      <c r="A255" s="2751"/>
      <c r="B255" s="606" t="s">
        <v>224</v>
      </c>
      <c r="C255" s="607">
        <f t="shared" si="77"/>
        <v>0</v>
      </c>
      <c r="D255" s="608">
        <f t="shared" si="78"/>
        <v>0</v>
      </c>
      <c r="E255" s="609">
        <f t="shared" si="78"/>
        <v>0</v>
      </c>
      <c r="F255" s="610"/>
      <c r="G255" s="591"/>
      <c r="H255" s="590"/>
      <c r="I255" s="591"/>
      <c r="J255" s="590"/>
      <c r="K255" s="591"/>
      <c r="L255" s="590"/>
      <c r="M255" s="591"/>
      <c r="N255" s="590"/>
      <c r="O255" s="611"/>
      <c r="P255" s="590"/>
      <c r="Q255" s="611"/>
      <c r="R255" s="612"/>
      <c r="S255" s="613"/>
      <c r="T255" s="612"/>
      <c r="U255" s="613"/>
      <c r="V255" s="610"/>
      <c r="W255" s="591"/>
      <c r="X255" s="590"/>
      <c r="Y255" s="591"/>
      <c r="Z255" s="590"/>
      <c r="AA255" s="591"/>
    </row>
    <row r="256" spans="1:27" ht="18" customHeight="1" x14ac:dyDescent="0.25">
      <c r="A256" s="491" t="s">
        <v>282</v>
      </c>
      <c r="K256" s="614"/>
      <c r="L256" s="614"/>
      <c r="M256" s="614"/>
      <c r="N256" s="614"/>
      <c r="O256" s="614"/>
    </row>
    <row r="257" spans="1:96" ht="15" customHeight="1" x14ac:dyDescent="0.25">
      <c r="A257" s="3686" t="s">
        <v>59</v>
      </c>
      <c r="B257" s="3202"/>
      <c r="C257" s="3324" t="s">
        <v>65</v>
      </c>
      <c r="D257" s="3102"/>
      <c r="E257" s="3103"/>
      <c r="F257" s="3615" t="s">
        <v>6</v>
      </c>
      <c r="G257" s="3615"/>
      <c r="H257" s="3615"/>
      <c r="I257" s="3615"/>
      <c r="J257" s="3615"/>
      <c r="K257" s="3615"/>
      <c r="L257" s="3615"/>
      <c r="M257" s="3615"/>
      <c r="N257" s="3615"/>
      <c r="O257" s="3615"/>
      <c r="P257" s="3687" t="s">
        <v>283</v>
      </c>
      <c r="Q257" s="615"/>
      <c r="R257" s="615"/>
    </row>
    <row r="258" spans="1:96" ht="15" customHeight="1" x14ac:dyDescent="0.25">
      <c r="A258" s="2755"/>
      <c r="B258" s="2756"/>
      <c r="C258" s="2580"/>
      <c r="D258" s="2505"/>
      <c r="E258" s="2506"/>
      <c r="F258" s="3591" t="s">
        <v>166</v>
      </c>
      <c r="G258" s="3592"/>
      <c r="H258" s="3591" t="s">
        <v>147</v>
      </c>
      <c r="I258" s="3592"/>
      <c r="J258" s="3591" t="s">
        <v>113</v>
      </c>
      <c r="K258" s="3592"/>
      <c r="L258" s="3630" t="s">
        <v>114</v>
      </c>
      <c r="M258" s="3634"/>
      <c r="N258" s="3637" t="s">
        <v>148</v>
      </c>
      <c r="O258" s="3634"/>
      <c r="P258" s="2760"/>
      <c r="Q258" s="616"/>
      <c r="R258" s="2752"/>
    </row>
    <row r="259" spans="1:96" ht="15" customHeight="1" x14ac:dyDescent="0.25">
      <c r="A259" s="2757"/>
      <c r="B259" s="2758"/>
      <c r="C259" s="2142" t="s">
        <v>17</v>
      </c>
      <c r="D259" s="1320" t="s">
        <v>18</v>
      </c>
      <c r="E259" s="382" t="s">
        <v>19</v>
      </c>
      <c r="F259" s="2224" t="s">
        <v>18</v>
      </c>
      <c r="G259" s="382" t="s">
        <v>19</v>
      </c>
      <c r="H259" s="2224" t="s">
        <v>18</v>
      </c>
      <c r="I259" s="382" t="s">
        <v>19</v>
      </c>
      <c r="J259" s="2224" t="s">
        <v>18</v>
      </c>
      <c r="K259" s="382" t="s">
        <v>19</v>
      </c>
      <c r="L259" s="2148" t="s">
        <v>18</v>
      </c>
      <c r="M259" s="617" t="s">
        <v>19</v>
      </c>
      <c r="N259" s="2166" t="s">
        <v>18</v>
      </c>
      <c r="O259" s="2203" t="s">
        <v>19</v>
      </c>
      <c r="P259" s="2761"/>
      <c r="Q259" s="616"/>
      <c r="R259" s="2752"/>
    </row>
    <row r="260" spans="1:96" ht="15" customHeight="1" x14ac:dyDescent="0.25">
      <c r="A260" s="3684" t="s">
        <v>177</v>
      </c>
      <c r="B260" s="2281" t="s">
        <v>284</v>
      </c>
      <c r="C260" s="2205">
        <f t="shared" ref="C260:C265" si="79">SUM(D260:E260)</f>
        <v>0</v>
      </c>
      <c r="D260" s="2193">
        <f>+F260+H260+J260+L260+N260</f>
        <v>0</v>
      </c>
      <c r="E260" s="2170">
        <f>+G260+I260+K260+M260+O260</f>
        <v>0</v>
      </c>
      <c r="F260" s="2184"/>
      <c r="G260" s="2159"/>
      <c r="H260" s="2137"/>
      <c r="I260" s="2159"/>
      <c r="J260" s="2137"/>
      <c r="K260" s="2159"/>
      <c r="L260" s="2137"/>
      <c r="M260" s="2159"/>
      <c r="N260" s="2184"/>
      <c r="O260" s="2159"/>
      <c r="P260" s="2291"/>
      <c r="Q260" s="444" t="str">
        <f>$CA260</f>
        <v/>
      </c>
      <c r="R260" s="619"/>
      <c r="CA260" s="60" t="str">
        <f>IF(AND($C260&lt;&gt;0,P260=""),"* No olvide ingresar la variable "&amp;P$257&amp;""&amp;" (Digite CERO si no tiene). ",IF(P260&gt;$C260,"* La variable Derivación efectiva no debe ser mayor al Total Ambos Sexos.",""))</f>
        <v/>
      </c>
      <c r="CB260" s="59"/>
      <c r="CD260" s="59"/>
      <c r="CE260" s="59"/>
      <c r="CF260" s="61"/>
      <c r="CG260" s="61"/>
      <c r="CH260" s="61"/>
      <c r="CI260" s="61"/>
      <c r="CJ260" s="61"/>
      <c r="CK260" s="327">
        <f>IF(AND($C260&lt;&gt;0,P260=""),0,IF(P260&gt;$C260,1,0))</f>
        <v>0</v>
      </c>
    </row>
    <row r="261" spans="1:96" ht="15" customHeight="1" x14ac:dyDescent="0.25">
      <c r="A261" s="2708"/>
      <c r="B261" s="620" t="s">
        <v>179</v>
      </c>
      <c r="C261" s="216">
        <f t="shared" si="79"/>
        <v>0</v>
      </c>
      <c r="D261" s="248">
        <f t="shared" ref="D261:E265" si="80">+F261+H261+J261+L261+N261</f>
        <v>0</v>
      </c>
      <c r="E261" s="133">
        <f t="shared" si="80"/>
        <v>0</v>
      </c>
      <c r="F261" s="174"/>
      <c r="G261" s="78"/>
      <c r="H261" s="77"/>
      <c r="I261" s="78"/>
      <c r="J261" s="77"/>
      <c r="K261" s="78"/>
      <c r="L261" s="77"/>
      <c r="M261" s="78"/>
      <c r="N261" s="174"/>
      <c r="O261" s="78"/>
      <c r="P261" s="621"/>
      <c r="Q261" s="444" t="str">
        <f t="shared" ref="Q261:Q262" si="81">$CA261</f>
        <v/>
      </c>
      <c r="R261" s="619"/>
      <c r="CA261" s="60" t="str">
        <f>IF(AND($C261&lt;&gt;0,P261=""),"* No olvide ingresar la variable "&amp;P$257&amp;""&amp;" (Digite CERO si no tiene). ",IF(P261&gt;$C261,"* La variable Derivación efectiva no debe ser mayor al Total Ambos Sexos.",""))</f>
        <v/>
      </c>
      <c r="CB261" s="59"/>
      <c r="CD261" s="59"/>
      <c r="CE261" s="59"/>
      <c r="CF261" s="61"/>
      <c r="CG261" s="61"/>
      <c r="CH261" s="61"/>
      <c r="CI261" s="61"/>
      <c r="CJ261" s="61"/>
      <c r="CK261" s="327">
        <f t="shared" ref="CK261:CK262" si="82">IF(AND($C261&lt;&gt;0,P261=""),0,IF(P261&gt;$C261,1,0))</f>
        <v>0</v>
      </c>
    </row>
    <row r="262" spans="1:96" ht="18" customHeight="1" x14ac:dyDescent="0.25">
      <c r="A262" s="2725"/>
      <c r="B262" s="545" t="s">
        <v>180</v>
      </c>
      <c r="C262" s="394">
        <f t="shared" si="79"/>
        <v>0</v>
      </c>
      <c r="D262" s="395">
        <f t="shared" si="80"/>
        <v>0</v>
      </c>
      <c r="E262" s="140">
        <f t="shared" si="80"/>
        <v>0</v>
      </c>
      <c r="F262" s="188"/>
      <c r="G262" s="88"/>
      <c r="H262" s="40"/>
      <c r="I262" s="88"/>
      <c r="J262" s="40"/>
      <c r="K262" s="88"/>
      <c r="L262" s="40"/>
      <c r="M262" s="88"/>
      <c r="N262" s="188"/>
      <c r="O262" s="88"/>
      <c r="P262" s="622"/>
      <c r="Q262" s="444" t="str">
        <f t="shared" si="81"/>
        <v/>
      </c>
      <c r="R262" s="619"/>
      <c r="CA262" s="60" t="str">
        <f>IF(AND($C262&lt;&gt;0,P262=""),"* No olvide ingresar la variable "&amp;P$257&amp;""&amp;" (Digite CERO si no tiene). ",IF(P262&gt;$C262,"* La variable Derivación efectiva no debe ser mayor al Total Ambos Sexos.",""))</f>
        <v/>
      </c>
      <c r="CB262" s="59"/>
      <c r="CD262" s="59"/>
      <c r="CE262" s="59"/>
      <c r="CF262" s="61"/>
      <c r="CG262" s="61"/>
      <c r="CH262" s="61"/>
      <c r="CI262" s="61"/>
      <c r="CJ262" s="61"/>
      <c r="CK262" s="327">
        <f t="shared" si="82"/>
        <v>0</v>
      </c>
    </row>
    <row r="263" spans="1:96" ht="15" customHeight="1" x14ac:dyDescent="0.25">
      <c r="A263" s="3684" t="s">
        <v>181</v>
      </c>
      <c r="B263" s="2281" t="s">
        <v>284</v>
      </c>
      <c r="C263" s="2205">
        <f t="shared" si="79"/>
        <v>0</v>
      </c>
      <c r="D263" s="2193">
        <f t="shared" si="80"/>
        <v>0</v>
      </c>
      <c r="E263" s="2170">
        <f t="shared" si="80"/>
        <v>0</v>
      </c>
      <c r="F263" s="2184"/>
      <c r="G263" s="2159"/>
      <c r="H263" s="2137"/>
      <c r="I263" s="2159"/>
      <c r="J263" s="2137"/>
      <c r="K263" s="2159"/>
      <c r="L263" s="2137"/>
      <c r="M263" s="2159"/>
      <c r="N263" s="2184"/>
      <c r="O263" s="1791"/>
      <c r="P263" s="2292"/>
    </row>
    <row r="264" spans="1:96" ht="15" customHeight="1" x14ac:dyDescent="0.25">
      <c r="A264" s="2708"/>
      <c r="B264" s="620" t="s">
        <v>179</v>
      </c>
      <c r="C264" s="216">
        <f t="shared" si="79"/>
        <v>0</v>
      </c>
      <c r="D264" s="248">
        <f t="shared" si="80"/>
        <v>0</v>
      </c>
      <c r="E264" s="133">
        <f t="shared" si="80"/>
        <v>0</v>
      </c>
      <c r="F264" s="174"/>
      <c r="G264" s="78"/>
      <c r="H264" s="77"/>
      <c r="I264" s="78"/>
      <c r="J264" s="77"/>
      <c r="K264" s="78"/>
      <c r="L264" s="77"/>
      <c r="M264" s="78"/>
      <c r="N264" s="174"/>
      <c r="O264" s="181"/>
      <c r="P264" s="281"/>
    </row>
    <row r="265" spans="1:96" ht="15" customHeight="1" x14ac:dyDescent="0.25">
      <c r="A265" s="2725"/>
      <c r="B265" s="545" t="s">
        <v>180</v>
      </c>
      <c r="C265" s="394">
        <f t="shared" si="79"/>
        <v>0</v>
      </c>
      <c r="D265" s="395">
        <f t="shared" si="80"/>
        <v>0</v>
      </c>
      <c r="E265" s="140">
        <f t="shared" si="80"/>
        <v>0</v>
      </c>
      <c r="F265" s="188"/>
      <c r="G265" s="88"/>
      <c r="H265" s="40"/>
      <c r="I265" s="88"/>
      <c r="J265" s="40"/>
      <c r="K265" s="88"/>
      <c r="L265" s="40"/>
      <c r="M265" s="88"/>
      <c r="N265" s="188"/>
      <c r="O265" s="187"/>
      <c r="P265" s="624"/>
    </row>
    <row r="266" spans="1:96" ht="18" customHeight="1" x14ac:dyDescent="0.25">
      <c r="A266" s="411" t="s">
        <v>285</v>
      </c>
      <c r="B266" s="625"/>
      <c r="C266" s="625"/>
      <c r="D266" s="625"/>
      <c r="E266" s="625"/>
      <c r="F266" s="625"/>
      <c r="G266" s="625"/>
      <c r="H266" s="625"/>
      <c r="I266" s="625"/>
      <c r="J266" s="625"/>
      <c r="K266" s="625"/>
      <c r="L266" s="625"/>
      <c r="M266" s="625"/>
      <c r="N266" s="625"/>
      <c r="O266" s="625"/>
      <c r="P266" s="625"/>
      <c r="Q266" s="625"/>
      <c r="R266" s="625"/>
      <c r="S266" s="625"/>
      <c r="T266" s="625"/>
      <c r="U266" s="625"/>
    </row>
    <row r="267" spans="1:96" x14ac:dyDescent="0.25">
      <c r="A267" s="3601" t="s">
        <v>25</v>
      </c>
      <c r="B267" s="3601" t="s">
        <v>286</v>
      </c>
      <c r="C267" s="3615" t="s">
        <v>287</v>
      </c>
      <c r="D267" s="3615"/>
      <c r="E267" s="3615"/>
      <c r="F267" s="3591" t="s">
        <v>6</v>
      </c>
      <c r="G267" s="3593"/>
      <c r="H267" s="3593"/>
      <c r="I267" s="3593"/>
      <c r="J267" s="3593"/>
      <c r="K267" s="3593"/>
      <c r="L267" s="3593"/>
      <c r="M267" s="3593"/>
      <c r="N267" s="3593"/>
      <c r="O267" s="3593"/>
      <c r="P267" s="3593"/>
      <c r="Q267" s="3593"/>
      <c r="R267" s="3593"/>
      <c r="S267" s="3593"/>
      <c r="T267" s="3593"/>
      <c r="U267" s="3612"/>
      <c r="V267" s="3608" t="s">
        <v>288</v>
      </c>
      <c r="W267" s="3103" t="s">
        <v>289</v>
      </c>
      <c r="X267" s="3112" t="s">
        <v>290</v>
      </c>
      <c r="Y267" s="3103" t="s">
        <v>291</v>
      </c>
      <c r="Z267" s="3125" t="s">
        <v>292</v>
      </c>
      <c r="AA267" s="3204"/>
      <c r="AB267" s="3688" t="s">
        <v>28</v>
      </c>
      <c r="AC267" s="3609" t="s">
        <v>29</v>
      </c>
    </row>
    <row r="268" spans="1:96" x14ac:dyDescent="0.25">
      <c r="A268" s="2509"/>
      <c r="B268" s="2509"/>
      <c r="C268" s="3615"/>
      <c r="D268" s="3615"/>
      <c r="E268" s="3615"/>
      <c r="F268" s="3591" t="s">
        <v>293</v>
      </c>
      <c r="G268" s="3592"/>
      <c r="H268" s="3591" t="s">
        <v>294</v>
      </c>
      <c r="I268" s="3592"/>
      <c r="J268" s="3591" t="s">
        <v>148</v>
      </c>
      <c r="K268" s="3592"/>
      <c r="L268" s="3591" t="s">
        <v>199</v>
      </c>
      <c r="M268" s="3592"/>
      <c r="N268" s="3591" t="s">
        <v>274</v>
      </c>
      <c r="O268" s="3592"/>
      <c r="P268" s="3591" t="s">
        <v>174</v>
      </c>
      <c r="Q268" s="3592"/>
      <c r="R268" s="3591" t="s">
        <v>295</v>
      </c>
      <c r="S268" s="3592"/>
      <c r="T268" s="3591" t="s">
        <v>130</v>
      </c>
      <c r="U268" s="3612"/>
      <c r="V268" s="2520"/>
      <c r="W268" s="2522"/>
      <c r="X268" s="2531"/>
      <c r="Y268" s="2522"/>
      <c r="Z268" s="2763"/>
      <c r="AA268" s="2555"/>
      <c r="AB268" s="2765"/>
      <c r="AC268" s="2524"/>
    </row>
    <row r="269" spans="1:96" x14ac:dyDescent="0.25">
      <c r="A269" s="2510"/>
      <c r="B269" s="2510"/>
      <c r="C269" s="2293" t="s">
        <v>17</v>
      </c>
      <c r="D269" s="2294" t="s">
        <v>18</v>
      </c>
      <c r="E269" s="2144" t="s">
        <v>19</v>
      </c>
      <c r="F269" s="2148" t="s">
        <v>18</v>
      </c>
      <c r="G269" s="2144" t="s">
        <v>19</v>
      </c>
      <c r="H269" s="2148" t="s">
        <v>18</v>
      </c>
      <c r="I269" s="2144" t="s">
        <v>19</v>
      </c>
      <c r="J269" s="2148" t="s">
        <v>18</v>
      </c>
      <c r="K269" s="2144" t="s">
        <v>19</v>
      </c>
      <c r="L269" s="2148" t="s">
        <v>296</v>
      </c>
      <c r="M269" s="2144" t="s">
        <v>19</v>
      </c>
      <c r="N269" s="2148" t="s">
        <v>296</v>
      </c>
      <c r="O269" s="2144" t="s">
        <v>19</v>
      </c>
      <c r="P269" s="2148" t="s">
        <v>296</v>
      </c>
      <c r="Q269" s="2144" t="s">
        <v>19</v>
      </c>
      <c r="R269" s="2148" t="s">
        <v>296</v>
      </c>
      <c r="S269" s="2144" t="s">
        <v>19</v>
      </c>
      <c r="T269" s="2148" t="s">
        <v>296</v>
      </c>
      <c r="U269" s="2181" t="s">
        <v>19</v>
      </c>
      <c r="V269" s="2521"/>
      <c r="W269" s="2506"/>
      <c r="X269" s="2633"/>
      <c r="Y269" s="2506"/>
      <c r="Z269" s="2148" t="s">
        <v>297</v>
      </c>
      <c r="AA269" s="123" t="s">
        <v>298</v>
      </c>
      <c r="AB269" s="2766"/>
      <c r="AC269" s="2525"/>
    </row>
    <row r="270" spans="1:96" ht="21" x14ac:dyDescent="0.25">
      <c r="A270" s="3607" t="s">
        <v>299</v>
      </c>
      <c r="B270" s="2295" t="s">
        <v>300</v>
      </c>
      <c r="C270" s="2183">
        <f>SUM(D270+E270)</f>
        <v>0</v>
      </c>
      <c r="D270" s="2296">
        <f t="shared" ref="D270:E274" si="83">SUM(F270+H270+J270+L270+N270+P270+R270+T270)</f>
        <v>0</v>
      </c>
      <c r="E270" s="2297">
        <f t="shared" si="83"/>
        <v>0</v>
      </c>
      <c r="F270" s="2137"/>
      <c r="G270" s="2138"/>
      <c r="H270" s="2137"/>
      <c r="I270" s="2138"/>
      <c r="J270" s="2137"/>
      <c r="K270" s="2138"/>
      <c r="L270" s="2137"/>
      <c r="M270" s="2138"/>
      <c r="N270" s="2137"/>
      <c r="O270" s="2138"/>
      <c r="P270" s="2137"/>
      <c r="Q270" s="2138"/>
      <c r="R270" s="2137"/>
      <c r="S270" s="2138"/>
      <c r="T270" s="2137"/>
      <c r="U270" s="2298"/>
      <c r="V270" s="2299"/>
      <c r="W270" s="2300"/>
      <c r="X270" s="2301"/>
      <c r="Y270" s="2300"/>
      <c r="Z270" s="2302"/>
      <c r="AA270" s="2300"/>
      <c r="AB270" s="2302"/>
      <c r="AC270" s="2303"/>
    </row>
    <row r="271" spans="1:96" x14ac:dyDescent="0.25">
      <c r="A271" s="2517"/>
      <c r="B271" s="216" t="s">
        <v>301</v>
      </c>
      <c r="C271" s="413">
        <f>SUM(D271+E271)</f>
        <v>0</v>
      </c>
      <c r="D271" s="414">
        <f t="shared" si="83"/>
        <v>0</v>
      </c>
      <c r="E271" s="415">
        <f t="shared" si="83"/>
        <v>0</v>
      </c>
      <c r="F271" s="67"/>
      <c r="G271" s="72"/>
      <c r="H271" s="67"/>
      <c r="I271" s="72"/>
      <c r="J271" s="67"/>
      <c r="K271" s="72"/>
      <c r="L271" s="67"/>
      <c r="M271" s="72"/>
      <c r="N271" s="67"/>
      <c r="O271" s="72"/>
      <c r="P271" s="67"/>
      <c r="Q271" s="72"/>
      <c r="R271" s="67"/>
      <c r="S271" s="72"/>
      <c r="T271" s="67"/>
      <c r="U271" s="203"/>
      <c r="V271" s="71"/>
      <c r="W271" s="72"/>
      <c r="X271" s="204"/>
      <c r="Y271" s="72"/>
      <c r="Z271" s="67"/>
      <c r="AA271" s="72"/>
      <c r="AB271" s="67"/>
      <c r="AC271" s="68"/>
      <c r="AD271" s="242" t="str">
        <f>CA271&amp;CB271&amp;CC271&amp;CD271&amp;CE271&amp;CF271&amp;CG271&amp;CH271</f>
        <v/>
      </c>
      <c r="CA271" s="60" t="str">
        <f>IF(AND($C271&lt;&gt;0,V271=""),"* No olvide ingresar la variable "&amp;V$267&amp;""&amp;". Digite CERO si no tiene. ",IF(V271&gt;$C271,"* La variable Gestantes no debe ser mayor al Total Ambos Sexos. ",""))</f>
        <v/>
      </c>
      <c r="CB271" s="60" t="str">
        <f>IF(AND($C271&lt;&gt;0,W271=""),"* No olvide ingresar la variable "&amp;W$267&amp;""&amp;". Digite CERO si no tiene. ",IF(W271&gt;$C271,"* La variable Madre de hijo menor de 5 años no debe ser mayor al Total Ambos Sexos. ",""))</f>
        <v/>
      </c>
      <c r="CC271" s="60" t="str">
        <f>IF(AND($C271&lt;&gt;0,X271=""),"* No olvide ingresar la variable "&amp;X$267&amp;""&amp;". Digite CERO si no tiene. ",IF(X271&gt;$C271,"* La variable Niños, Niñas, Adolescentes y Jóvenes  SENAME no debe ser mayor al Total Ambos Sexos. ",""))</f>
        <v/>
      </c>
      <c r="CD271" s="60" t="str">
        <f>IF(AND($C271&lt;&gt;0,Y271=""),"* No olvide ingresar la variable "&amp;Y$267&amp;""&amp;". Digite CERO si no tiene. ",IF(Y271&gt;$C271,"* La variable Niños, Niñas, Adolescentes y Jóvenes  Mejor Niñez no debe ser mayor al Total Ambos Sexos. ",""))</f>
        <v/>
      </c>
      <c r="CE271" s="60" t="str">
        <f>IF(AND($E271&lt;&gt;0,Z271=""),"* No olvide ingresar la variable "&amp;Z$267&amp;""&amp;" Masculino. Digite CERO si no tiene. ",IF(Z271&gt;$E271,"* La variable TRANS Masculino no debe ser mayor al Total Mujeres. ",""))</f>
        <v/>
      </c>
      <c r="CF271" s="60" t="str">
        <f>IF(AND($D271&lt;&gt;0,AA271=""),"* No olvide ingresar la variable "&amp;Z$267&amp;""&amp;" Femenino. Digite CERO si no tiene. ",IF(AA271&gt;$D271,"* La variable TRANS Femenino no debe ser mayor al Total Hombres. ",""))</f>
        <v/>
      </c>
      <c r="CG271" s="60" t="str">
        <f>IF(AND($C271&lt;&gt;0,AB271=""),"* No olvide ingresar la variable "&amp;AB$267&amp;""&amp;". Digite CERO si no tiene. ",IF(AB271&gt;$C271,"* La variable Pueblos Originarios no debe ser mayor al Total Ambos Sexos. ",""))</f>
        <v/>
      </c>
      <c r="CH271" s="60" t="str">
        <f>IF(AND($C271&lt;&gt;0,AC271=""),"* No olvide ingresar la variable "&amp;AC$267&amp;""&amp;". Digite CERO si no tiene. ",IF(AC271&gt;$C271,"* La variable Migrantes no debe ser mayor al Total Ambos Sexos. ",""))</f>
        <v/>
      </c>
      <c r="CI271" s="61"/>
      <c r="CK271" s="62">
        <f>IF(AND($C271&lt;&gt;0,V271=""),1,IF(V271&gt;$C271,1,0))</f>
        <v>0</v>
      </c>
      <c r="CL271" s="62">
        <f>IF(AND($C271&lt;&gt;0,W271=""),1,IF(W271&gt;$C271,1,0))</f>
        <v>0</v>
      </c>
      <c r="CM271" s="62">
        <f>IF(AND($C271&lt;&gt;0,X271=""),1,IF(X271&gt;$C271,1,0))</f>
        <v>0</v>
      </c>
      <c r="CN271" s="62">
        <f>IF(AND($C271&lt;&gt;0,Y271=""),1,IF(Y271&gt;$C271,1,0))</f>
        <v>0</v>
      </c>
      <c r="CO271" s="62">
        <f>IF(AND($E271&lt;&gt;0,Z271=""),1,IF(Z271&gt;$E271,1,0))</f>
        <v>0</v>
      </c>
      <c r="CP271" s="62">
        <f>IF(AND($D271&lt;&gt;0,AA271=""),1,IF(AA271&gt;$D271,1,0))</f>
        <v>0</v>
      </c>
      <c r="CQ271" s="62">
        <f>IF(AND($C271&lt;&gt;0,AB271=""),1,IF(AB271&gt;$C271,1,0))</f>
        <v>0</v>
      </c>
      <c r="CR271" s="62">
        <f>IF(AND($C271&lt;&gt;0,AC271=""),1,IF(AC271&gt;$C271,1,0))</f>
        <v>0</v>
      </c>
    </row>
    <row r="272" spans="1:96" x14ac:dyDescent="0.25">
      <c r="A272" s="2517"/>
      <c r="B272" s="218" t="s">
        <v>302</v>
      </c>
      <c r="C272" s="170">
        <f>SUM(D272+E272)</f>
        <v>0</v>
      </c>
      <c r="D272" s="160">
        <f t="shared" si="83"/>
        <v>0</v>
      </c>
      <c r="E272" s="637">
        <f t="shared" si="83"/>
        <v>0</v>
      </c>
      <c r="F272" s="67"/>
      <c r="G272" s="72"/>
      <c r="H272" s="67"/>
      <c r="I272" s="72"/>
      <c r="J272" s="67"/>
      <c r="K272" s="72"/>
      <c r="L272" s="67"/>
      <c r="M272" s="72"/>
      <c r="N272" s="67"/>
      <c r="O272" s="72"/>
      <c r="P272" s="67"/>
      <c r="Q272" s="72"/>
      <c r="R272" s="67"/>
      <c r="S272" s="72"/>
      <c r="T272" s="67"/>
      <c r="U272" s="203"/>
      <c r="V272" s="71"/>
      <c r="W272" s="72"/>
      <c r="X272" s="204"/>
      <c r="Y272" s="72"/>
      <c r="Z272" s="67"/>
      <c r="AA272" s="72"/>
      <c r="AB272" s="67"/>
      <c r="AC272" s="68"/>
      <c r="AD272" s="242" t="str">
        <f t="shared" ref="AD272:AD274" si="84">CA272&amp;CB272&amp;CC272&amp;CD272&amp;CE272&amp;CF272&amp;CG272&amp;CH272</f>
        <v/>
      </c>
      <c r="CA272" s="60" t="str">
        <f t="shared" ref="CA272:CA274" si="85">IF(AND($C272&lt;&gt;0,V272=""),"* No olvide ingresar la variable "&amp;V$267&amp;""&amp;". Digite CERO si no tiene. ",IF(V272&gt;$C272,"* La variable Gestantes no debe ser mayor al Total Ambos Sexos. ",""))</f>
        <v/>
      </c>
      <c r="CB272" s="60" t="str">
        <f t="shared" ref="CB272:CB274" si="86">IF(AND($C272&lt;&gt;0,W272=""),"* No olvide ingresar la variable "&amp;W$267&amp;""&amp;". Digite CERO si no tiene. ",IF(W272&gt;$C272,"* La variable Madre de hijo menor de 5 años no debe ser mayor al Total Ambos Sexos. ",""))</f>
        <v/>
      </c>
      <c r="CC272" s="60" t="str">
        <f t="shared" ref="CC272:CC274" si="87">IF(AND($C272&lt;&gt;0,X272=""),"* No olvide ingresar la variable "&amp;X$267&amp;""&amp;". Digite CERO si no tiene. ",IF(X272&gt;$C272,"* La variable Niños, Niñas, Adolescentes y Jóvenes  SENAME no debe ser mayor al Total Ambos Sexos. ",""))</f>
        <v/>
      </c>
      <c r="CD272" s="60" t="str">
        <f t="shared" ref="CD272:CD274" si="88">IF(AND($C272&lt;&gt;0,Y272=""),"* No olvide ingresar la variable "&amp;Y$267&amp;""&amp;". Digite CERO si no tiene. ",IF(Y272&gt;$C272,"* La variable Niños, Niñas, Adolescentes y Jóvenes  Mejor Niñez no debe ser mayor al Total Ambos Sexos. ",""))</f>
        <v/>
      </c>
      <c r="CE272" s="60" t="str">
        <f t="shared" ref="CE272:CE274" si="89">IF(AND($E272&lt;&gt;0,Z272=""),"* No olvide ingresar la variable "&amp;Z$267&amp;""&amp;" Masculino. Digite CERO si no tiene. ",IF(Z272&gt;$E272,"* La variable TRANS Masculino no debe ser mayor al Total Mujeres. ",""))</f>
        <v/>
      </c>
      <c r="CF272" s="60" t="str">
        <f t="shared" ref="CF272:CF274" si="90">IF(AND($D272&lt;&gt;0,AA272=""),"* No olvide ingresar la variable "&amp;Z$267&amp;""&amp;" Femenino. Digite CERO si no tiene. ",IF(AA272&gt;$D272,"* La variable TRANS Femenino no debe ser mayor al Total Hombres. ",""))</f>
        <v/>
      </c>
      <c r="CG272" s="60" t="str">
        <f t="shared" ref="CG272:CG274" si="91">IF(AND($C272&lt;&gt;0,AB272=""),"* No olvide ingresar la variable "&amp;AB$267&amp;""&amp;". Digite CERO si no tiene. ",IF(AB272&gt;$C272,"* La variable Pueblos Originarios no debe ser mayor al Total Ambos Sexos. ",""))</f>
        <v/>
      </c>
      <c r="CH272" s="60" t="str">
        <f t="shared" ref="CH272:CH274" si="92">IF(AND($C272&lt;&gt;0,AC272=""),"* No olvide ingresar la variable "&amp;AC$267&amp;""&amp;". Digite CERO si no tiene. ",IF(AC272&gt;$C272,"* La variable Migrantes no debe ser mayor al Total Ambos Sexos. ",""))</f>
        <v/>
      </c>
      <c r="CI272" s="61"/>
      <c r="CK272" s="62">
        <f t="shared" ref="CK272:CN274" si="93">IF(AND($C272&lt;&gt;0,V272=""),1,IF(V272&gt;$C272,1,0))</f>
        <v>0</v>
      </c>
      <c r="CL272" s="62">
        <f t="shared" si="93"/>
        <v>0</v>
      </c>
      <c r="CM272" s="62">
        <f t="shared" si="93"/>
        <v>0</v>
      </c>
      <c r="CN272" s="62">
        <f t="shared" si="93"/>
        <v>0</v>
      </c>
      <c r="CO272" s="62">
        <f t="shared" ref="CO272:CO274" si="94">IF(AND($E272&lt;&gt;0,Z272=""),1,IF(Z272&gt;$E272,1,0))</f>
        <v>0</v>
      </c>
      <c r="CP272" s="62">
        <f t="shared" ref="CP272:CP274" si="95">IF(AND($D272&lt;&gt;0,AA272=""),1,IF(AA272&gt;$D272,1,0))</f>
        <v>0</v>
      </c>
      <c r="CQ272" s="62">
        <f t="shared" ref="CQ272:CR274" si="96">IF(AND($C272&lt;&gt;0,AB272=""),1,IF(AB272&gt;$C272,1,0))</f>
        <v>0</v>
      </c>
      <c r="CR272" s="62">
        <f t="shared" si="96"/>
        <v>0</v>
      </c>
    </row>
    <row r="273" spans="1:96" x14ac:dyDescent="0.25">
      <c r="A273" s="2517"/>
      <c r="B273" s="410" t="s">
        <v>303</v>
      </c>
      <c r="C273" s="170">
        <f>SUM(D273+E273)</f>
        <v>0</v>
      </c>
      <c r="D273" s="160">
        <f t="shared" si="83"/>
        <v>0</v>
      </c>
      <c r="E273" s="637">
        <f t="shared" si="83"/>
        <v>0</v>
      </c>
      <c r="F273" s="77"/>
      <c r="G273" s="82"/>
      <c r="H273" s="77"/>
      <c r="I273" s="82"/>
      <c r="J273" s="77"/>
      <c r="K273" s="82"/>
      <c r="L273" s="77"/>
      <c r="M273" s="82"/>
      <c r="N273" s="77"/>
      <c r="O273" s="82"/>
      <c r="P273" s="77"/>
      <c r="Q273" s="82"/>
      <c r="R273" s="77"/>
      <c r="S273" s="82"/>
      <c r="T273" s="77"/>
      <c r="U273" s="208"/>
      <c r="V273" s="81"/>
      <c r="W273" s="82"/>
      <c r="X273" s="174"/>
      <c r="Y273" s="82"/>
      <c r="Z273" s="77"/>
      <c r="AA273" s="82"/>
      <c r="AB273" s="77"/>
      <c r="AC273" s="78"/>
      <c r="AD273" s="242" t="str">
        <f t="shared" si="84"/>
        <v/>
      </c>
      <c r="CA273" s="60" t="str">
        <f t="shared" si="85"/>
        <v/>
      </c>
      <c r="CB273" s="60" t="str">
        <f t="shared" si="86"/>
        <v/>
      </c>
      <c r="CC273" s="60" t="str">
        <f t="shared" si="87"/>
        <v/>
      </c>
      <c r="CD273" s="60" t="str">
        <f t="shared" si="88"/>
        <v/>
      </c>
      <c r="CE273" s="60" t="str">
        <f t="shared" si="89"/>
        <v/>
      </c>
      <c r="CF273" s="60" t="str">
        <f t="shared" si="90"/>
        <v/>
      </c>
      <c r="CG273" s="60" t="str">
        <f t="shared" si="91"/>
        <v/>
      </c>
      <c r="CH273" s="60" t="str">
        <f t="shared" si="92"/>
        <v/>
      </c>
      <c r="CI273" s="61"/>
      <c r="CK273" s="62">
        <f t="shared" si="93"/>
        <v>0</v>
      </c>
      <c r="CL273" s="62">
        <f t="shared" si="93"/>
        <v>0</v>
      </c>
      <c r="CM273" s="62">
        <f t="shared" si="93"/>
        <v>0</v>
      </c>
      <c r="CN273" s="62">
        <f t="shared" si="93"/>
        <v>0</v>
      </c>
      <c r="CO273" s="62">
        <f t="shared" si="94"/>
        <v>0</v>
      </c>
      <c r="CP273" s="62">
        <f t="shared" si="95"/>
        <v>0</v>
      </c>
      <c r="CQ273" s="62">
        <f t="shared" si="96"/>
        <v>0</v>
      </c>
      <c r="CR273" s="62">
        <f t="shared" si="96"/>
        <v>0</v>
      </c>
    </row>
    <row r="274" spans="1:96" x14ac:dyDescent="0.25">
      <c r="A274" s="2518"/>
      <c r="B274" s="220" t="s">
        <v>304</v>
      </c>
      <c r="C274" s="182">
        <f>SUM(D274+E274)</f>
        <v>0</v>
      </c>
      <c r="D274" s="163">
        <f t="shared" si="83"/>
        <v>0</v>
      </c>
      <c r="E274" s="638">
        <f t="shared" si="83"/>
        <v>0</v>
      </c>
      <c r="F274" s="141"/>
      <c r="G274" s="142"/>
      <c r="H274" s="141"/>
      <c r="I274" s="142"/>
      <c r="J274" s="141"/>
      <c r="K274" s="142"/>
      <c r="L274" s="141"/>
      <c r="M274" s="142"/>
      <c r="N274" s="141"/>
      <c r="O274" s="142"/>
      <c r="P274" s="141"/>
      <c r="Q274" s="142"/>
      <c r="R274" s="141"/>
      <c r="S274" s="142"/>
      <c r="T274" s="141"/>
      <c r="U274" s="639"/>
      <c r="V274" s="146"/>
      <c r="W274" s="142"/>
      <c r="X274" s="195"/>
      <c r="Y274" s="142"/>
      <c r="Z274" s="141"/>
      <c r="AA274" s="142"/>
      <c r="AB274" s="141"/>
      <c r="AC274" s="143"/>
      <c r="AD274" s="242" t="str">
        <f t="shared" si="84"/>
        <v/>
      </c>
      <c r="CA274" s="60" t="str">
        <f t="shared" si="85"/>
        <v/>
      </c>
      <c r="CB274" s="60" t="str">
        <f t="shared" si="86"/>
        <v/>
      </c>
      <c r="CC274" s="60" t="str">
        <f t="shared" si="87"/>
        <v/>
      </c>
      <c r="CD274" s="60" t="str">
        <f t="shared" si="88"/>
        <v/>
      </c>
      <c r="CE274" s="60" t="str">
        <f t="shared" si="89"/>
        <v/>
      </c>
      <c r="CF274" s="60" t="str">
        <f t="shared" si="90"/>
        <v/>
      </c>
      <c r="CG274" s="60" t="str">
        <f t="shared" si="91"/>
        <v/>
      </c>
      <c r="CH274" s="60" t="str">
        <f t="shared" si="92"/>
        <v/>
      </c>
      <c r="CI274" s="61"/>
      <c r="CK274" s="62">
        <f t="shared" si="93"/>
        <v>0</v>
      </c>
      <c r="CL274" s="62">
        <f t="shared" si="93"/>
        <v>0</v>
      </c>
      <c r="CM274" s="62">
        <f t="shared" si="93"/>
        <v>0</v>
      </c>
      <c r="CN274" s="62">
        <f t="shared" si="93"/>
        <v>0</v>
      </c>
      <c r="CO274" s="62">
        <f t="shared" si="94"/>
        <v>0</v>
      </c>
      <c r="CP274" s="62">
        <f t="shared" si="95"/>
        <v>0</v>
      </c>
      <c r="CQ274" s="62">
        <f t="shared" si="96"/>
        <v>0</v>
      </c>
      <c r="CR274" s="62">
        <f>IF(AND($C274&lt;&gt;0,AC274=""),1,IF(AC274&gt;$C274,1,0))</f>
        <v>0</v>
      </c>
    </row>
    <row r="277" spans="1:96" ht="12" customHeight="1" x14ac:dyDescent="0.25"/>
    <row r="278" spans="1:96" ht="18" hidden="1" customHeight="1" x14ac:dyDescent="0.25">
      <c r="A278" s="640">
        <f>SUM(C13:C15,C20:C41,B46:B49,B54:B57,C61:C67,B72:B74,B80:B83,B86:F87,C90:G93,C97:C102,C108:C117,C122:C158,C163:C168,C173:C178,C183:C186,C192:C194,C199:C201,C206:C208,C213:C215,E219:H221,E223:F226,C230:D231,C237:E241,C246:C255,C260:C265,C270:C274)</f>
        <v>444</v>
      </c>
      <c r="B278" s="640">
        <f>SUM(CK20:CR274)</f>
        <v>0</v>
      </c>
    </row>
  </sheetData>
  <mergeCells count="335">
    <mergeCell ref="A270:A274"/>
    <mergeCell ref="AC267:AC269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V267:V269"/>
    <mergeCell ref="W267:W269"/>
    <mergeCell ref="X267:X269"/>
    <mergeCell ref="Y267:Y269"/>
    <mergeCell ref="Z267:AA268"/>
    <mergeCell ref="AB267:AB269"/>
    <mergeCell ref="R258:R259"/>
    <mergeCell ref="A260:A262"/>
    <mergeCell ref="A263:A265"/>
    <mergeCell ref="A267:A269"/>
    <mergeCell ref="B267:B269"/>
    <mergeCell ref="C267:E268"/>
    <mergeCell ref="F267:U267"/>
    <mergeCell ref="A257:B259"/>
    <mergeCell ref="C257:E258"/>
    <mergeCell ref="F257:O257"/>
    <mergeCell ref="P257:P259"/>
    <mergeCell ref="F258:G258"/>
    <mergeCell ref="H258:I258"/>
    <mergeCell ref="J258:K258"/>
    <mergeCell ref="L258:M258"/>
    <mergeCell ref="N258:O258"/>
    <mergeCell ref="A248:B248"/>
    <mergeCell ref="A249:B249"/>
    <mergeCell ref="A250:B250"/>
    <mergeCell ref="A251:B251"/>
    <mergeCell ref="A252:B252"/>
    <mergeCell ref="A253:A255"/>
    <mergeCell ref="T244:U244"/>
    <mergeCell ref="V244:W244"/>
    <mergeCell ref="X244:Y244"/>
    <mergeCell ref="Z244:AA244"/>
    <mergeCell ref="A246:B246"/>
    <mergeCell ref="A247:B247"/>
    <mergeCell ref="A243:B245"/>
    <mergeCell ref="C243:E244"/>
    <mergeCell ref="F243:AA243"/>
    <mergeCell ref="F244:G244"/>
    <mergeCell ref="H244:I244"/>
    <mergeCell ref="J244:K244"/>
    <mergeCell ref="L244:M244"/>
    <mergeCell ref="N244:O244"/>
    <mergeCell ref="P244:Q244"/>
    <mergeCell ref="R244:S244"/>
    <mergeCell ref="A237:B237"/>
    <mergeCell ref="A238:B238"/>
    <mergeCell ref="A239:B239"/>
    <mergeCell ref="A240:B240"/>
    <mergeCell ref="A241:B241"/>
    <mergeCell ref="A242:M242"/>
    <mergeCell ref="A227:D227"/>
    <mergeCell ref="A229:B229"/>
    <mergeCell ref="A230:A231"/>
    <mergeCell ref="A232:B232"/>
    <mergeCell ref="A234:B236"/>
    <mergeCell ref="C234:E234"/>
    <mergeCell ref="C235:C236"/>
    <mergeCell ref="D235:E235"/>
    <mergeCell ref="A222:D222"/>
    <mergeCell ref="A223:A226"/>
    <mergeCell ref="B223:D223"/>
    <mergeCell ref="B224:B225"/>
    <mergeCell ref="C224:D224"/>
    <mergeCell ref="C225:D225"/>
    <mergeCell ref="C226:D226"/>
    <mergeCell ref="G217:H217"/>
    <mergeCell ref="I217:I218"/>
    <mergeCell ref="J217:J218"/>
    <mergeCell ref="A219:D219"/>
    <mergeCell ref="A220:D220"/>
    <mergeCell ref="A221:D221"/>
    <mergeCell ref="A213:B213"/>
    <mergeCell ref="A214:B214"/>
    <mergeCell ref="A215:B215"/>
    <mergeCell ref="A217:D218"/>
    <mergeCell ref="E217:E218"/>
    <mergeCell ref="F217:F218"/>
    <mergeCell ref="S210:S212"/>
    <mergeCell ref="T210:T212"/>
    <mergeCell ref="U210:Z211"/>
    <mergeCell ref="AA210:AF211"/>
    <mergeCell ref="F211:G211"/>
    <mergeCell ref="H211:I211"/>
    <mergeCell ref="J211:K211"/>
    <mergeCell ref="L211:M211"/>
    <mergeCell ref="N211:O211"/>
    <mergeCell ref="P211:P212"/>
    <mergeCell ref="A206:A207"/>
    <mergeCell ref="A208:B208"/>
    <mergeCell ref="A210:B212"/>
    <mergeCell ref="C210:E211"/>
    <mergeCell ref="F210:O210"/>
    <mergeCell ref="P210:R210"/>
    <mergeCell ref="Q211:Q212"/>
    <mergeCell ref="R211:R212"/>
    <mergeCell ref="AI203:AI205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V204:W204"/>
    <mergeCell ref="A203:B205"/>
    <mergeCell ref="C203:E204"/>
    <mergeCell ref="F203:AC203"/>
    <mergeCell ref="AD203:AE204"/>
    <mergeCell ref="AF203:AG204"/>
    <mergeCell ref="AH203:AH205"/>
    <mergeCell ref="X204:Y204"/>
    <mergeCell ref="Z204:AA204"/>
    <mergeCell ref="AB204:AC204"/>
    <mergeCell ref="Q197:Q198"/>
    <mergeCell ref="R197:R198"/>
    <mergeCell ref="S197:S198"/>
    <mergeCell ref="A199:B199"/>
    <mergeCell ref="A200:B200"/>
    <mergeCell ref="A201:B201"/>
    <mergeCell ref="A196:B198"/>
    <mergeCell ref="C196:E197"/>
    <mergeCell ref="F196:O196"/>
    <mergeCell ref="P196:S196"/>
    <mergeCell ref="F197:G197"/>
    <mergeCell ref="H197:I197"/>
    <mergeCell ref="J197:K197"/>
    <mergeCell ref="L197:M197"/>
    <mergeCell ref="N197:O197"/>
    <mergeCell ref="P197:P198"/>
    <mergeCell ref="P190:Q190"/>
    <mergeCell ref="R190:S190"/>
    <mergeCell ref="T190:U190"/>
    <mergeCell ref="A192:B192"/>
    <mergeCell ref="A193:B193"/>
    <mergeCell ref="A194:B194"/>
    <mergeCell ref="A185:B185"/>
    <mergeCell ref="A186:B186"/>
    <mergeCell ref="A189:B191"/>
    <mergeCell ref="C189:E190"/>
    <mergeCell ref="F189:U189"/>
    <mergeCell ref="F190:G190"/>
    <mergeCell ref="H190:I190"/>
    <mergeCell ref="J190:K190"/>
    <mergeCell ref="L190:M190"/>
    <mergeCell ref="N190:O190"/>
    <mergeCell ref="J181:K181"/>
    <mergeCell ref="L181:M181"/>
    <mergeCell ref="N181:O181"/>
    <mergeCell ref="P181:Q181"/>
    <mergeCell ref="A183:B183"/>
    <mergeCell ref="A184:B184"/>
    <mergeCell ref="L171:M171"/>
    <mergeCell ref="N171:O171"/>
    <mergeCell ref="A173:A175"/>
    <mergeCell ref="A176:A178"/>
    <mergeCell ref="A179:O179"/>
    <mergeCell ref="A180:B182"/>
    <mergeCell ref="C180:E181"/>
    <mergeCell ref="F180:Q180"/>
    <mergeCell ref="F181:G181"/>
    <mergeCell ref="H181:I181"/>
    <mergeCell ref="A163:A165"/>
    <mergeCell ref="A166:A168"/>
    <mergeCell ref="A170:A172"/>
    <mergeCell ref="B170:B172"/>
    <mergeCell ref="C170:E171"/>
    <mergeCell ref="F170:O170"/>
    <mergeCell ref="F171:G171"/>
    <mergeCell ref="H171:I171"/>
    <mergeCell ref="J171:K171"/>
    <mergeCell ref="A152:B152"/>
    <mergeCell ref="A153:A157"/>
    <mergeCell ref="A158:B158"/>
    <mergeCell ref="A160:B162"/>
    <mergeCell ref="C160:E161"/>
    <mergeCell ref="F160:AM160"/>
    <mergeCell ref="F161:G161"/>
    <mergeCell ref="H161:I161"/>
    <mergeCell ref="J161:K161"/>
    <mergeCell ref="L161:M161"/>
    <mergeCell ref="AL161:AM161"/>
    <mergeCell ref="Z161:AA161"/>
    <mergeCell ref="AB161:AC161"/>
    <mergeCell ref="AD161:AE161"/>
    <mergeCell ref="AF161:AG161"/>
    <mergeCell ref="AH161:AI161"/>
    <mergeCell ref="AJ161:AK161"/>
    <mergeCell ref="N161:O161"/>
    <mergeCell ref="P161:Q161"/>
    <mergeCell ref="R161:S161"/>
    <mergeCell ref="T161:U161"/>
    <mergeCell ref="V161:W161"/>
    <mergeCell ref="X161:Y161"/>
    <mergeCell ref="A122:A126"/>
    <mergeCell ref="A127:A131"/>
    <mergeCell ref="A132:A136"/>
    <mergeCell ref="A137:A141"/>
    <mergeCell ref="A142:A146"/>
    <mergeCell ref="A147:A151"/>
    <mergeCell ref="AB119:AB121"/>
    <mergeCell ref="AC119:AC121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A114:B114"/>
    <mergeCell ref="A115:A117"/>
    <mergeCell ref="A119:A121"/>
    <mergeCell ref="B119:B121"/>
    <mergeCell ref="C119:E120"/>
    <mergeCell ref="F119:AA119"/>
    <mergeCell ref="V120:W120"/>
    <mergeCell ref="X120:Y120"/>
    <mergeCell ref="Z120:AA120"/>
    <mergeCell ref="A108:B108"/>
    <mergeCell ref="A109:B109"/>
    <mergeCell ref="A110:B110"/>
    <mergeCell ref="A111:B111"/>
    <mergeCell ref="A112:B112"/>
    <mergeCell ref="A113:B113"/>
    <mergeCell ref="V105:V107"/>
    <mergeCell ref="W105:W107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A100:B100"/>
    <mergeCell ref="A101:B101"/>
    <mergeCell ref="A102:B102"/>
    <mergeCell ref="A103:P103"/>
    <mergeCell ref="A104:Q104"/>
    <mergeCell ref="A105:B107"/>
    <mergeCell ref="C105:E106"/>
    <mergeCell ref="F105:U105"/>
    <mergeCell ref="C95:E95"/>
    <mergeCell ref="F95:G95"/>
    <mergeCell ref="H95:I95"/>
    <mergeCell ref="A97:B97"/>
    <mergeCell ref="A98:B98"/>
    <mergeCell ref="A99:B99"/>
    <mergeCell ref="A77:A79"/>
    <mergeCell ref="B77:B78"/>
    <mergeCell ref="A89:B89"/>
    <mergeCell ref="A90:A91"/>
    <mergeCell ref="A92:A93"/>
    <mergeCell ref="A95:B96"/>
    <mergeCell ref="A69:A71"/>
    <mergeCell ref="B69:D70"/>
    <mergeCell ref="E69:H69"/>
    <mergeCell ref="I69:I71"/>
    <mergeCell ref="J69:J71"/>
    <mergeCell ref="E70:F70"/>
    <mergeCell ref="G70:H70"/>
    <mergeCell ref="A62:B62"/>
    <mergeCell ref="A63:B63"/>
    <mergeCell ref="A64:B64"/>
    <mergeCell ref="A65:B65"/>
    <mergeCell ref="A66:B66"/>
    <mergeCell ref="A67:B67"/>
    <mergeCell ref="A59:B60"/>
    <mergeCell ref="C59:C60"/>
    <mergeCell ref="D59:J59"/>
    <mergeCell ref="K59:K60"/>
    <mergeCell ref="L59:L60"/>
    <mergeCell ref="A61:B61"/>
    <mergeCell ref="M44:N44"/>
    <mergeCell ref="O44:P44"/>
    <mergeCell ref="A51:A53"/>
    <mergeCell ref="B51:D52"/>
    <mergeCell ref="E51:H51"/>
    <mergeCell ref="I51:I53"/>
    <mergeCell ref="J51:J53"/>
    <mergeCell ref="E52:F52"/>
    <mergeCell ref="G52:H52"/>
    <mergeCell ref="A43:A45"/>
    <mergeCell ref="B43:D44"/>
    <mergeCell ref="E43:P43"/>
    <mergeCell ref="A39:A41"/>
    <mergeCell ref="R17:R19"/>
    <mergeCell ref="S17:S19"/>
    <mergeCell ref="F18:G18"/>
    <mergeCell ref="H18:I18"/>
    <mergeCell ref="J18:K18"/>
    <mergeCell ref="L18:M18"/>
    <mergeCell ref="Q43:Q45"/>
    <mergeCell ref="R43:R45"/>
    <mergeCell ref="E44:F44"/>
    <mergeCell ref="G44:H44"/>
    <mergeCell ref="I44:J44"/>
    <mergeCell ref="K44:L44"/>
    <mergeCell ref="A20:B20"/>
    <mergeCell ref="A21:A24"/>
    <mergeCell ref="A25:A36"/>
    <mergeCell ref="A37:A38"/>
    <mergeCell ref="R11:S11"/>
    <mergeCell ref="T11:U11"/>
    <mergeCell ref="V11:W11"/>
    <mergeCell ref="N18:O18"/>
    <mergeCell ref="P18:Q18"/>
    <mergeCell ref="X11:Y11"/>
    <mergeCell ref="A13:B13"/>
    <mergeCell ref="A14:A15"/>
    <mergeCell ref="A6:Y6"/>
    <mergeCell ref="A10:B12"/>
    <mergeCell ref="C10:E11"/>
    <mergeCell ref="F10:Y10"/>
    <mergeCell ref="F11:G11"/>
    <mergeCell ref="H11:I11"/>
    <mergeCell ref="J11:K11"/>
    <mergeCell ref="L11:M11"/>
    <mergeCell ref="N11:O11"/>
    <mergeCell ref="P11:Q11"/>
    <mergeCell ref="A17:A19"/>
    <mergeCell ref="B17:B19"/>
    <mergeCell ref="C17:E18"/>
    <mergeCell ref="F17:Q17"/>
  </mergeCells>
  <dataValidations count="9">
    <dataValidation type="whole" allowBlank="1" showInputMessage="1" showErrorMessage="1" sqref="F270:AC274" xr:uid="{09EE1686-A47B-4E5C-B8D5-B7CFFA9EB9A4}">
      <formula1>0</formula1>
      <formula2>9.99999999999999E+34</formula2>
    </dataValidation>
    <dataValidation type="whole" allowBlank="1" showInputMessage="1" showErrorMessage="1" sqref="E219:J226 G227:H227" xr:uid="{4DA3E226-ED5C-47B1-9C0D-6041972B9D87}">
      <formula1>0</formula1>
      <formula2>9.99999999999999E+39</formula2>
    </dataValidation>
    <dataValidation type="whole" allowBlank="1" showInputMessage="1" showErrorMessage="1" sqref="F108:W117" xr:uid="{0A413EDF-E917-4F58-B1CD-80CB022B87B6}">
      <formula1>0</formula1>
      <formula2>9.99999999999999E+30</formula2>
    </dataValidation>
    <dataValidation type="whole" allowBlank="1" showInputMessage="1" showErrorMessage="1" sqref="C90:H93 F260:P265" xr:uid="{0D11C616-322E-40E0-8958-FF2ACF46C0E9}">
      <formula1>0</formula1>
      <formula2>9.99999999999999E+32</formula2>
    </dataValidation>
    <dataValidation type="whole" allowBlank="1" showInputMessage="1" showErrorMessage="1" sqref="D61:L67 F246:AA255" xr:uid="{39072D90-6D4B-4A40-9B51-2C4323360AF6}">
      <formula1>0</formula1>
      <formula2>9.99999999999999E+31</formula2>
    </dataValidation>
    <dataValidation operator="greaterThanOrEqual" allowBlank="1" showInputMessage="1" showErrorMessage="1" errorTitle="Error" error="Favor ingresar Números." sqref="G218:H218 C224:C226" xr:uid="{CE0D4BD3-D1B7-4022-8D22-41D959E41037}"/>
    <dataValidation type="whole" allowBlank="1" showInputMessage="1" showErrorMessage="1" errorTitle="Error" error="Favor ingresar Números." sqref="C72:D74 C256:E265 F152:AC152" xr:uid="{83F11177-491F-4A93-8068-4A357AB533CF}">
      <formula1>0</formula1>
      <formula2>1E+29</formula2>
    </dataValidation>
    <dataValidation type="whole" allowBlank="1" showInputMessage="1" showErrorMessage="1" sqref="F204:AC205 AD205:AG205 AI205 F208:AI208 C203:E208 T212" xr:uid="{4F4B0AA4-910C-4B80-AF4E-EA604097BEAA}">
      <formula1>0</formula1>
      <formula2>1E+29</formula2>
    </dataValidation>
    <dataValidation type="whole" operator="greaterThanOrEqual" allowBlank="1" showInputMessage="1" showErrorMessage="1" errorTitle="Error" error="Favor ingresar Números." sqref="F192:U193 C216:F216 F213:AF215 F206:AI207 E46:R49 E227:F227 I227:J227 F183:Q185 R260:R262 B86:F87 E217:F217 C237:E241 E72:J74 E55:J57 B80:B83 F122:AC151 F153:AC157 F163:AM168 F199:S200 C228:F232 F173:O178 F20:S41 F13:Y15 F98:I102" xr:uid="{960B288A-53A5-4F14-8C02-CCAC9E53CE51}">
      <formula1>0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R278"/>
  <sheetViews>
    <sheetView workbookViewId="0"/>
  </sheetViews>
  <sheetFormatPr baseColWidth="10" defaultColWidth="11.42578125" defaultRowHeight="15" x14ac:dyDescent="0.25"/>
  <cols>
    <col min="1" max="1" width="31" customWidth="1"/>
    <col min="2" max="2" width="28.7109375" customWidth="1"/>
    <col min="3" max="3" width="16.42578125" customWidth="1"/>
    <col min="4" max="7" width="15.7109375" customWidth="1"/>
    <col min="8" max="8" width="16.5703125" customWidth="1"/>
    <col min="9" max="12" width="15.7109375" customWidth="1"/>
    <col min="23" max="23" width="13.140625" customWidth="1"/>
    <col min="53" max="61" width="11.42578125" customWidth="1"/>
    <col min="72" max="78" width="16" customWidth="1"/>
    <col min="79" max="94" width="11.42578125" style="2" hidden="1" customWidth="1"/>
    <col min="95" max="96" width="11.42578125" hidden="1" customWidth="1"/>
    <col min="97" max="130" width="11.42578125" customWidth="1"/>
  </cols>
  <sheetData>
    <row r="1" spans="1:94" x14ac:dyDescent="0.25">
      <c r="A1" s="1" t="s">
        <v>0</v>
      </c>
    </row>
    <row r="2" spans="1:94" x14ac:dyDescent="0.25">
      <c r="A2" s="1" t="str">
        <f>CONCATENATE("COMUNA: ",[12]NOMBRE!B2, " (",[12]NOMBRE!C2,[12]NOMBRE!D2,[12]NOMBRE!E2,[12]NOMBRE!F2,[12]NOMBRE!G2,")")</f>
        <v>COMUNA: LINARES (07401)</v>
      </c>
    </row>
    <row r="3" spans="1:94" x14ac:dyDescent="0.25">
      <c r="A3" s="1" t="str">
        <f>CONCATENATE("ESTABLECIMIENTO/ESTRATEGIA: ", [12]NOMBRE!B3, " (",[12]NOMBRE!C3,[12]NOMBRE!D3,[12]NOMBRE!E3,[12]NOMBRE!F3,[12]NOMBRE!G3,[12]NOMBRE!H3,")")</f>
        <v>ESTABLECIMIENTO/ESTRATEGIA: HOSPITAL PRESIDENTE CARLOS IBAÑEZ DEL CAMPO (116108)</v>
      </c>
    </row>
    <row r="4" spans="1:94" x14ac:dyDescent="0.25">
      <c r="A4" s="1" t="str">
        <f>CONCATENATE("MES: ",[12]NOMBRE!B6, " (",[12]NOMBRE!C6,[12]NOMBRE!D6,")")</f>
        <v>MES: NOVIEMBRE (11)</v>
      </c>
    </row>
    <row r="5" spans="1:94" x14ac:dyDescent="0.25">
      <c r="A5" s="1" t="str">
        <f>CONCATENATE("AÑO: ",[12]NOMBRE!B7)</f>
        <v>AÑO: 2025</v>
      </c>
    </row>
    <row r="6" spans="1:94" s="5" customFormat="1" ht="18" customHeight="1" x14ac:dyDescent="0.25">
      <c r="A6" s="2498" t="s">
        <v>1</v>
      </c>
      <c r="B6" s="2498"/>
      <c r="C6" s="2498"/>
      <c r="D6" s="2498"/>
      <c r="E6" s="2498"/>
      <c r="F6" s="2498"/>
      <c r="G6" s="2498"/>
      <c r="H6" s="2498"/>
      <c r="I6" s="2498"/>
      <c r="J6" s="2498"/>
      <c r="K6" s="2498"/>
      <c r="L6" s="2498"/>
      <c r="M6" s="2498"/>
      <c r="N6" s="2498"/>
      <c r="O6" s="2498"/>
      <c r="P6" s="2498"/>
      <c r="Q6" s="2498"/>
      <c r="R6" s="2498"/>
      <c r="S6" s="2498"/>
      <c r="T6" s="2498"/>
      <c r="U6" s="2498"/>
      <c r="V6" s="2498"/>
      <c r="W6" s="2498"/>
      <c r="X6" s="2498"/>
      <c r="Y6" s="2499"/>
      <c r="Z6" s="3"/>
      <c r="AA6" s="3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</row>
    <row r="8" spans="1:94" ht="18" customHeight="1" x14ac:dyDescent="0.25">
      <c r="A8" s="7" t="s">
        <v>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9"/>
      <c r="Q8" s="10"/>
      <c r="R8" s="3"/>
      <c r="S8" s="3"/>
      <c r="T8" s="3"/>
      <c r="U8" s="3"/>
      <c r="V8" s="3"/>
      <c r="W8" s="3"/>
      <c r="X8" s="3"/>
      <c r="Y8" s="3"/>
    </row>
    <row r="9" spans="1:94" ht="18" customHeight="1" x14ac:dyDescent="0.25">
      <c r="A9" s="11" t="s">
        <v>3</v>
      </c>
      <c r="B9" s="12"/>
      <c r="C9" s="12"/>
      <c r="D9" s="12"/>
      <c r="E9" s="12"/>
      <c r="F9" s="13"/>
      <c r="G9" s="14"/>
      <c r="H9" s="15"/>
      <c r="I9" s="16"/>
      <c r="J9" s="14"/>
      <c r="K9" s="2304"/>
      <c r="L9" s="14"/>
      <c r="M9" s="15"/>
      <c r="N9" s="16"/>
      <c r="O9" s="16"/>
      <c r="P9" s="18"/>
      <c r="Q9" s="14"/>
      <c r="R9" s="15"/>
      <c r="S9" s="15"/>
      <c r="T9" s="15"/>
      <c r="U9" s="15"/>
      <c r="V9" s="15"/>
      <c r="W9" s="15"/>
      <c r="X9" s="15"/>
      <c r="Y9" s="16"/>
    </row>
    <row r="10" spans="1:94" ht="15" customHeight="1" x14ac:dyDescent="0.25">
      <c r="A10" s="3696" t="s">
        <v>4</v>
      </c>
      <c r="B10" s="3696"/>
      <c r="C10" s="3697" t="s">
        <v>5</v>
      </c>
      <c r="D10" s="3698"/>
      <c r="E10" s="3699"/>
      <c r="F10" s="3689" t="s">
        <v>6</v>
      </c>
      <c r="G10" s="3700"/>
      <c r="H10" s="3700"/>
      <c r="I10" s="3700"/>
      <c r="J10" s="3700"/>
      <c r="K10" s="3700"/>
      <c r="L10" s="3700"/>
      <c r="M10" s="3700"/>
      <c r="N10" s="3700"/>
      <c r="O10" s="3700"/>
      <c r="P10" s="3700"/>
      <c r="Q10" s="3700"/>
      <c r="R10" s="3700"/>
      <c r="S10" s="3700"/>
      <c r="T10" s="3700"/>
      <c r="U10" s="3700"/>
      <c r="V10" s="3700"/>
      <c r="W10" s="3700"/>
      <c r="X10" s="3700"/>
      <c r="Y10" s="3690"/>
    </row>
    <row r="11" spans="1:94" ht="15" customHeight="1" x14ac:dyDescent="0.25">
      <c r="A11" s="3696"/>
      <c r="B11" s="3696"/>
      <c r="C11" s="2504"/>
      <c r="D11" s="2505"/>
      <c r="E11" s="2506"/>
      <c r="F11" s="3689" t="s">
        <v>7</v>
      </c>
      <c r="G11" s="3690"/>
      <c r="H11" s="3689" t="s">
        <v>8</v>
      </c>
      <c r="I11" s="3690"/>
      <c r="J11" s="3689" t="s">
        <v>9</v>
      </c>
      <c r="K11" s="3690"/>
      <c r="L11" s="3689" t="s">
        <v>10</v>
      </c>
      <c r="M11" s="3690"/>
      <c r="N11" s="3689" t="s">
        <v>11</v>
      </c>
      <c r="O11" s="3690"/>
      <c r="P11" s="3689" t="s">
        <v>12</v>
      </c>
      <c r="Q11" s="3690"/>
      <c r="R11" s="3689" t="s">
        <v>13</v>
      </c>
      <c r="S11" s="3690"/>
      <c r="T11" s="3689" t="s">
        <v>14</v>
      </c>
      <c r="U11" s="3690"/>
      <c r="V11" s="3689" t="s">
        <v>15</v>
      </c>
      <c r="W11" s="3690"/>
      <c r="X11" s="3689" t="s">
        <v>16</v>
      </c>
      <c r="Y11" s="3690"/>
    </row>
    <row r="12" spans="1:94" ht="15" customHeight="1" x14ac:dyDescent="0.25">
      <c r="A12" s="3696"/>
      <c r="B12" s="3696"/>
      <c r="C12" s="2306" t="s">
        <v>17</v>
      </c>
      <c r="D12" s="2307" t="s">
        <v>18</v>
      </c>
      <c r="E12" s="2305" t="s">
        <v>19</v>
      </c>
      <c r="F12" s="2308" t="s">
        <v>18</v>
      </c>
      <c r="G12" s="2305" t="s">
        <v>19</v>
      </c>
      <c r="H12" s="2308" t="s">
        <v>18</v>
      </c>
      <c r="I12" s="2305" t="s">
        <v>19</v>
      </c>
      <c r="J12" s="2308" t="s">
        <v>18</v>
      </c>
      <c r="K12" s="2305" t="s">
        <v>19</v>
      </c>
      <c r="L12" s="2308" t="s">
        <v>18</v>
      </c>
      <c r="M12" s="2305" t="s">
        <v>19</v>
      </c>
      <c r="N12" s="2308" t="s">
        <v>18</v>
      </c>
      <c r="O12" s="2305" t="s">
        <v>19</v>
      </c>
      <c r="P12" s="2308" t="s">
        <v>18</v>
      </c>
      <c r="Q12" s="2305" t="s">
        <v>19</v>
      </c>
      <c r="R12" s="2308" t="s">
        <v>18</v>
      </c>
      <c r="S12" s="2305" t="s">
        <v>19</v>
      </c>
      <c r="T12" s="2308" t="s">
        <v>18</v>
      </c>
      <c r="U12" s="2305" t="s">
        <v>19</v>
      </c>
      <c r="V12" s="2308" t="s">
        <v>18</v>
      </c>
      <c r="W12" s="2305" t="s">
        <v>19</v>
      </c>
      <c r="X12" s="2308" t="s">
        <v>18</v>
      </c>
      <c r="Y12" s="2305" t="s">
        <v>19</v>
      </c>
    </row>
    <row r="13" spans="1:94" ht="15" customHeight="1" x14ac:dyDescent="0.25">
      <c r="A13" s="3694" t="s">
        <v>20</v>
      </c>
      <c r="B13" s="3694"/>
      <c r="C13" s="2309">
        <f>SUM(D13+E13)</f>
        <v>0</v>
      </c>
      <c r="D13" s="2310">
        <f t="shared" ref="D13:E15" si="0">SUM(F13+H13+J13+L13+N13+P13+R13+T13+V13+X13)</f>
        <v>0</v>
      </c>
      <c r="E13" s="2311">
        <f t="shared" si="0"/>
        <v>0</v>
      </c>
      <c r="F13" s="2312"/>
      <c r="G13" s="2313"/>
      <c r="H13" s="2312"/>
      <c r="I13" s="2313"/>
      <c r="J13" s="2312"/>
      <c r="K13" s="2313"/>
      <c r="L13" s="2312"/>
      <c r="M13" s="2313"/>
      <c r="N13" s="2312"/>
      <c r="O13" s="2313"/>
      <c r="P13" s="2312"/>
      <c r="Q13" s="2313"/>
      <c r="R13" s="2312"/>
      <c r="S13" s="2313"/>
      <c r="T13" s="2312"/>
      <c r="U13" s="2313"/>
      <c r="V13" s="2312"/>
      <c r="W13" s="2313"/>
      <c r="X13" s="2312"/>
      <c r="Y13" s="2313"/>
    </row>
    <row r="14" spans="1:94" ht="15" customHeight="1" x14ac:dyDescent="0.25">
      <c r="A14" s="3695" t="s">
        <v>21</v>
      </c>
      <c r="B14" s="2314" t="s">
        <v>22</v>
      </c>
      <c r="C14" s="2315">
        <f>SUM(D14+E14)</f>
        <v>0</v>
      </c>
      <c r="D14" s="1786">
        <f t="shared" si="0"/>
        <v>0</v>
      </c>
      <c r="E14" s="2316">
        <f t="shared" si="0"/>
        <v>0</v>
      </c>
      <c r="F14" s="2317"/>
      <c r="G14" s="2318"/>
      <c r="H14" s="2317"/>
      <c r="I14" s="2318"/>
      <c r="J14" s="2317"/>
      <c r="K14" s="2318"/>
      <c r="L14" s="2317"/>
      <c r="M14" s="2318"/>
      <c r="N14" s="2317"/>
      <c r="O14" s="2318"/>
      <c r="P14" s="2317"/>
      <c r="Q14" s="2318"/>
      <c r="R14" s="2317"/>
      <c r="S14" s="2318"/>
      <c r="T14" s="2317"/>
      <c r="U14" s="2318"/>
      <c r="V14" s="2317"/>
      <c r="W14" s="2318"/>
      <c r="X14" s="2317"/>
      <c r="Y14" s="2318"/>
    </row>
    <row r="15" spans="1:94" ht="15" customHeight="1" x14ac:dyDescent="0.25">
      <c r="A15" s="2497"/>
      <c r="B15" s="34" t="s">
        <v>23</v>
      </c>
      <c r="C15" s="35">
        <f>SUM(D15+E15)</f>
        <v>0</v>
      </c>
      <c r="D15" s="36">
        <f t="shared" si="0"/>
        <v>0</v>
      </c>
      <c r="E15" s="37">
        <f t="shared" si="0"/>
        <v>0</v>
      </c>
      <c r="F15" s="2319"/>
      <c r="G15" s="2320"/>
      <c r="H15" s="40"/>
      <c r="I15" s="41"/>
      <c r="J15" s="40"/>
      <c r="K15" s="41"/>
      <c r="L15" s="2319"/>
      <c r="M15" s="2320"/>
      <c r="N15" s="2319"/>
      <c r="O15" s="2320"/>
      <c r="P15" s="2319"/>
      <c r="Q15" s="2320"/>
      <c r="R15" s="2319"/>
      <c r="S15" s="2320"/>
      <c r="T15" s="2319"/>
      <c r="U15" s="2321"/>
      <c r="V15" s="2319"/>
      <c r="W15" s="2321"/>
      <c r="X15" s="2319"/>
      <c r="Y15" s="2320"/>
    </row>
    <row r="16" spans="1:94" ht="18" customHeight="1" x14ac:dyDescent="0.25">
      <c r="A16" s="11" t="s">
        <v>24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3"/>
      <c r="Q16" s="43"/>
      <c r="R16" s="44"/>
      <c r="S16" s="44"/>
    </row>
    <row r="17" spans="1:90" ht="15" customHeight="1" x14ac:dyDescent="0.25">
      <c r="A17" s="3701" t="s">
        <v>25</v>
      </c>
      <c r="B17" s="3701" t="s">
        <v>26</v>
      </c>
      <c r="C17" s="3702" t="s">
        <v>27</v>
      </c>
      <c r="D17" s="3703"/>
      <c r="E17" s="3704"/>
      <c r="F17" s="3705" t="s">
        <v>6</v>
      </c>
      <c r="G17" s="3706"/>
      <c r="H17" s="3706"/>
      <c r="I17" s="3706"/>
      <c r="J17" s="3706"/>
      <c r="K17" s="3706"/>
      <c r="L17" s="3706"/>
      <c r="M17" s="3706"/>
      <c r="N17" s="3706"/>
      <c r="O17" s="3706"/>
      <c r="P17" s="3706"/>
      <c r="Q17" s="3706"/>
      <c r="R17" s="3708" t="s">
        <v>28</v>
      </c>
      <c r="S17" s="3704" t="s">
        <v>29</v>
      </c>
    </row>
    <row r="18" spans="1:90" ht="15" customHeight="1" x14ac:dyDescent="0.25">
      <c r="A18" s="2509"/>
      <c r="B18" s="2509"/>
      <c r="C18" s="2504"/>
      <c r="D18" s="2505"/>
      <c r="E18" s="2506"/>
      <c r="F18" s="3691" t="s">
        <v>30</v>
      </c>
      <c r="G18" s="3692"/>
      <c r="H18" s="3691" t="s">
        <v>31</v>
      </c>
      <c r="I18" s="3692"/>
      <c r="J18" s="3691" t="s">
        <v>15</v>
      </c>
      <c r="K18" s="3692"/>
      <c r="L18" s="3691" t="s">
        <v>32</v>
      </c>
      <c r="M18" s="3692"/>
      <c r="N18" s="3691" t="s">
        <v>33</v>
      </c>
      <c r="O18" s="3692"/>
      <c r="P18" s="3691" t="s">
        <v>34</v>
      </c>
      <c r="Q18" s="3693"/>
      <c r="R18" s="2520"/>
      <c r="S18" s="2522"/>
    </row>
    <row r="19" spans="1:90" ht="15" customHeight="1" x14ac:dyDescent="0.25">
      <c r="A19" s="2510"/>
      <c r="B19" s="2510"/>
      <c r="C19" s="2326" t="s">
        <v>17</v>
      </c>
      <c r="D19" s="2327" t="s">
        <v>18</v>
      </c>
      <c r="E19" s="2324" t="s">
        <v>19</v>
      </c>
      <c r="F19" s="2328" t="s">
        <v>18</v>
      </c>
      <c r="G19" s="2324" t="s">
        <v>19</v>
      </c>
      <c r="H19" s="2328" t="s">
        <v>18</v>
      </c>
      <c r="I19" s="2324" t="s">
        <v>19</v>
      </c>
      <c r="J19" s="2328" t="s">
        <v>18</v>
      </c>
      <c r="K19" s="2324" t="s">
        <v>19</v>
      </c>
      <c r="L19" s="2328" t="s">
        <v>18</v>
      </c>
      <c r="M19" s="2324" t="s">
        <v>19</v>
      </c>
      <c r="N19" s="2328" t="s">
        <v>18</v>
      </c>
      <c r="O19" s="2324" t="s">
        <v>19</v>
      </c>
      <c r="P19" s="2328" t="s">
        <v>18</v>
      </c>
      <c r="Q19" s="2325" t="s">
        <v>19</v>
      </c>
      <c r="R19" s="2521"/>
      <c r="S19" s="2506"/>
    </row>
    <row r="20" spans="1:90" ht="15" customHeight="1" x14ac:dyDescent="0.25">
      <c r="A20" s="3710" t="s">
        <v>35</v>
      </c>
      <c r="B20" s="3711"/>
      <c r="C20" s="2329">
        <f t="shared" ref="C20:C29" si="1">SUM(D20+E20)</f>
        <v>0</v>
      </c>
      <c r="D20" s="2330">
        <f t="shared" ref="D20:E41" si="2">SUM(F20+H20+J20+L20+N20+P20)</f>
        <v>0</v>
      </c>
      <c r="E20" s="2331">
        <f t="shared" si="2"/>
        <v>0</v>
      </c>
      <c r="F20" s="2332"/>
      <c r="G20" s="2333"/>
      <c r="H20" s="2332"/>
      <c r="I20" s="2333"/>
      <c r="J20" s="2332"/>
      <c r="K20" s="2333"/>
      <c r="L20" s="2332"/>
      <c r="M20" s="2333"/>
      <c r="N20" s="2332"/>
      <c r="O20" s="2333"/>
      <c r="P20" s="2332"/>
      <c r="Q20" s="2334"/>
      <c r="R20" s="2335"/>
      <c r="S20" s="2336"/>
      <c r="T20" s="58" t="str">
        <f>$CA20&amp;CB20</f>
        <v/>
      </c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60" t="str">
        <f>IF(AND($C20&lt;&gt;0,R20=""),"* No olvide ingresar la variable "&amp;R$17&amp;""&amp;". Digite CERO si no tiene. ",IF(R20&gt;$C20,"* La variable Pueblos Originarios no debe ser mayor al Total Ambos Sexos. ",""))</f>
        <v/>
      </c>
      <c r="CB20" s="60" t="str">
        <f>IF(AND($C20&lt;&gt;0,S20=""),"* No olvide ingresar la variable "&amp;S$17&amp;""&amp;". Digite CERO si no tiene. ",IF(S20&gt;$C20,"* La variable Migrantes no debe ser mayor al Total Ambos Sexos. ",""))</f>
        <v/>
      </c>
      <c r="CC20" s="59"/>
      <c r="CD20" s="59"/>
      <c r="CE20" s="61"/>
      <c r="CF20" s="61"/>
      <c r="CG20" s="61"/>
      <c r="CH20" s="61"/>
      <c r="CI20" s="61"/>
      <c r="CK20" s="62">
        <f>IF(AND($C20&lt;&gt;0,R20=""),1,IF(R20&gt;$C20,1,0))</f>
        <v>0</v>
      </c>
      <c r="CL20" s="62">
        <f>IF(AND($C20&lt;&gt;0,S20=""),1,IF(S20&gt;$C20,1,0))</f>
        <v>0</v>
      </c>
    </row>
    <row r="21" spans="1:90" ht="15" customHeight="1" x14ac:dyDescent="0.25">
      <c r="A21" s="3707" t="s">
        <v>36</v>
      </c>
      <c r="B21" s="2338" t="s">
        <v>22</v>
      </c>
      <c r="C21" s="2315">
        <f t="shared" si="1"/>
        <v>0</v>
      </c>
      <c r="D21" s="1787">
        <f t="shared" si="2"/>
        <v>0</v>
      </c>
      <c r="E21" s="2316">
        <f t="shared" si="2"/>
        <v>0</v>
      </c>
      <c r="F21" s="67"/>
      <c r="G21" s="68"/>
      <c r="H21" s="67"/>
      <c r="I21" s="68"/>
      <c r="J21" s="67"/>
      <c r="K21" s="68"/>
      <c r="L21" s="67"/>
      <c r="M21" s="68"/>
      <c r="N21" s="69"/>
      <c r="O21" s="68"/>
      <c r="P21" s="69"/>
      <c r="Q21" s="70"/>
      <c r="R21" s="71"/>
      <c r="S21" s="72"/>
      <c r="T21" s="58" t="str">
        <f t="shared" ref="T21:T41" si="3">$CA21&amp;CB21</f>
        <v/>
      </c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60" t="str">
        <f t="shared" ref="CA21:CA41" si="4">IF(AND($C21&lt;&gt;0,R21=""),"* No olvide ingresar la variable "&amp;R$17&amp;""&amp;". Digite CERO si no tiene. ",IF(R21&gt;$C21,"* La variable Pueblos Originarios no debe ser mayor al Total Ambos Sexos. ",""))</f>
        <v/>
      </c>
      <c r="CB21" s="60" t="str">
        <f t="shared" ref="CB21:CB41" si="5">IF(AND($C21&lt;&gt;0,S21=""),"* No olvide ingresar la variable "&amp;S$17&amp;""&amp;". Digite CERO si no tiene. ",IF(S21&gt;$C21,"* La variable Migrantes no debe ser mayor al Total Ambos Sexos. ",""))</f>
        <v/>
      </c>
      <c r="CC21" s="59"/>
      <c r="CD21" s="59"/>
      <c r="CE21" s="61"/>
      <c r="CF21" s="61"/>
      <c r="CG21" s="61"/>
      <c r="CH21" s="61"/>
      <c r="CI21" s="61"/>
      <c r="CK21" s="62">
        <f t="shared" ref="CK21:CL41" si="6">IF(AND($C21&lt;&gt;0,R21=""),1,IF(R21&gt;$C21,1,0))</f>
        <v>0</v>
      </c>
      <c r="CL21" s="62">
        <f t="shared" si="6"/>
        <v>0</v>
      </c>
    </row>
    <row r="22" spans="1:90" ht="15" customHeight="1" x14ac:dyDescent="0.25">
      <c r="A22" s="2517"/>
      <c r="B22" s="73" t="s">
        <v>37</v>
      </c>
      <c r="C22" s="74">
        <f t="shared" si="1"/>
        <v>0</v>
      </c>
      <c r="D22" s="75">
        <f t="shared" si="2"/>
        <v>0</v>
      </c>
      <c r="E22" s="76">
        <f t="shared" si="2"/>
        <v>0</v>
      </c>
      <c r="F22" s="77"/>
      <c r="G22" s="78"/>
      <c r="H22" s="67"/>
      <c r="I22" s="68"/>
      <c r="J22" s="77"/>
      <c r="K22" s="78"/>
      <c r="L22" s="77"/>
      <c r="M22" s="78"/>
      <c r="N22" s="79"/>
      <c r="O22" s="78"/>
      <c r="P22" s="79"/>
      <c r="Q22" s="80"/>
      <c r="R22" s="81"/>
      <c r="S22" s="82"/>
      <c r="T22" s="58" t="str">
        <f t="shared" si="3"/>
        <v/>
      </c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60" t="str">
        <f t="shared" si="4"/>
        <v/>
      </c>
      <c r="CB22" s="60" t="str">
        <f t="shared" si="5"/>
        <v/>
      </c>
      <c r="CC22" s="59"/>
      <c r="CD22" s="59"/>
      <c r="CE22" s="61"/>
      <c r="CF22" s="61"/>
      <c r="CG22" s="61"/>
      <c r="CH22" s="61"/>
      <c r="CI22" s="61"/>
      <c r="CK22" s="62">
        <f t="shared" si="6"/>
        <v>0</v>
      </c>
      <c r="CL22" s="62">
        <f t="shared" si="6"/>
        <v>0</v>
      </c>
    </row>
    <row r="23" spans="1:90" ht="15" customHeight="1" x14ac:dyDescent="0.25">
      <c r="A23" s="2517"/>
      <c r="B23" s="83" t="s">
        <v>38</v>
      </c>
      <c r="C23" s="84">
        <f t="shared" si="1"/>
        <v>0</v>
      </c>
      <c r="D23" s="85">
        <f t="shared" si="2"/>
        <v>0</v>
      </c>
      <c r="E23" s="86">
        <f t="shared" si="2"/>
        <v>0</v>
      </c>
      <c r="F23" s="77"/>
      <c r="G23" s="78"/>
      <c r="H23" s="67"/>
      <c r="I23" s="68"/>
      <c r="J23" s="77"/>
      <c r="K23" s="78"/>
      <c r="L23" s="77"/>
      <c r="M23" s="78"/>
      <c r="N23" s="79"/>
      <c r="O23" s="78"/>
      <c r="P23" s="79"/>
      <c r="Q23" s="80"/>
      <c r="R23" s="81"/>
      <c r="S23" s="82"/>
      <c r="T23" s="58" t="str">
        <f t="shared" si="3"/>
        <v/>
      </c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60" t="str">
        <f t="shared" si="4"/>
        <v/>
      </c>
      <c r="CB23" s="60" t="str">
        <f t="shared" si="5"/>
        <v/>
      </c>
      <c r="CC23" s="59"/>
      <c r="CD23" s="59"/>
      <c r="CE23" s="61"/>
      <c r="CF23" s="61"/>
      <c r="CG23" s="61"/>
      <c r="CH23" s="61"/>
      <c r="CI23" s="61"/>
      <c r="CK23" s="62">
        <f t="shared" si="6"/>
        <v>0</v>
      </c>
      <c r="CL23" s="62">
        <f t="shared" si="6"/>
        <v>0</v>
      </c>
    </row>
    <row r="24" spans="1:90" ht="15" customHeight="1" x14ac:dyDescent="0.25">
      <c r="A24" s="2518"/>
      <c r="B24" s="34" t="s">
        <v>39</v>
      </c>
      <c r="C24" s="35">
        <f t="shared" si="1"/>
        <v>0</v>
      </c>
      <c r="D24" s="87">
        <f t="shared" si="2"/>
        <v>0</v>
      </c>
      <c r="E24" s="37">
        <f t="shared" si="2"/>
        <v>0</v>
      </c>
      <c r="F24" s="40"/>
      <c r="G24" s="88"/>
      <c r="H24" s="40"/>
      <c r="I24" s="88"/>
      <c r="J24" s="40"/>
      <c r="K24" s="88"/>
      <c r="L24" s="40"/>
      <c r="M24" s="88"/>
      <c r="N24" s="89"/>
      <c r="O24" s="88"/>
      <c r="P24" s="89"/>
      <c r="Q24" s="90"/>
      <c r="R24" s="91"/>
      <c r="S24" s="41"/>
      <c r="T24" s="58" t="str">
        <f t="shared" si="3"/>
        <v/>
      </c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60" t="str">
        <f t="shared" si="4"/>
        <v/>
      </c>
      <c r="CB24" s="60" t="str">
        <f t="shared" si="5"/>
        <v/>
      </c>
      <c r="CC24" s="59"/>
      <c r="CD24" s="59"/>
      <c r="CE24" s="61"/>
      <c r="CF24" s="61"/>
      <c r="CG24" s="61"/>
      <c r="CH24" s="61"/>
      <c r="CI24" s="61"/>
      <c r="CK24" s="62">
        <f t="shared" si="6"/>
        <v>0</v>
      </c>
      <c r="CL24" s="62">
        <f t="shared" si="6"/>
        <v>0</v>
      </c>
    </row>
    <row r="25" spans="1:90" ht="21" x14ac:dyDescent="0.25">
      <c r="A25" s="3707" t="s">
        <v>40</v>
      </c>
      <c r="B25" s="2338" t="s">
        <v>41</v>
      </c>
      <c r="C25" s="2315">
        <f t="shared" si="1"/>
        <v>0</v>
      </c>
      <c r="D25" s="1787">
        <f t="shared" si="2"/>
        <v>0</v>
      </c>
      <c r="E25" s="2316">
        <f t="shared" si="2"/>
        <v>0</v>
      </c>
      <c r="F25" s="2317"/>
      <c r="G25" s="2339"/>
      <c r="H25" s="2317"/>
      <c r="I25" s="2339"/>
      <c r="J25" s="2317"/>
      <c r="K25" s="2339"/>
      <c r="L25" s="2317"/>
      <c r="M25" s="2339"/>
      <c r="N25" s="2340"/>
      <c r="O25" s="2339"/>
      <c r="P25" s="2340"/>
      <c r="Q25" s="2341"/>
      <c r="R25" s="2342"/>
      <c r="S25" s="2318"/>
      <c r="T25" s="58" t="str">
        <f t="shared" si="3"/>
        <v/>
      </c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60" t="str">
        <f t="shared" si="4"/>
        <v/>
      </c>
      <c r="CB25" s="60" t="str">
        <f t="shared" si="5"/>
        <v/>
      </c>
      <c r="CC25" s="59"/>
      <c r="CD25" s="59"/>
      <c r="CE25" s="61"/>
      <c r="CF25" s="61"/>
      <c r="CG25" s="61"/>
      <c r="CH25" s="61"/>
      <c r="CI25" s="61"/>
      <c r="CK25" s="62">
        <f t="shared" si="6"/>
        <v>0</v>
      </c>
      <c r="CL25" s="62">
        <f t="shared" si="6"/>
        <v>0</v>
      </c>
    </row>
    <row r="26" spans="1:90" ht="15" customHeight="1" x14ac:dyDescent="0.25">
      <c r="A26" s="2517"/>
      <c r="B26" s="98" t="s">
        <v>42</v>
      </c>
      <c r="C26" s="74">
        <f t="shared" si="1"/>
        <v>0</v>
      </c>
      <c r="D26" s="75">
        <f t="shared" si="2"/>
        <v>0</v>
      </c>
      <c r="E26" s="76">
        <f t="shared" si="2"/>
        <v>0</v>
      </c>
      <c r="F26" s="67"/>
      <c r="G26" s="68"/>
      <c r="H26" s="67"/>
      <c r="I26" s="68"/>
      <c r="J26" s="67"/>
      <c r="K26" s="68"/>
      <c r="L26" s="67"/>
      <c r="M26" s="68"/>
      <c r="N26" s="69"/>
      <c r="O26" s="68"/>
      <c r="P26" s="69"/>
      <c r="Q26" s="70"/>
      <c r="R26" s="71"/>
      <c r="S26" s="72"/>
      <c r="T26" s="58" t="str">
        <f t="shared" si="3"/>
        <v/>
      </c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60" t="str">
        <f t="shared" si="4"/>
        <v/>
      </c>
      <c r="CB26" s="60" t="str">
        <f t="shared" si="5"/>
        <v/>
      </c>
      <c r="CC26" s="59"/>
      <c r="CD26" s="59"/>
      <c r="CE26" s="61"/>
      <c r="CF26" s="61"/>
      <c r="CG26" s="61"/>
      <c r="CH26" s="61"/>
      <c r="CI26" s="61"/>
      <c r="CK26" s="62">
        <f t="shared" si="6"/>
        <v>0</v>
      </c>
      <c r="CL26" s="62">
        <f t="shared" si="6"/>
        <v>0</v>
      </c>
    </row>
    <row r="27" spans="1:90" ht="15" customHeight="1" x14ac:dyDescent="0.25">
      <c r="A27" s="2517"/>
      <c r="B27" s="98" t="s">
        <v>43</v>
      </c>
      <c r="C27" s="74">
        <f t="shared" si="1"/>
        <v>0</v>
      </c>
      <c r="D27" s="75">
        <f t="shared" si="2"/>
        <v>0</v>
      </c>
      <c r="E27" s="76">
        <f t="shared" si="2"/>
        <v>0</v>
      </c>
      <c r="F27" s="67"/>
      <c r="G27" s="68"/>
      <c r="H27" s="67"/>
      <c r="I27" s="68"/>
      <c r="J27" s="67"/>
      <c r="K27" s="68"/>
      <c r="L27" s="67"/>
      <c r="M27" s="68"/>
      <c r="N27" s="69"/>
      <c r="O27" s="68"/>
      <c r="P27" s="69"/>
      <c r="Q27" s="70"/>
      <c r="R27" s="71"/>
      <c r="S27" s="72"/>
      <c r="T27" s="58" t="str">
        <f t="shared" si="3"/>
        <v/>
      </c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60" t="str">
        <f t="shared" si="4"/>
        <v/>
      </c>
      <c r="CB27" s="60" t="str">
        <f t="shared" si="5"/>
        <v/>
      </c>
      <c r="CC27" s="59"/>
      <c r="CD27" s="59"/>
      <c r="CE27" s="61"/>
      <c r="CF27" s="61"/>
      <c r="CG27" s="61"/>
      <c r="CH27" s="61"/>
      <c r="CI27" s="61"/>
      <c r="CK27" s="62">
        <f t="shared" si="6"/>
        <v>0</v>
      </c>
      <c r="CL27" s="62">
        <f t="shared" si="6"/>
        <v>0</v>
      </c>
    </row>
    <row r="28" spans="1:90" ht="15" customHeight="1" x14ac:dyDescent="0.25">
      <c r="A28" s="2517"/>
      <c r="B28" s="99" t="s">
        <v>44</v>
      </c>
      <c r="C28" s="100">
        <f t="shared" si="1"/>
        <v>0</v>
      </c>
      <c r="D28" s="101">
        <f t="shared" si="2"/>
        <v>0</v>
      </c>
      <c r="E28" s="102">
        <f t="shared" si="2"/>
        <v>0</v>
      </c>
      <c r="F28" s="67"/>
      <c r="G28" s="68"/>
      <c r="H28" s="67"/>
      <c r="I28" s="68"/>
      <c r="J28" s="67"/>
      <c r="K28" s="68"/>
      <c r="L28" s="67"/>
      <c r="M28" s="68"/>
      <c r="N28" s="69"/>
      <c r="O28" s="68"/>
      <c r="P28" s="69"/>
      <c r="Q28" s="70"/>
      <c r="R28" s="71"/>
      <c r="S28" s="72"/>
      <c r="T28" s="58" t="str">
        <f t="shared" si="3"/>
        <v/>
      </c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60" t="str">
        <f t="shared" si="4"/>
        <v/>
      </c>
      <c r="CB28" s="60" t="str">
        <f t="shared" si="5"/>
        <v/>
      </c>
      <c r="CC28" s="59"/>
      <c r="CD28" s="59"/>
      <c r="CE28" s="61"/>
      <c r="CF28" s="61"/>
      <c r="CG28" s="61"/>
      <c r="CH28" s="61"/>
      <c r="CI28" s="61"/>
      <c r="CK28" s="62">
        <f t="shared" si="6"/>
        <v>0</v>
      </c>
      <c r="CL28" s="62">
        <f t="shared" si="6"/>
        <v>0</v>
      </c>
    </row>
    <row r="29" spans="1:90" ht="21" x14ac:dyDescent="0.25">
      <c r="A29" s="2517"/>
      <c r="B29" s="99" t="s">
        <v>45</v>
      </c>
      <c r="C29" s="100">
        <f t="shared" si="1"/>
        <v>0</v>
      </c>
      <c r="D29" s="101">
        <f t="shared" si="2"/>
        <v>0</v>
      </c>
      <c r="E29" s="102">
        <f t="shared" si="2"/>
        <v>0</v>
      </c>
      <c r="F29" s="67"/>
      <c r="G29" s="68"/>
      <c r="H29" s="67"/>
      <c r="I29" s="68"/>
      <c r="J29" s="67"/>
      <c r="K29" s="68"/>
      <c r="L29" s="67"/>
      <c r="M29" s="68"/>
      <c r="N29" s="69"/>
      <c r="O29" s="68"/>
      <c r="P29" s="69"/>
      <c r="Q29" s="70"/>
      <c r="R29" s="71"/>
      <c r="S29" s="72"/>
      <c r="T29" s="58" t="str">
        <f t="shared" si="3"/>
        <v/>
      </c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60" t="str">
        <f t="shared" si="4"/>
        <v/>
      </c>
      <c r="CB29" s="60" t="str">
        <f t="shared" si="5"/>
        <v/>
      </c>
      <c r="CC29" s="59"/>
      <c r="CD29" s="59"/>
      <c r="CE29" s="61"/>
      <c r="CF29" s="61"/>
      <c r="CG29" s="61"/>
      <c r="CH29" s="61"/>
      <c r="CI29" s="61"/>
      <c r="CK29" s="62">
        <f t="shared" si="6"/>
        <v>0</v>
      </c>
      <c r="CL29" s="62">
        <f t="shared" si="6"/>
        <v>0</v>
      </c>
    </row>
    <row r="30" spans="1:90" ht="15" customHeight="1" x14ac:dyDescent="0.25">
      <c r="A30" s="2517"/>
      <c r="B30" s="99" t="s">
        <v>46</v>
      </c>
      <c r="C30" s="100">
        <f>SUM(D30:E30)</f>
        <v>0</v>
      </c>
      <c r="D30" s="101">
        <f t="shared" si="2"/>
        <v>0</v>
      </c>
      <c r="E30" s="102">
        <f t="shared" si="2"/>
        <v>0</v>
      </c>
      <c r="F30" s="67"/>
      <c r="G30" s="68"/>
      <c r="H30" s="67"/>
      <c r="I30" s="68"/>
      <c r="J30" s="67"/>
      <c r="K30" s="68"/>
      <c r="L30" s="67"/>
      <c r="M30" s="68"/>
      <c r="N30" s="69"/>
      <c r="O30" s="68"/>
      <c r="P30" s="69"/>
      <c r="Q30" s="70"/>
      <c r="R30" s="71"/>
      <c r="S30" s="72"/>
      <c r="T30" s="58" t="str">
        <f t="shared" si="3"/>
        <v/>
      </c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60" t="str">
        <f t="shared" si="4"/>
        <v/>
      </c>
      <c r="CB30" s="60" t="str">
        <f t="shared" si="5"/>
        <v/>
      </c>
      <c r="CC30" s="59"/>
      <c r="CD30" s="59"/>
      <c r="CE30" s="61"/>
      <c r="CF30" s="61"/>
      <c r="CG30" s="61"/>
      <c r="CH30" s="61"/>
      <c r="CI30" s="61"/>
      <c r="CK30" s="62">
        <f t="shared" si="6"/>
        <v>0</v>
      </c>
      <c r="CL30" s="62">
        <f t="shared" si="6"/>
        <v>0</v>
      </c>
    </row>
    <row r="31" spans="1:90" ht="24.75" customHeight="1" x14ac:dyDescent="0.25">
      <c r="A31" s="2517"/>
      <c r="B31" s="99" t="s">
        <v>47</v>
      </c>
      <c r="C31" s="100">
        <f>SUM(D31:E31)</f>
        <v>0</v>
      </c>
      <c r="D31" s="75">
        <f t="shared" si="2"/>
        <v>0</v>
      </c>
      <c r="E31" s="76">
        <f t="shared" si="2"/>
        <v>0</v>
      </c>
      <c r="F31" s="67"/>
      <c r="G31" s="68"/>
      <c r="H31" s="67"/>
      <c r="I31" s="68"/>
      <c r="J31" s="67"/>
      <c r="K31" s="68"/>
      <c r="L31" s="67"/>
      <c r="M31" s="68"/>
      <c r="N31" s="69"/>
      <c r="O31" s="68"/>
      <c r="P31" s="69"/>
      <c r="Q31" s="70"/>
      <c r="R31" s="71"/>
      <c r="S31" s="72"/>
      <c r="T31" s="58" t="str">
        <f t="shared" si="3"/>
        <v/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60" t="str">
        <f t="shared" si="4"/>
        <v/>
      </c>
      <c r="CB31" s="60" t="str">
        <f t="shared" si="5"/>
        <v/>
      </c>
      <c r="CC31" s="59"/>
      <c r="CD31" s="59"/>
      <c r="CE31" s="61"/>
      <c r="CF31" s="61"/>
      <c r="CG31" s="61"/>
      <c r="CH31" s="61"/>
      <c r="CI31" s="61"/>
      <c r="CK31" s="62">
        <f t="shared" si="6"/>
        <v>0</v>
      </c>
      <c r="CL31" s="62">
        <f t="shared" si="6"/>
        <v>0</v>
      </c>
    </row>
    <row r="32" spans="1:90" ht="15" customHeight="1" x14ac:dyDescent="0.25">
      <c r="A32" s="2517"/>
      <c r="B32" s="99" t="s">
        <v>48</v>
      </c>
      <c r="C32" s="74">
        <f t="shared" ref="C32:C41" si="7">SUM(D32+E32)</f>
        <v>0</v>
      </c>
      <c r="D32" s="75">
        <f t="shared" si="2"/>
        <v>0</v>
      </c>
      <c r="E32" s="76">
        <f t="shared" si="2"/>
        <v>0</v>
      </c>
      <c r="F32" s="77"/>
      <c r="G32" s="78"/>
      <c r="H32" s="77"/>
      <c r="I32" s="78"/>
      <c r="J32" s="77"/>
      <c r="K32" s="78"/>
      <c r="L32" s="77"/>
      <c r="M32" s="78"/>
      <c r="N32" s="79"/>
      <c r="O32" s="78"/>
      <c r="P32" s="79"/>
      <c r="Q32" s="80"/>
      <c r="R32" s="81"/>
      <c r="S32" s="82"/>
      <c r="T32" s="58" t="str">
        <f t="shared" si="3"/>
        <v/>
      </c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60" t="str">
        <f t="shared" si="4"/>
        <v/>
      </c>
      <c r="CB32" s="60" t="str">
        <f t="shared" si="5"/>
        <v/>
      </c>
      <c r="CC32" s="59"/>
      <c r="CD32" s="59"/>
      <c r="CE32" s="61"/>
      <c r="CF32" s="61"/>
      <c r="CG32" s="61"/>
      <c r="CH32" s="61"/>
      <c r="CI32" s="61"/>
      <c r="CK32" s="62">
        <f t="shared" si="6"/>
        <v>0</v>
      </c>
      <c r="CL32" s="62">
        <f t="shared" si="6"/>
        <v>0</v>
      </c>
    </row>
    <row r="33" spans="1:90" ht="15" customHeight="1" x14ac:dyDescent="0.25">
      <c r="A33" s="2517"/>
      <c r="B33" s="103" t="s">
        <v>49</v>
      </c>
      <c r="C33" s="84">
        <f t="shared" si="7"/>
        <v>0</v>
      </c>
      <c r="D33" s="85">
        <f t="shared" si="2"/>
        <v>0</v>
      </c>
      <c r="E33" s="86">
        <f t="shared" si="2"/>
        <v>0</v>
      </c>
      <c r="F33" s="104"/>
      <c r="G33" s="105"/>
      <c r="H33" s="104"/>
      <c r="I33" s="105"/>
      <c r="J33" s="104"/>
      <c r="K33" s="105"/>
      <c r="L33" s="104"/>
      <c r="M33" s="105"/>
      <c r="N33" s="106"/>
      <c r="O33" s="105"/>
      <c r="P33" s="106"/>
      <c r="Q33" s="107"/>
      <c r="R33" s="108"/>
      <c r="S33" s="109"/>
      <c r="T33" s="58" t="str">
        <f t="shared" si="3"/>
        <v/>
      </c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60" t="str">
        <f t="shared" si="4"/>
        <v/>
      </c>
      <c r="CB33" s="60" t="str">
        <f t="shared" si="5"/>
        <v/>
      </c>
      <c r="CC33" s="59"/>
      <c r="CD33" s="59"/>
      <c r="CE33" s="61"/>
      <c r="CF33" s="61"/>
      <c r="CG33" s="61"/>
      <c r="CH33" s="61"/>
      <c r="CI33" s="61"/>
      <c r="CK33" s="62">
        <f t="shared" si="6"/>
        <v>0</v>
      </c>
      <c r="CL33" s="62">
        <f t="shared" si="6"/>
        <v>0</v>
      </c>
    </row>
    <row r="34" spans="1:90" ht="15" customHeight="1" x14ac:dyDescent="0.25">
      <c r="A34" s="2517"/>
      <c r="B34" s="73" t="s">
        <v>50</v>
      </c>
      <c r="C34" s="84">
        <f t="shared" si="7"/>
        <v>0</v>
      </c>
      <c r="D34" s="85">
        <f t="shared" si="2"/>
        <v>0</v>
      </c>
      <c r="E34" s="86">
        <f t="shared" si="2"/>
        <v>0</v>
      </c>
      <c r="F34" s="104"/>
      <c r="G34" s="105"/>
      <c r="H34" s="104"/>
      <c r="I34" s="105"/>
      <c r="J34" s="104"/>
      <c r="K34" s="105"/>
      <c r="L34" s="104"/>
      <c r="M34" s="105"/>
      <c r="N34" s="106"/>
      <c r="O34" s="105"/>
      <c r="P34" s="106"/>
      <c r="Q34" s="107"/>
      <c r="R34" s="108"/>
      <c r="S34" s="109"/>
      <c r="T34" s="58" t="str">
        <f t="shared" si="3"/>
        <v/>
      </c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60" t="str">
        <f t="shared" si="4"/>
        <v/>
      </c>
      <c r="CB34" s="60" t="str">
        <f t="shared" si="5"/>
        <v/>
      </c>
      <c r="CC34" s="59"/>
      <c r="CD34" s="59"/>
      <c r="CE34" s="61"/>
      <c r="CF34" s="61"/>
      <c r="CG34" s="61"/>
      <c r="CH34" s="61"/>
      <c r="CI34" s="61"/>
      <c r="CK34" s="62">
        <f t="shared" si="6"/>
        <v>0</v>
      </c>
      <c r="CL34" s="62">
        <f t="shared" si="6"/>
        <v>0</v>
      </c>
    </row>
    <row r="35" spans="1:90" ht="15" customHeight="1" x14ac:dyDescent="0.25">
      <c r="A35" s="2517"/>
      <c r="B35" s="110" t="s">
        <v>51</v>
      </c>
      <c r="C35" s="111">
        <f t="shared" si="7"/>
        <v>0</v>
      </c>
      <c r="D35" s="112">
        <f t="shared" si="2"/>
        <v>0</v>
      </c>
      <c r="E35" s="113">
        <f t="shared" si="2"/>
        <v>0</v>
      </c>
      <c r="F35" s="104"/>
      <c r="G35" s="105"/>
      <c r="H35" s="104"/>
      <c r="I35" s="105"/>
      <c r="J35" s="104"/>
      <c r="K35" s="105"/>
      <c r="L35" s="104"/>
      <c r="M35" s="105"/>
      <c r="N35" s="106"/>
      <c r="O35" s="105"/>
      <c r="P35" s="106"/>
      <c r="Q35" s="107"/>
      <c r="R35" s="108"/>
      <c r="S35" s="109"/>
      <c r="T35" s="58" t="str">
        <f t="shared" si="3"/>
        <v/>
      </c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60" t="str">
        <f t="shared" si="4"/>
        <v/>
      </c>
      <c r="CB35" s="60" t="str">
        <f t="shared" si="5"/>
        <v/>
      </c>
      <c r="CC35" s="59"/>
      <c r="CD35" s="59"/>
      <c r="CE35" s="61"/>
      <c r="CF35" s="61"/>
      <c r="CG35" s="61"/>
      <c r="CH35" s="61"/>
      <c r="CI35" s="61"/>
      <c r="CK35" s="62">
        <f t="shared" si="6"/>
        <v>0</v>
      </c>
      <c r="CL35" s="62">
        <f t="shared" si="6"/>
        <v>0</v>
      </c>
    </row>
    <row r="36" spans="1:90" x14ac:dyDescent="0.25">
      <c r="A36" s="2518"/>
      <c r="B36" s="114" t="s">
        <v>52</v>
      </c>
      <c r="C36" s="35">
        <f t="shared" si="7"/>
        <v>0</v>
      </c>
      <c r="D36" s="87">
        <f t="shared" si="2"/>
        <v>0</v>
      </c>
      <c r="E36" s="37">
        <f t="shared" si="2"/>
        <v>0</v>
      </c>
      <c r="F36" s="40"/>
      <c r="G36" s="88"/>
      <c r="H36" s="40"/>
      <c r="I36" s="88"/>
      <c r="J36" s="40"/>
      <c r="K36" s="88"/>
      <c r="L36" s="40"/>
      <c r="M36" s="88"/>
      <c r="N36" s="89"/>
      <c r="O36" s="88"/>
      <c r="P36" s="89"/>
      <c r="Q36" s="90"/>
      <c r="R36" s="91"/>
      <c r="S36" s="41"/>
      <c r="T36" s="58" t="str">
        <f t="shared" si="3"/>
        <v/>
      </c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60" t="str">
        <f t="shared" si="4"/>
        <v/>
      </c>
      <c r="CB36" s="60" t="str">
        <f t="shared" si="5"/>
        <v/>
      </c>
      <c r="CC36" s="59"/>
      <c r="CD36" s="59"/>
      <c r="CE36" s="61"/>
      <c r="CF36" s="61"/>
      <c r="CG36" s="61"/>
      <c r="CH36" s="61"/>
      <c r="CI36" s="61"/>
      <c r="CK36" s="62">
        <f t="shared" si="6"/>
        <v>0</v>
      </c>
      <c r="CL36" s="62">
        <f t="shared" si="6"/>
        <v>0</v>
      </c>
    </row>
    <row r="37" spans="1:90" ht="15" customHeight="1" x14ac:dyDescent="0.25">
      <c r="A37" s="2528" t="s">
        <v>53</v>
      </c>
      <c r="B37" s="83" t="s">
        <v>38</v>
      </c>
      <c r="C37" s="74">
        <f t="shared" si="7"/>
        <v>0</v>
      </c>
      <c r="D37" s="75">
        <f t="shared" si="2"/>
        <v>0</v>
      </c>
      <c r="E37" s="76">
        <f t="shared" si="2"/>
        <v>0</v>
      </c>
      <c r="F37" s="67"/>
      <c r="G37" s="68"/>
      <c r="H37" s="67"/>
      <c r="I37" s="68"/>
      <c r="J37" s="67"/>
      <c r="K37" s="68"/>
      <c r="L37" s="67"/>
      <c r="M37" s="68"/>
      <c r="N37" s="67"/>
      <c r="O37" s="68"/>
      <c r="P37" s="69"/>
      <c r="Q37" s="70"/>
      <c r="R37" s="71"/>
      <c r="S37" s="72"/>
      <c r="T37" s="58" t="str">
        <f t="shared" si="3"/>
        <v/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60" t="str">
        <f t="shared" si="4"/>
        <v/>
      </c>
      <c r="CB37" s="60" t="str">
        <f t="shared" si="5"/>
        <v/>
      </c>
      <c r="CC37" s="59"/>
      <c r="CD37" s="59"/>
      <c r="CE37" s="61"/>
      <c r="CF37" s="61"/>
      <c r="CG37" s="61"/>
      <c r="CH37" s="61"/>
      <c r="CI37" s="61"/>
      <c r="CK37" s="62">
        <f t="shared" si="6"/>
        <v>0</v>
      </c>
      <c r="CL37" s="62">
        <f t="shared" si="6"/>
        <v>0</v>
      </c>
    </row>
    <row r="38" spans="1:90" ht="15" customHeight="1" x14ac:dyDescent="0.25">
      <c r="A38" s="2528"/>
      <c r="B38" s="34" t="s">
        <v>39</v>
      </c>
      <c r="C38" s="115">
        <f t="shared" si="7"/>
        <v>0</v>
      </c>
      <c r="D38" s="116">
        <f t="shared" si="2"/>
        <v>0</v>
      </c>
      <c r="E38" s="117">
        <f t="shared" si="2"/>
        <v>0</v>
      </c>
      <c r="F38" s="104"/>
      <c r="G38" s="105"/>
      <c r="H38" s="104"/>
      <c r="I38" s="105"/>
      <c r="J38" s="104"/>
      <c r="K38" s="105"/>
      <c r="L38" s="104"/>
      <c r="M38" s="105"/>
      <c r="N38" s="104"/>
      <c r="O38" s="105"/>
      <c r="P38" s="106"/>
      <c r="Q38" s="107"/>
      <c r="R38" s="108"/>
      <c r="S38" s="109"/>
      <c r="T38" s="58" t="str">
        <f t="shared" si="3"/>
        <v/>
      </c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60" t="str">
        <f t="shared" si="4"/>
        <v/>
      </c>
      <c r="CB38" s="60" t="str">
        <f t="shared" si="5"/>
        <v/>
      </c>
      <c r="CC38" s="59"/>
      <c r="CD38" s="59"/>
      <c r="CE38" s="61"/>
      <c r="CF38" s="61"/>
      <c r="CG38" s="61"/>
      <c r="CH38" s="61"/>
      <c r="CI38" s="61"/>
      <c r="CK38" s="62">
        <f t="shared" si="6"/>
        <v>0</v>
      </c>
      <c r="CL38" s="62">
        <f t="shared" si="6"/>
        <v>0</v>
      </c>
    </row>
    <row r="39" spans="1:90" ht="15" customHeight="1" x14ac:dyDescent="0.25">
      <c r="A39" s="3707" t="s">
        <v>54</v>
      </c>
      <c r="B39" s="2337" t="s">
        <v>37</v>
      </c>
      <c r="C39" s="2329">
        <f t="shared" si="7"/>
        <v>0</v>
      </c>
      <c r="D39" s="2330">
        <f t="shared" si="2"/>
        <v>0</v>
      </c>
      <c r="E39" s="2316">
        <f t="shared" si="2"/>
        <v>0</v>
      </c>
      <c r="F39" s="2317"/>
      <c r="G39" s="2339"/>
      <c r="H39" s="2317"/>
      <c r="I39" s="2339"/>
      <c r="J39" s="2317"/>
      <c r="K39" s="2339"/>
      <c r="L39" s="2317"/>
      <c r="M39" s="2339"/>
      <c r="N39" s="2317"/>
      <c r="O39" s="2339"/>
      <c r="P39" s="2340"/>
      <c r="Q39" s="2341"/>
      <c r="R39" s="2342"/>
      <c r="S39" s="2318"/>
      <c r="T39" s="58" t="str">
        <f t="shared" si="3"/>
        <v/>
      </c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60" t="str">
        <f t="shared" si="4"/>
        <v/>
      </c>
      <c r="CB39" s="60" t="str">
        <f t="shared" si="5"/>
        <v/>
      </c>
      <c r="CC39" s="59"/>
      <c r="CD39" s="59"/>
      <c r="CE39" s="61"/>
      <c r="CF39" s="61"/>
      <c r="CG39" s="61"/>
      <c r="CH39" s="61"/>
      <c r="CI39" s="61"/>
      <c r="CK39" s="62">
        <f t="shared" si="6"/>
        <v>0</v>
      </c>
      <c r="CL39" s="62">
        <f t="shared" si="6"/>
        <v>0</v>
      </c>
    </row>
    <row r="40" spans="1:90" ht="15" customHeight="1" x14ac:dyDescent="0.25">
      <c r="A40" s="2517"/>
      <c r="B40" s="73" t="s">
        <v>38</v>
      </c>
      <c r="C40" s="84">
        <f t="shared" si="7"/>
        <v>0</v>
      </c>
      <c r="D40" s="85">
        <f t="shared" si="2"/>
        <v>0</v>
      </c>
      <c r="E40" s="86">
        <f t="shared" si="2"/>
        <v>0</v>
      </c>
      <c r="F40" s="77"/>
      <c r="G40" s="78"/>
      <c r="H40" s="77"/>
      <c r="I40" s="78"/>
      <c r="J40" s="77"/>
      <c r="K40" s="78"/>
      <c r="L40" s="77"/>
      <c r="M40" s="78"/>
      <c r="N40" s="77"/>
      <c r="O40" s="78"/>
      <c r="P40" s="79"/>
      <c r="Q40" s="80"/>
      <c r="R40" s="81"/>
      <c r="S40" s="82"/>
      <c r="T40" s="58" t="str">
        <f t="shared" si="3"/>
        <v/>
      </c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60" t="str">
        <f t="shared" si="4"/>
        <v/>
      </c>
      <c r="CB40" s="60" t="str">
        <f t="shared" si="5"/>
        <v/>
      </c>
      <c r="CC40" s="59"/>
      <c r="CD40" s="59"/>
      <c r="CE40" s="61"/>
      <c r="CF40" s="61"/>
      <c r="CG40" s="61"/>
      <c r="CH40" s="61"/>
      <c r="CI40" s="61"/>
      <c r="CK40" s="62">
        <f t="shared" si="6"/>
        <v>0</v>
      </c>
      <c r="CL40" s="62">
        <f t="shared" si="6"/>
        <v>0</v>
      </c>
    </row>
    <row r="41" spans="1:90" ht="15" customHeight="1" x14ac:dyDescent="0.25">
      <c r="A41" s="2518"/>
      <c r="B41" s="34" t="s">
        <v>39</v>
      </c>
      <c r="C41" s="35">
        <f t="shared" si="7"/>
        <v>0</v>
      </c>
      <c r="D41" s="87">
        <f t="shared" si="2"/>
        <v>0</v>
      </c>
      <c r="E41" s="37">
        <f t="shared" si="2"/>
        <v>0</v>
      </c>
      <c r="F41" s="40"/>
      <c r="G41" s="88"/>
      <c r="H41" s="40"/>
      <c r="I41" s="88"/>
      <c r="J41" s="40"/>
      <c r="K41" s="88"/>
      <c r="L41" s="40"/>
      <c r="M41" s="88"/>
      <c r="N41" s="40"/>
      <c r="O41" s="88"/>
      <c r="P41" s="89"/>
      <c r="Q41" s="90"/>
      <c r="R41" s="91"/>
      <c r="S41" s="41"/>
      <c r="T41" s="58" t="str">
        <f t="shared" si="3"/>
        <v/>
      </c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60" t="str">
        <f t="shared" si="4"/>
        <v/>
      </c>
      <c r="CB41" s="60" t="str">
        <f t="shared" si="5"/>
        <v/>
      </c>
      <c r="CC41" s="59"/>
      <c r="CD41" s="59"/>
      <c r="CE41" s="61"/>
      <c r="CF41" s="61"/>
      <c r="CG41" s="61"/>
      <c r="CH41" s="61"/>
      <c r="CI41" s="61"/>
      <c r="CK41" s="62">
        <f t="shared" si="6"/>
        <v>0</v>
      </c>
      <c r="CL41" s="62">
        <f t="shared" si="6"/>
        <v>0</v>
      </c>
    </row>
    <row r="42" spans="1:90" ht="18" customHeight="1" x14ac:dyDescent="0.25">
      <c r="A42" s="2343" t="s">
        <v>55</v>
      </c>
      <c r="B42" s="2344"/>
      <c r="C42" s="2344"/>
      <c r="D42" s="2344"/>
      <c r="E42" s="2344"/>
      <c r="F42" s="2344"/>
      <c r="G42" s="2344"/>
      <c r="H42" s="2344"/>
      <c r="I42" s="2344"/>
      <c r="J42" s="2344"/>
      <c r="K42" s="2344"/>
      <c r="L42" s="2344"/>
      <c r="M42" s="2344"/>
      <c r="N42" s="2344"/>
      <c r="O42" s="2344"/>
      <c r="P42" s="2344"/>
    </row>
    <row r="43" spans="1:90" ht="15" customHeight="1" x14ac:dyDescent="0.25">
      <c r="A43" s="3701" t="s">
        <v>56</v>
      </c>
      <c r="B43" s="3597" t="s">
        <v>27</v>
      </c>
      <c r="C43" s="3212"/>
      <c r="D43" s="3544"/>
      <c r="E43" s="3705" t="s">
        <v>6</v>
      </c>
      <c r="F43" s="3706"/>
      <c r="G43" s="3706"/>
      <c r="H43" s="3706"/>
      <c r="I43" s="3706"/>
      <c r="J43" s="3706"/>
      <c r="K43" s="3706"/>
      <c r="L43" s="3706"/>
      <c r="M43" s="3706"/>
      <c r="N43" s="3706"/>
      <c r="O43" s="3706"/>
      <c r="P43" s="3706"/>
      <c r="Q43" s="3708" t="s">
        <v>28</v>
      </c>
      <c r="R43" s="3709" t="s">
        <v>29</v>
      </c>
    </row>
    <row r="44" spans="1:90" ht="15" customHeight="1" x14ac:dyDescent="0.25">
      <c r="A44" s="2509"/>
      <c r="B44" s="2504"/>
      <c r="C44" s="2505"/>
      <c r="D44" s="2506"/>
      <c r="E44" s="3691" t="s">
        <v>30</v>
      </c>
      <c r="F44" s="3692"/>
      <c r="G44" s="3691" t="s">
        <v>31</v>
      </c>
      <c r="H44" s="3692"/>
      <c r="I44" s="3691" t="s">
        <v>15</v>
      </c>
      <c r="J44" s="3692"/>
      <c r="K44" s="3691" t="s">
        <v>32</v>
      </c>
      <c r="L44" s="3692"/>
      <c r="M44" s="3691" t="s">
        <v>33</v>
      </c>
      <c r="N44" s="3692"/>
      <c r="O44" s="3691" t="s">
        <v>34</v>
      </c>
      <c r="P44" s="3693"/>
      <c r="Q44" s="2520"/>
      <c r="R44" s="2524"/>
    </row>
    <row r="45" spans="1:90" ht="15" customHeight="1" x14ac:dyDescent="0.25">
      <c r="A45" s="2510"/>
      <c r="B45" s="2345" t="s">
        <v>17</v>
      </c>
      <c r="C45" s="2346" t="s">
        <v>18</v>
      </c>
      <c r="D45" s="123" t="s">
        <v>19</v>
      </c>
      <c r="E45" s="2328" t="s">
        <v>18</v>
      </c>
      <c r="F45" s="2123" t="s">
        <v>19</v>
      </c>
      <c r="G45" s="2328" t="s">
        <v>18</v>
      </c>
      <c r="H45" s="2123" t="s">
        <v>19</v>
      </c>
      <c r="I45" s="2328" t="s">
        <v>18</v>
      </c>
      <c r="J45" s="2123" t="s">
        <v>19</v>
      </c>
      <c r="K45" s="2328" t="s">
        <v>18</v>
      </c>
      <c r="L45" s="2123" t="s">
        <v>19</v>
      </c>
      <c r="M45" s="2328" t="s">
        <v>18</v>
      </c>
      <c r="N45" s="2123" t="s">
        <v>19</v>
      </c>
      <c r="O45" s="2328" t="s">
        <v>18</v>
      </c>
      <c r="P45" s="1441" t="s">
        <v>19</v>
      </c>
      <c r="Q45" s="2521"/>
      <c r="R45" s="2525"/>
    </row>
    <row r="46" spans="1:90" ht="15" customHeight="1" x14ac:dyDescent="0.25">
      <c r="A46" s="2347" t="s">
        <v>37</v>
      </c>
      <c r="B46" s="2348">
        <f>SUM(C46+D46)</f>
        <v>0</v>
      </c>
      <c r="C46" s="2349">
        <f>SUM(E46+G46+I46+K46+M46+O46)</f>
        <v>0</v>
      </c>
      <c r="D46" s="2350">
        <f>SUM(F46+H46+J46+L46+N46+P46)</f>
        <v>0</v>
      </c>
      <c r="E46" s="2317"/>
      <c r="F46" s="2318"/>
      <c r="G46" s="2317"/>
      <c r="H46" s="2318"/>
      <c r="I46" s="2317"/>
      <c r="J46" s="2339"/>
      <c r="K46" s="2317"/>
      <c r="L46" s="2339"/>
      <c r="M46" s="2340"/>
      <c r="N46" s="2339"/>
      <c r="O46" s="2340"/>
      <c r="P46" s="2341"/>
      <c r="Q46" s="2342"/>
      <c r="R46" s="2339"/>
      <c r="S46" s="58" t="str">
        <f>$CA46&amp;CB46</f>
        <v/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60" t="str">
        <f>IF(AND($B46&lt;&gt;0,Q46=""),"* No olvide ingresar la variable "&amp;Q$43&amp;""&amp;". Digite CERO si no tiene. ",IF(Q46&gt;$B46,"* La variable Pueblos Originarios no debe ser mayor al Total Ambos Sexos. ",""))</f>
        <v/>
      </c>
      <c r="CB46" s="60" t="str">
        <f>IF(AND($B46&lt;&gt;0,R46=""),"* No olvide ingresar la variable "&amp;R$43&amp;""&amp;" (Digite CERO si no tiene). ",IF(R46&gt;$B46,"* La variable Migrantes no debe ser mayor al Total Ambos Sexos. ",""))</f>
        <v/>
      </c>
      <c r="CC46" s="59"/>
      <c r="CD46" s="59"/>
      <c r="CE46" s="61"/>
      <c r="CF46" s="61"/>
      <c r="CG46" s="61"/>
      <c r="CH46" s="61"/>
      <c r="CI46" s="61"/>
      <c r="CK46" s="62">
        <f>IF(AND($B46&lt;&gt;0,Q46=""),1,IF(Q46&gt;$B46,1,0))</f>
        <v>0</v>
      </c>
      <c r="CL46" s="62">
        <f>IF(AND($B46&lt;&gt;0,R46=""),1,IF(R46&gt;$B46,1,0))</f>
        <v>0</v>
      </c>
    </row>
    <row r="47" spans="1:90" ht="15" customHeight="1" x14ac:dyDescent="0.25">
      <c r="A47" s="130" t="s">
        <v>38</v>
      </c>
      <c r="B47" s="131">
        <f>SUM(C47+D47)</f>
        <v>0</v>
      </c>
      <c r="C47" s="132">
        <f t="shared" ref="C47:D49" si="8">SUM(E47+G47+I47+K47+M47+O47)</f>
        <v>0</v>
      </c>
      <c r="D47" s="133">
        <f t="shared" si="8"/>
        <v>0</v>
      </c>
      <c r="E47" s="77"/>
      <c r="F47" s="72"/>
      <c r="G47" s="67"/>
      <c r="H47" s="72"/>
      <c r="I47" s="67"/>
      <c r="J47" s="68"/>
      <c r="K47" s="67"/>
      <c r="L47" s="68"/>
      <c r="M47" s="69"/>
      <c r="N47" s="68"/>
      <c r="O47" s="69"/>
      <c r="P47" s="70"/>
      <c r="Q47" s="81"/>
      <c r="R47" s="78"/>
      <c r="S47" s="58" t="str">
        <f>$CA47&amp;CB47</f>
        <v/>
      </c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60" t="str">
        <f t="shared" ref="CA47:CA49" si="9">IF(AND($B47&lt;&gt;0,Q47=""),"* No olvide ingresar la variable "&amp;Q$43&amp;""&amp;". Digite CERO si no tiene. ",IF(Q47&gt;$B47,"* La variable Pueblos Originarios no debe ser mayor al Total Ambos Sexos. ",""))</f>
        <v/>
      </c>
      <c r="CB47" s="60" t="str">
        <f t="shared" ref="CB47:CB49" si="10">IF(AND($B47&lt;&gt;0,R47=""),"* No olvide ingresar la variable "&amp;R$43&amp;""&amp;" (Digite CERO si no tiene). ",IF(R47&gt;$B47,"* La variable Migrantes no debe ser mayor al Total Ambos Sexos. ",""))</f>
        <v/>
      </c>
      <c r="CC47" s="59"/>
      <c r="CD47" s="59"/>
      <c r="CE47" s="61"/>
      <c r="CF47" s="61"/>
      <c r="CG47" s="61"/>
      <c r="CH47" s="61"/>
      <c r="CI47" s="61"/>
      <c r="CK47" s="62">
        <f t="shared" ref="CK47:CL49" si="11">IF(AND($B47&lt;&gt;0,Q47=""),1,IF(Q47&gt;$B47,1,0))</f>
        <v>0</v>
      </c>
      <c r="CL47" s="62">
        <f t="shared" si="11"/>
        <v>0</v>
      </c>
    </row>
    <row r="48" spans="1:90" ht="15" customHeight="1" x14ac:dyDescent="0.25">
      <c r="A48" s="130" t="s">
        <v>39</v>
      </c>
      <c r="B48" s="134">
        <f>SUM(C48+D48)</f>
        <v>0</v>
      </c>
      <c r="C48" s="135">
        <f t="shared" si="8"/>
        <v>0</v>
      </c>
      <c r="D48" s="136">
        <f t="shared" si="8"/>
        <v>0</v>
      </c>
      <c r="E48" s="77"/>
      <c r="F48" s="82"/>
      <c r="G48" s="77"/>
      <c r="H48" s="82"/>
      <c r="I48" s="77"/>
      <c r="J48" s="78"/>
      <c r="K48" s="77"/>
      <c r="L48" s="78"/>
      <c r="M48" s="79"/>
      <c r="N48" s="78"/>
      <c r="O48" s="79"/>
      <c r="P48" s="80"/>
      <c r="Q48" s="81"/>
      <c r="R48" s="78"/>
      <c r="S48" s="58" t="str">
        <f>$CA48&amp;CB48</f>
        <v/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60" t="str">
        <f t="shared" si="9"/>
        <v/>
      </c>
      <c r="CB48" s="60" t="str">
        <f t="shared" si="10"/>
        <v/>
      </c>
      <c r="CC48" s="59"/>
      <c r="CD48" s="59"/>
      <c r="CE48" s="61"/>
      <c r="CF48" s="61"/>
      <c r="CG48" s="61"/>
      <c r="CH48" s="61"/>
      <c r="CI48" s="61"/>
      <c r="CK48" s="62">
        <f t="shared" si="11"/>
        <v>0</v>
      </c>
      <c r="CL48" s="62">
        <f t="shared" si="11"/>
        <v>0</v>
      </c>
    </row>
    <row r="49" spans="1:90" ht="15" customHeight="1" x14ac:dyDescent="0.25">
      <c r="A49" s="137" t="s">
        <v>57</v>
      </c>
      <c r="B49" s="138">
        <f>SUM(C49:D49)</f>
        <v>0</v>
      </c>
      <c r="C49" s="139">
        <f t="shared" si="8"/>
        <v>0</v>
      </c>
      <c r="D49" s="140">
        <f t="shared" si="8"/>
        <v>0</v>
      </c>
      <c r="E49" s="141"/>
      <c r="F49" s="142"/>
      <c r="G49" s="141"/>
      <c r="H49" s="142"/>
      <c r="I49" s="141"/>
      <c r="J49" s="143"/>
      <c r="K49" s="141"/>
      <c r="L49" s="143"/>
      <c r="M49" s="144"/>
      <c r="N49" s="143"/>
      <c r="O49" s="144"/>
      <c r="P49" s="145"/>
      <c r="Q49" s="146"/>
      <c r="R49" s="143"/>
      <c r="S49" s="58" t="str">
        <f t="shared" ref="S49" si="12">$CA49&amp;CB49</f>
        <v/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60" t="str">
        <f t="shared" si="9"/>
        <v/>
      </c>
      <c r="CB49" s="60" t="str">
        <f t="shared" si="10"/>
        <v/>
      </c>
      <c r="CC49" s="59"/>
      <c r="CD49" s="59"/>
      <c r="CE49" s="61"/>
      <c r="CF49" s="61"/>
      <c r="CG49" s="61"/>
      <c r="CH49" s="61"/>
      <c r="CI49" s="61"/>
      <c r="CK49" s="62">
        <f t="shared" si="11"/>
        <v>0</v>
      </c>
      <c r="CL49" s="62">
        <f t="shared" si="11"/>
        <v>0</v>
      </c>
    </row>
    <row r="50" spans="1:90" ht="18" customHeight="1" x14ac:dyDescent="0.25">
      <c r="A50" s="11" t="s">
        <v>58</v>
      </c>
      <c r="B50" s="12"/>
      <c r="C50" s="12"/>
      <c r="D50" s="12"/>
      <c r="E50" s="12"/>
      <c r="F50" s="12"/>
      <c r="G50" s="12"/>
      <c r="H50" s="12"/>
    </row>
    <row r="51" spans="1:90" ht="15" customHeight="1" x14ac:dyDescent="0.25">
      <c r="A51" s="3716" t="s">
        <v>59</v>
      </c>
      <c r="B51" s="3597" t="s">
        <v>5</v>
      </c>
      <c r="C51" s="3212"/>
      <c r="D51" s="3544"/>
      <c r="E51" s="3717" t="s">
        <v>6</v>
      </c>
      <c r="F51" s="3717"/>
      <c r="G51" s="3717"/>
      <c r="H51" s="3691"/>
      <c r="I51" s="3708" t="s">
        <v>28</v>
      </c>
      <c r="J51" s="3709" t="s">
        <v>29</v>
      </c>
    </row>
    <row r="52" spans="1:90" ht="15" customHeight="1" x14ac:dyDescent="0.25">
      <c r="A52" s="2535"/>
      <c r="B52" s="2504"/>
      <c r="C52" s="2505"/>
      <c r="D52" s="2506"/>
      <c r="E52" s="3691" t="s">
        <v>8</v>
      </c>
      <c r="F52" s="3692"/>
      <c r="G52" s="3691" t="s">
        <v>9</v>
      </c>
      <c r="H52" s="3693"/>
      <c r="I52" s="2520"/>
      <c r="J52" s="2524"/>
    </row>
    <row r="53" spans="1:90" ht="15" customHeight="1" x14ac:dyDescent="0.25">
      <c r="A53" s="2536"/>
      <c r="B53" s="2345" t="s">
        <v>17</v>
      </c>
      <c r="C53" s="2346" t="s">
        <v>18</v>
      </c>
      <c r="D53" s="123" t="s">
        <v>19</v>
      </c>
      <c r="E53" s="2328" t="s">
        <v>18</v>
      </c>
      <c r="F53" s="2324" t="s">
        <v>19</v>
      </c>
      <c r="G53" s="2328" t="s">
        <v>18</v>
      </c>
      <c r="H53" s="2325" t="s">
        <v>19</v>
      </c>
      <c r="I53" s="2521"/>
      <c r="J53" s="2525"/>
    </row>
    <row r="54" spans="1:90" ht="21" customHeight="1" x14ac:dyDescent="0.25">
      <c r="A54" s="2352" t="s">
        <v>60</v>
      </c>
      <c r="B54" s="2353">
        <f>SUM(C54+D54)</f>
        <v>0</v>
      </c>
      <c r="C54" s="2354">
        <f t="shared" ref="C54:D57" si="13">SUM(E54+G54)</f>
        <v>0</v>
      </c>
      <c r="D54" s="2331">
        <f>SUM(F54+H54)</f>
        <v>0</v>
      </c>
      <c r="E54" s="2355">
        <f>SUM(E55:E57)</f>
        <v>0</v>
      </c>
      <c r="F54" s="2356">
        <f t="shared" ref="F54:J54" si="14">SUM(F55:F57)</f>
        <v>0</v>
      </c>
      <c r="G54" s="2357">
        <f t="shared" si="14"/>
        <v>0</v>
      </c>
      <c r="H54" s="2358">
        <f t="shared" si="14"/>
        <v>0</v>
      </c>
      <c r="I54" s="2359">
        <f>SUM(I55:I57)</f>
        <v>0</v>
      </c>
      <c r="J54" s="2360">
        <f t="shared" si="14"/>
        <v>0</v>
      </c>
    </row>
    <row r="55" spans="1:90" ht="15" customHeight="1" x14ac:dyDescent="0.25">
      <c r="A55" s="156" t="s">
        <v>22</v>
      </c>
      <c r="B55" s="157">
        <f>SUM(C55+D55)</f>
        <v>0</v>
      </c>
      <c r="C55" s="158">
        <f>SUM(E55+G55)</f>
        <v>0</v>
      </c>
      <c r="D55" s="76">
        <f>SUM(F55+H55)</f>
        <v>0</v>
      </c>
      <c r="E55" s="67"/>
      <c r="F55" s="72"/>
      <c r="G55" s="69"/>
      <c r="H55" s="70"/>
      <c r="I55" s="81"/>
      <c r="J55" s="78"/>
      <c r="K55" s="58" t="str">
        <f>$CA55&amp;CB55</f>
        <v/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60" t="str">
        <f>IF(AND($B55&lt;&gt;0,I55=""),"* No olvide ingresar la variable "&amp;I$51&amp;""&amp;". Digite CERO si no tiene. ",IF(I55&gt;$B55,"* La variable Pueblos Originarios no debe ser mayor al Total Ambos Sexos. ",""))</f>
        <v/>
      </c>
      <c r="CB55" s="60" t="str">
        <f>IF(AND($B55&lt;&gt;0,J55=""),"* No olvide ingresar la variable "&amp;J$51&amp;""&amp;" (Digite CERO si no tiene). ",IF(J55&gt;$B55,"* La variable Migrantes no debe ser mayor al Total Ambos Sexos. ",""))</f>
        <v/>
      </c>
      <c r="CC55" s="59"/>
      <c r="CD55" s="59"/>
      <c r="CE55" s="61"/>
      <c r="CF55" s="61"/>
      <c r="CG55" s="61"/>
      <c r="CH55" s="61"/>
      <c r="CI55" s="61"/>
      <c r="CK55" s="62">
        <f>IF(AND($B55&lt;&gt;0,I55=""),1,IF(I55&gt;$B55,1,0))</f>
        <v>0</v>
      </c>
      <c r="CL55" s="62">
        <f>IF(AND($B55&lt;&gt;0,J55=""),1,IF(J55&gt;$B55,1,0))</f>
        <v>0</v>
      </c>
    </row>
    <row r="56" spans="1:90" ht="15" customHeight="1" x14ac:dyDescent="0.25">
      <c r="A56" s="130" t="s">
        <v>61</v>
      </c>
      <c r="B56" s="159">
        <f>SUM(C56+D56)</f>
        <v>0</v>
      </c>
      <c r="C56" s="160">
        <f t="shared" si="13"/>
        <v>0</v>
      </c>
      <c r="D56" s="86">
        <f t="shared" si="13"/>
        <v>0</v>
      </c>
      <c r="E56" s="77"/>
      <c r="F56" s="82"/>
      <c r="G56" s="79"/>
      <c r="H56" s="80"/>
      <c r="I56" s="81"/>
      <c r="J56" s="78"/>
      <c r="K56" s="58" t="str">
        <f t="shared" ref="K56:K57" si="15">$CA56&amp;CB56</f>
        <v/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60" t="str">
        <f t="shared" ref="CA56:CA57" si="16">IF(AND($B56&lt;&gt;0,I56=""),"* No olvide ingresar la variable "&amp;I$51&amp;""&amp;". Digite CERO si no tiene. ",IF(I56&gt;$B56,"* La variable Pueblos Originarios no debe ser mayor al Total Ambos Sexos. ",""))</f>
        <v/>
      </c>
      <c r="CB56" s="60" t="str">
        <f t="shared" ref="CB56:CB57" si="17">IF(AND($B56&lt;&gt;0,J56=""),"* No olvide ingresar la variable "&amp;J$51&amp;""&amp;" (Digite CERO si no tiene). ",IF(J56&gt;$B56,"* La variable Migrantes no debe ser mayor al Total Ambos Sexos. ",""))</f>
        <v/>
      </c>
      <c r="CC56" s="59"/>
      <c r="CD56" s="59"/>
      <c r="CE56" s="61"/>
      <c r="CF56" s="61"/>
      <c r="CG56" s="61"/>
      <c r="CH56" s="61"/>
      <c r="CI56" s="61"/>
      <c r="CK56" s="62">
        <f t="shared" ref="CK56:CL57" si="18">IF(AND($B56&lt;&gt;0,I56=""),1,IF(I56&gt;$B56,1,0))</f>
        <v>0</v>
      </c>
      <c r="CL56" s="62">
        <f t="shared" si="18"/>
        <v>0</v>
      </c>
    </row>
    <row r="57" spans="1:90" ht="15" customHeight="1" x14ac:dyDescent="0.25">
      <c r="A57" s="161" t="s">
        <v>62</v>
      </c>
      <c r="B57" s="162">
        <f>SUM(C57+D57)</f>
        <v>0</v>
      </c>
      <c r="C57" s="163">
        <f t="shared" si="13"/>
        <v>0</v>
      </c>
      <c r="D57" s="37">
        <f t="shared" si="13"/>
        <v>0</v>
      </c>
      <c r="E57" s="40"/>
      <c r="F57" s="41"/>
      <c r="G57" s="89"/>
      <c r="H57" s="90"/>
      <c r="I57" s="91"/>
      <c r="J57" s="88"/>
      <c r="K57" s="58" t="str">
        <f t="shared" si="15"/>
        <v/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59"/>
      <c r="BL57" s="59"/>
      <c r="BM57" s="59"/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  <c r="BZ57" s="59"/>
      <c r="CA57" s="60" t="str">
        <f t="shared" si="16"/>
        <v/>
      </c>
      <c r="CB57" s="60" t="str">
        <f t="shared" si="17"/>
        <v/>
      </c>
      <c r="CC57" s="59"/>
      <c r="CD57" s="59"/>
      <c r="CE57" s="61"/>
      <c r="CF57" s="61"/>
      <c r="CG57" s="61"/>
      <c r="CH57" s="61"/>
      <c r="CI57" s="61"/>
      <c r="CK57" s="62">
        <f>IF(AND($B57&lt;&gt;0,I57=""),1,IF(I57&gt;$B57,1,0))</f>
        <v>0</v>
      </c>
      <c r="CL57" s="62">
        <f t="shared" si="18"/>
        <v>0</v>
      </c>
    </row>
    <row r="58" spans="1:90" ht="18" customHeight="1" x14ac:dyDescent="0.25">
      <c r="A58" s="11" t="s">
        <v>63</v>
      </c>
      <c r="B58" s="12"/>
      <c r="C58" s="12"/>
      <c r="D58" s="12"/>
      <c r="E58" s="12"/>
      <c r="F58" s="12"/>
      <c r="G58" s="12"/>
      <c r="H58" s="12"/>
      <c r="I58" s="12"/>
      <c r="J58" s="13"/>
      <c r="K58" s="13"/>
    </row>
    <row r="59" spans="1:90" ht="15" customHeight="1" x14ac:dyDescent="0.25">
      <c r="A59" s="3597" t="s">
        <v>64</v>
      </c>
      <c r="B59" s="3544"/>
      <c r="C59" s="3701" t="s">
        <v>65</v>
      </c>
      <c r="D59" s="3691" t="s">
        <v>66</v>
      </c>
      <c r="E59" s="3693"/>
      <c r="F59" s="3693"/>
      <c r="G59" s="3693"/>
      <c r="H59" s="3693"/>
      <c r="I59" s="3693"/>
      <c r="J59" s="3712"/>
      <c r="K59" s="3713" t="s">
        <v>28</v>
      </c>
      <c r="L59" s="3544" t="s">
        <v>29</v>
      </c>
    </row>
    <row r="60" spans="1:90" ht="21" x14ac:dyDescent="0.25">
      <c r="A60" s="2504"/>
      <c r="B60" s="2506"/>
      <c r="C60" s="2510"/>
      <c r="D60" s="2328" t="s">
        <v>67</v>
      </c>
      <c r="E60" s="2327" t="s">
        <v>68</v>
      </c>
      <c r="F60" s="2327" t="s">
        <v>69</v>
      </c>
      <c r="G60" s="2327" t="s">
        <v>70</v>
      </c>
      <c r="H60" s="2327" t="s">
        <v>71</v>
      </c>
      <c r="I60" s="2327" t="s">
        <v>72</v>
      </c>
      <c r="J60" s="2362" t="s">
        <v>73</v>
      </c>
      <c r="K60" s="2531"/>
      <c r="L60" s="2522"/>
    </row>
    <row r="61" spans="1:90" ht="15" customHeight="1" x14ac:dyDescent="0.25">
      <c r="A61" s="3714" t="s">
        <v>74</v>
      </c>
      <c r="B61" s="3715"/>
      <c r="C61" s="2363">
        <f>SUM(D61:H61)</f>
        <v>0</v>
      </c>
      <c r="D61" s="2317"/>
      <c r="E61" s="1788"/>
      <c r="F61" s="1788"/>
      <c r="G61" s="1788"/>
      <c r="H61" s="1788"/>
      <c r="I61" s="1789"/>
      <c r="J61" s="1790"/>
      <c r="K61" s="2364"/>
      <c r="L61" s="2339"/>
      <c r="M61" s="58" t="str">
        <f>$CA61&amp;CB61</f>
        <v/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60" t="str">
        <f>IF(AND($C61&lt;&gt;0,K61=""),"* No olvide ingresar la variable "&amp;K$59&amp;""&amp;". Digite CERO si no tiene. ",IF(K61&gt;$C61,"* La variable Pueblos Originarios no debe ser mayor al Total. ",""))</f>
        <v/>
      </c>
      <c r="CB61" s="60" t="str">
        <f>IF(AND($C61&lt;&gt;0,L61=""),"* No olvide ingresar la variable "&amp;L$59&amp;""&amp;". Digite CERO si no tiene. ",IF(L61&gt;$C61,"* La variable Migrantes no debe ser mayor al Total. ",""))</f>
        <v/>
      </c>
      <c r="CC61" s="59"/>
      <c r="CD61" s="59"/>
      <c r="CE61" s="61"/>
      <c r="CF61" s="61"/>
      <c r="CG61" s="61"/>
      <c r="CH61" s="61"/>
      <c r="CI61" s="61"/>
      <c r="CK61" s="62">
        <f>IF(AND($C61&lt;&gt;0,K61=""),1,IF(K61&gt;$C61,1,0))</f>
        <v>0</v>
      </c>
      <c r="CL61" s="62">
        <f>IF(AND($C61&lt;&gt;0,L61=""),1,IF(L61&gt;$C61,1,0))</f>
        <v>0</v>
      </c>
    </row>
    <row r="62" spans="1:90" ht="15" customHeight="1" x14ac:dyDescent="0.25">
      <c r="A62" s="2538" t="s">
        <v>75</v>
      </c>
      <c r="B62" s="2538"/>
      <c r="C62" s="170">
        <f>SUM(D62:H62)</f>
        <v>0</v>
      </c>
      <c r="D62" s="67"/>
      <c r="E62" s="171"/>
      <c r="F62" s="171"/>
      <c r="G62" s="171"/>
      <c r="H62" s="171"/>
      <c r="I62" s="172"/>
      <c r="J62" s="173"/>
      <c r="K62" s="174"/>
      <c r="L62" s="78"/>
      <c r="M62" s="58" t="str">
        <f t="shared" ref="M62:M67" si="19">$CA62&amp;CB62</f>
        <v/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60" t="str">
        <f t="shared" ref="CA62:CA67" si="20">IF(AND($C62&lt;&gt;0,K62=""),"* No olvide ingresar la variable "&amp;K$59&amp;""&amp;". Digite CERO si no tiene. ",IF(K62&gt;$C62,"* La variable Pueblos Originarios no debe ser mayor al Total. ",""))</f>
        <v/>
      </c>
      <c r="CB62" s="60" t="str">
        <f t="shared" ref="CB62:CB66" si="21">IF(AND($C62&lt;&gt;0,L62=""),"* No olvide ingresar la variable "&amp;L$59&amp;""&amp;". Digite CERO si no tiene. ",IF(L62&gt;$C62,"* La variable Migrantes no debe ser mayor al Total. ",""))</f>
        <v/>
      </c>
      <c r="CC62" s="59"/>
      <c r="CD62" s="59"/>
      <c r="CE62" s="61"/>
      <c r="CF62" s="61"/>
      <c r="CG62" s="61"/>
      <c r="CH62" s="61"/>
      <c r="CI62" s="61"/>
      <c r="CK62" s="62">
        <f t="shared" ref="CK62:CL67" si="22">IF(AND($C62&lt;&gt;0,K62=""),1,IF(K62&gt;$C62,1,0))</f>
        <v>0</v>
      </c>
      <c r="CL62" s="62">
        <f t="shared" si="22"/>
        <v>0</v>
      </c>
    </row>
    <row r="63" spans="1:90" ht="15" customHeight="1" x14ac:dyDescent="0.25">
      <c r="A63" s="2538" t="s">
        <v>76</v>
      </c>
      <c r="B63" s="2538"/>
      <c r="C63" s="170">
        <f>SUM(D63:H63)</f>
        <v>0</v>
      </c>
      <c r="D63" s="77"/>
      <c r="E63" s="175"/>
      <c r="F63" s="175"/>
      <c r="G63" s="175"/>
      <c r="H63" s="175"/>
      <c r="I63" s="176"/>
      <c r="J63" s="177"/>
      <c r="K63" s="174"/>
      <c r="L63" s="78"/>
      <c r="M63" s="58" t="str">
        <f t="shared" si="19"/>
        <v/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60" t="str">
        <f t="shared" si="20"/>
        <v/>
      </c>
      <c r="CB63" s="60" t="str">
        <f t="shared" si="21"/>
        <v/>
      </c>
      <c r="CC63" s="59"/>
      <c r="CD63" s="59"/>
      <c r="CE63" s="61"/>
      <c r="CF63" s="61"/>
      <c r="CG63" s="61"/>
      <c r="CH63" s="61"/>
      <c r="CI63" s="61"/>
      <c r="CK63" s="62">
        <f t="shared" si="22"/>
        <v>0</v>
      </c>
      <c r="CL63" s="62">
        <f t="shared" si="22"/>
        <v>0</v>
      </c>
    </row>
    <row r="64" spans="1:90" ht="15" customHeight="1" x14ac:dyDescent="0.25">
      <c r="A64" s="2538" t="s">
        <v>77</v>
      </c>
      <c r="B64" s="2538"/>
      <c r="C64" s="84">
        <f>SUM(H64:J64)</f>
        <v>0</v>
      </c>
      <c r="D64" s="178"/>
      <c r="E64" s="179"/>
      <c r="F64" s="179"/>
      <c r="G64" s="179"/>
      <c r="H64" s="180"/>
      <c r="I64" s="175"/>
      <c r="J64" s="181"/>
      <c r="K64" s="174"/>
      <c r="L64" s="78"/>
      <c r="M64" s="58" t="str">
        <f t="shared" si="19"/>
        <v/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60" t="str">
        <f t="shared" si="20"/>
        <v/>
      </c>
      <c r="CB64" s="60" t="str">
        <f t="shared" si="21"/>
        <v/>
      </c>
      <c r="CC64" s="59"/>
      <c r="CD64" s="59"/>
      <c r="CE64" s="61"/>
      <c r="CF64" s="61"/>
      <c r="CG64" s="61"/>
      <c r="CH64" s="61"/>
      <c r="CI64" s="61"/>
      <c r="CK64" s="62">
        <f t="shared" si="22"/>
        <v>0</v>
      </c>
      <c r="CL64" s="62">
        <f t="shared" si="22"/>
        <v>0</v>
      </c>
    </row>
    <row r="65" spans="1:90" ht="24" customHeight="1" x14ac:dyDescent="0.25">
      <c r="A65" s="2538" t="s">
        <v>78</v>
      </c>
      <c r="B65" s="2538"/>
      <c r="C65" s="84">
        <f>SUM(H65:J65)</f>
        <v>0</v>
      </c>
      <c r="D65" s="178"/>
      <c r="E65" s="179"/>
      <c r="F65" s="179"/>
      <c r="G65" s="179"/>
      <c r="H65" s="180"/>
      <c r="I65" s="175"/>
      <c r="J65" s="181"/>
      <c r="K65" s="174"/>
      <c r="L65" s="78"/>
      <c r="M65" s="58" t="str">
        <f t="shared" si="19"/>
        <v/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60" t="str">
        <f t="shared" si="20"/>
        <v/>
      </c>
      <c r="CB65" s="60" t="str">
        <f t="shared" si="21"/>
        <v/>
      </c>
      <c r="CC65" s="59"/>
      <c r="CD65" s="59"/>
      <c r="CE65" s="61"/>
      <c r="CF65" s="61"/>
      <c r="CG65" s="61"/>
      <c r="CH65" s="61"/>
      <c r="CI65" s="61"/>
      <c r="CK65" s="62">
        <f t="shared" si="22"/>
        <v>0</v>
      </c>
      <c r="CL65" s="62">
        <f t="shared" si="22"/>
        <v>0</v>
      </c>
    </row>
    <row r="66" spans="1:90" ht="15" customHeight="1" x14ac:dyDescent="0.25">
      <c r="A66" s="2539" t="s">
        <v>79</v>
      </c>
      <c r="B66" s="2539"/>
      <c r="C66" s="182">
        <f>SUM(H66:J66)</f>
        <v>0</v>
      </c>
      <c r="D66" s="183"/>
      <c r="E66" s="184"/>
      <c r="F66" s="184"/>
      <c r="G66" s="184"/>
      <c r="H66" s="185"/>
      <c r="I66" s="186"/>
      <c r="J66" s="187"/>
      <c r="K66" s="188"/>
      <c r="L66" s="88"/>
      <c r="M66" s="58" t="str">
        <f>$CA66&amp;CB66</f>
        <v/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60" t="str">
        <f t="shared" si="20"/>
        <v/>
      </c>
      <c r="CB66" s="60" t="str">
        <f t="shared" si="21"/>
        <v/>
      </c>
      <c r="CC66" s="59"/>
      <c r="CD66" s="59"/>
      <c r="CE66" s="61"/>
      <c r="CF66" s="61"/>
      <c r="CG66" s="61"/>
      <c r="CH66" s="61"/>
      <c r="CI66" s="61"/>
      <c r="CK66" s="62">
        <f t="shared" si="22"/>
        <v>0</v>
      </c>
      <c r="CL66" s="62">
        <f t="shared" si="22"/>
        <v>0</v>
      </c>
    </row>
    <row r="67" spans="1:90" ht="15" customHeight="1" x14ac:dyDescent="0.25">
      <c r="A67" s="3718" t="s">
        <v>80</v>
      </c>
      <c r="B67" s="3718"/>
      <c r="C67" s="189">
        <f>SUM(D67:J67)</f>
        <v>0</v>
      </c>
      <c r="D67" s="190"/>
      <c r="E67" s="191"/>
      <c r="F67" s="191"/>
      <c r="G67" s="191"/>
      <c r="H67" s="192"/>
      <c r="I67" s="193"/>
      <c r="J67" s="194"/>
      <c r="K67" s="195"/>
      <c r="L67" s="143"/>
      <c r="M67" s="58" t="str">
        <f t="shared" si="19"/>
        <v/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9"/>
      <c r="BF67" s="59"/>
      <c r="BG67" s="59"/>
      <c r="BH67" s="59"/>
      <c r="BI67" s="59"/>
      <c r="BJ67" s="59"/>
      <c r="BK67" s="59"/>
      <c r="BL67" s="59"/>
      <c r="BM67" s="59"/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59"/>
      <c r="BY67" s="59"/>
      <c r="BZ67" s="59"/>
      <c r="CA67" s="60" t="str">
        <f t="shared" si="20"/>
        <v/>
      </c>
      <c r="CB67" s="60" t="str">
        <f>IF(AND($C67&lt;&gt;0,L67=""),"* No olvide ingresar la variable "&amp;L$59&amp;""&amp;". Digite CERO si no tiene. ",IF(L67&gt;$C67,"* La variable Migrantes no debe ser mayor al Total. ",""))</f>
        <v/>
      </c>
      <c r="CC67" s="59"/>
      <c r="CD67" s="59"/>
      <c r="CE67" s="61"/>
      <c r="CF67" s="61"/>
      <c r="CG67" s="61"/>
      <c r="CH67" s="61"/>
      <c r="CI67" s="61"/>
      <c r="CK67" s="62">
        <f t="shared" si="22"/>
        <v>0</v>
      </c>
      <c r="CL67" s="62">
        <f t="shared" si="22"/>
        <v>0</v>
      </c>
    </row>
    <row r="68" spans="1:90" ht="18" customHeight="1" x14ac:dyDescent="0.25">
      <c r="A68" s="11" t="s">
        <v>81</v>
      </c>
      <c r="B68" s="12"/>
      <c r="C68" s="12"/>
      <c r="D68" s="12"/>
      <c r="E68" s="12"/>
      <c r="F68" s="12"/>
      <c r="G68" s="12"/>
      <c r="H68" s="12"/>
      <c r="I68" s="12"/>
      <c r="J68" s="13"/>
      <c r="K68" s="13"/>
      <c r="L68" s="196"/>
    </row>
    <row r="69" spans="1:90" ht="15" customHeight="1" x14ac:dyDescent="0.25">
      <c r="A69" s="3544" t="s">
        <v>26</v>
      </c>
      <c r="B69" s="3542" t="s">
        <v>5</v>
      </c>
      <c r="C69" s="3212"/>
      <c r="D69" s="3544"/>
      <c r="E69" s="3717" t="s">
        <v>6</v>
      </c>
      <c r="F69" s="3717"/>
      <c r="G69" s="3717"/>
      <c r="H69" s="3720"/>
      <c r="I69" s="3708" t="s">
        <v>28</v>
      </c>
      <c r="J69" s="3709" t="s">
        <v>29</v>
      </c>
    </row>
    <row r="70" spans="1:90" ht="15" customHeight="1" x14ac:dyDescent="0.25">
      <c r="A70" s="2522"/>
      <c r="B70" s="2504"/>
      <c r="C70" s="2505"/>
      <c r="D70" s="2506"/>
      <c r="E70" s="3691" t="s">
        <v>10</v>
      </c>
      <c r="F70" s="3692"/>
      <c r="G70" s="3693" t="s">
        <v>11</v>
      </c>
      <c r="H70" s="3712"/>
      <c r="I70" s="2520"/>
      <c r="J70" s="2524"/>
    </row>
    <row r="71" spans="1:90" ht="15" customHeight="1" x14ac:dyDescent="0.25">
      <c r="A71" s="2506"/>
      <c r="B71" s="2365" t="s">
        <v>17</v>
      </c>
      <c r="C71" s="2346" t="s">
        <v>18</v>
      </c>
      <c r="D71" s="123" t="s">
        <v>19</v>
      </c>
      <c r="E71" s="2328" t="s">
        <v>18</v>
      </c>
      <c r="F71" s="2324" t="s">
        <v>19</v>
      </c>
      <c r="G71" s="2328" t="s">
        <v>18</v>
      </c>
      <c r="H71" s="2361" t="s">
        <v>19</v>
      </c>
      <c r="I71" s="2521"/>
      <c r="J71" s="2525"/>
    </row>
    <row r="72" spans="1:90" ht="15" customHeight="1" x14ac:dyDescent="0.25">
      <c r="A72" s="199" t="s">
        <v>22</v>
      </c>
      <c r="B72" s="200">
        <f>SUM(C72:D72)</f>
        <v>0</v>
      </c>
      <c r="C72" s="201">
        <f t="shared" ref="C72:D74" si="23">+E72+G72</f>
        <v>0</v>
      </c>
      <c r="D72" s="202">
        <f t="shared" si="23"/>
        <v>0</v>
      </c>
      <c r="E72" s="2317"/>
      <c r="F72" s="72"/>
      <c r="G72" s="67"/>
      <c r="H72" s="203"/>
      <c r="I72" s="204"/>
      <c r="J72" s="68"/>
      <c r="K72" s="58" t="str">
        <f>$CA72&amp;CB72</f>
        <v/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  <c r="BB72" s="59"/>
      <c r="BC72" s="59"/>
      <c r="BD72" s="59"/>
      <c r="BE72" s="59"/>
      <c r="BF72" s="59"/>
      <c r="BG72" s="59"/>
      <c r="BH72" s="59"/>
      <c r="BI72" s="59"/>
      <c r="BJ72" s="59"/>
      <c r="BK72" s="59"/>
      <c r="BL72" s="59"/>
      <c r="BM72" s="59"/>
      <c r="BN72" s="59"/>
      <c r="BO72" s="59"/>
      <c r="BP72" s="59"/>
      <c r="BQ72" s="59"/>
      <c r="BR72" s="59"/>
      <c r="BS72" s="59"/>
      <c r="BT72" s="59"/>
      <c r="BU72" s="59"/>
      <c r="BV72" s="59"/>
      <c r="BW72" s="59"/>
      <c r="BX72" s="59"/>
      <c r="BY72" s="59"/>
      <c r="BZ72" s="59"/>
      <c r="CA72" s="60" t="str">
        <f>IF(AND($B72&lt;&gt;0,I72=""),"* No olvide ingresar la variable "&amp;I$51&amp;""&amp;". Digite CERO si no tiene. ",IF(I72&gt;$B72,"* La variable Pueblos Originarios no debe ser mayor al Total Ambos Sexos. ",""))</f>
        <v/>
      </c>
      <c r="CB72" s="60" t="str">
        <f>IF(AND($B72&lt;&gt;0,J72=""),"* No olvide ingresar la variable "&amp;J$51&amp;""&amp;" (Digite CERO si no tiene). ",IF(J72&gt;$B72,"* La variable Migrantes no debe ser mayor al Total Ambos Sexos. ",""))</f>
        <v/>
      </c>
      <c r="CC72" s="59"/>
      <c r="CD72" s="59"/>
      <c r="CE72" s="61"/>
      <c r="CF72" s="61"/>
      <c r="CG72" s="61"/>
      <c r="CH72" s="61"/>
      <c r="CI72" s="61"/>
      <c r="CK72" s="62">
        <f>IF(AND($B72&lt;&gt;0,I72=""),1,IF(I72&gt;$B72,1,0))</f>
        <v>0</v>
      </c>
      <c r="CL72" s="62">
        <f>IF(AND($B72&lt;&gt;0,J72=""),1,IF(J72&gt;$B72,1,0))</f>
        <v>0</v>
      </c>
    </row>
    <row r="73" spans="1:90" ht="15" customHeight="1" x14ac:dyDescent="0.25">
      <c r="A73" s="205" t="s">
        <v>61</v>
      </c>
      <c r="B73" s="159">
        <f>SUM(C73:D73)</f>
        <v>0</v>
      </c>
      <c r="C73" s="206">
        <f t="shared" si="23"/>
        <v>0</v>
      </c>
      <c r="D73" s="207">
        <f t="shared" si="23"/>
        <v>0</v>
      </c>
      <c r="E73" s="77"/>
      <c r="F73" s="82"/>
      <c r="G73" s="77"/>
      <c r="H73" s="208"/>
      <c r="I73" s="174"/>
      <c r="J73" s="78"/>
      <c r="K73" s="58" t="str">
        <f t="shared" ref="K73:K74" si="24">$CA73&amp;CB73</f>
        <v/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  <c r="BE73" s="59"/>
      <c r="BF73" s="59"/>
      <c r="BG73" s="59"/>
      <c r="BH73" s="59"/>
      <c r="BI73" s="59"/>
      <c r="BJ73" s="59"/>
      <c r="BK73" s="59"/>
      <c r="BL73" s="59"/>
      <c r="BM73" s="59"/>
      <c r="BN73" s="59"/>
      <c r="BO73" s="59"/>
      <c r="BP73" s="59"/>
      <c r="BQ73" s="59"/>
      <c r="BR73" s="59"/>
      <c r="BS73" s="59"/>
      <c r="BT73" s="59"/>
      <c r="BU73" s="59"/>
      <c r="BV73" s="59"/>
      <c r="BW73" s="59"/>
      <c r="BX73" s="59"/>
      <c r="BY73" s="59"/>
      <c r="BZ73" s="59"/>
      <c r="CA73" s="60" t="str">
        <f t="shared" ref="CA73:CA74" si="25">IF(AND($B73&lt;&gt;0,I73=""),"* No olvide ingresar la variable "&amp;I$51&amp;""&amp;". Digite CERO si no tiene. ",IF(I73&gt;$B73,"* La variable Pueblos Originarios no debe ser mayor al Total Ambos Sexos. ",""))</f>
        <v/>
      </c>
      <c r="CB73" s="60" t="str">
        <f t="shared" ref="CB73" si="26">IF(AND($B73&lt;&gt;0,J73=""),"* No olvide ingresar la variable "&amp;J$51&amp;""&amp;" (Digite CERO si no tiene). ",IF(J73&gt;$B73,"* La variable Migrantes no debe ser mayor al Total Ambos Sexos. ",""))</f>
        <v/>
      </c>
      <c r="CC73" s="59"/>
      <c r="CD73" s="59"/>
      <c r="CE73" s="61"/>
      <c r="CF73" s="61"/>
      <c r="CG73" s="61"/>
      <c r="CH73" s="61"/>
      <c r="CI73" s="61"/>
      <c r="CK73" s="62">
        <f t="shared" ref="CK73:CL74" si="27">IF(AND($B73&lt;&gt;0,I73=""),1,IF(I73&gt;$B73,1,0))</f>
        <v>0</v>
      </c>
      <c r="CL73" s="62">
        <f t="shared" si="27"/>
        <v>0</v>
      </c>
    </row>
    <row r="74" spans="1:90" ht="15" customHeight="1" x14ac:dyDescent="0.25">
      <c r="A74" s="161" t="s">
        <v>82</v>
      </c>
      <c r="B74" s="162">
        <f>SUM(C74:D74)</f>
        <v>0</v>
      </c>
      <c r="C74" s="209">
        <f t="shared" si="23"/>
        <v>0</v>
      </c>
      <c r="D74" s="210">
        <f t="shared" si="23"/>
        <v>0</v>
      </c>
      <c r="E74" s="40"/>
      <c r="F74" s="41"/>
      <c r="G74" s="40"/>
      <c r="H74" s="211"/>
      <c r="I74" s="188"/>
      <c r="J74" s="88"/>
      <c r="K74" s="58" t="str">
        <f t="shared" si="24"/>
        <v/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60" t="str">
        <f t="shared" si="25"/>
        <v/>
      </c>
      <c r="CB74" s="60" t="str">
        <f>IF(AND($B74&lt;&gt;0,J74=""),"* No olvide ingresar la variable "&amp;J$51&amp;""&amp;" (Digite CERO si no tiene). ",IF(J74&gt;$B74,"* La variable Migrantes no debe ser mayor al Total Ambos Sexos. ",""))</f>
        <v/>
      </c>
      <c r="CC74" s="59"/>
      <c r="CD74" s="59"/>
      <c r="CE74" s="61"/>
      <c r="CF74" s="61"/>
      <c r="CG74" s="61"/>
      <c r="CH74" s="61"/>
      <c r="CI74" s="61"/>
      <c r="CK74" s="62">
        <f t="shared" si="27"/>
        <v>0</v>
      </c>
      <c r="CL74" s="62">
        <f t="shared" si="27"/>
        <v>0</v>
      </c>
    </row>
    <row r="75" spans="1:90" ht="18" customHeight="1" x14ac:dyDescent="0.25">
      <c r="A75" s="212" t="s">
        <v>83</v>
      </c>
      <c r="B75" s="213"/>
      <c r="C75" s="213"/>
      <c r="D75" s="213"/>
      <c r="E75" s="213"/>
      <c r="F75" s="213"/>
      <c r="G75" s="213"/>
    </row>
    <row r="76" spans="1:90" ht="18" customHeight="1" x14ac:dyDescent="0.25">
      <c r="A76" s="212" t="s">
        <v>84</v>
      </c>
      <c r="B76" s="214"/>
      <c r="C76" s="214"/>
      <c r="D76" s="214"/>
      <c r="E76" s="214"/>
      <c r="F76" s="214"/>
      <c r="G76" s="214"/>
    </row>
    <row r="77" spans="1:90" ht="15" customHeight="1" x14ac:dyDescent="0.25">
      <c r="A77" s="3701" t="s">
        <v>85</v>
      </c>
      <c r="B77" s="3701" t="s">
        <v>65</v>
      </c>
    </row>
    <row r="78" spans="1:90" ht="15" customHeight="1" x14ac:dyDescent="0.25">
      <c r="A78" s="2509"/>
      <c r="B78" s="2510"/>
    </row>
    <row r="79" spans="1:90" ht="15" customHeight="1" x14ac:dyDescent="0.25">
      <c r="A79" s="2510"/>
      <c r="B79" s="2366">
        <f>SUM(B80:B83)</f>
        <v>0</v>
      </c>
    </row>
    <row r="80" spans="1:90" ht="15" customHeight="1" x14ac:dyDescent="0.25">
      <c r="A80" s="216" t="s">
        <v>86</v>
      </c>
      <c r="B80" s="217"/>
    </row>
    <row r="81" spans="1:93" ht="15" customHeight="1" x14ac:dyDescent="0.25">
      <c r="A81" s="218" t="s">
        <v>87</v>
      </c>
      <c r="B81" s="219"/>
    </row>
    <row r="82" spans="1:93" ht="15" customHeight="1" x14ac:dyDescent="0.25">
      <c r="A82" s="218" t="s">
        <v>22</v>
      </c>
      <c r="B82" s="219"/>
    </row>
    <row r="83" spans="1:93" ht="15" customHeight="1" x14ac:dyDescent="0.25">
      <c r="A83" s="220" t="s">
        <v>88</v>
      </c>
      <c r="B83" s="221"/>
    </row>
    <row r="84" spans="1:93" ht="18" customHeight="1" x14ac:dyDescent="0.25">
      <c r="A84" s="7" t="s">
        <v>89</v>
      </c>
    </row>
    <row r="85" spans="1:93" ht="52.5" x14ac:dyDescent="0.25">
      <c r="A85" s="2323" t="s">
        <v>90</v>
      </c>
      <c r="B85" s="2351" t="s">
        <v>91</v>
      </c>
      <c r="C85" s="2328" t="s">
        <v>92</v>
      </c>
      <c r="D85" s="2327" t="s">
        <v>93</v>
      </c>
      <c r="E85" s="2327" t="s">
        <v>94</v>
      </c>
      <c r="F85" s="2324" t="s">
        <v>95</v>
      </c>
    </row>
    <row r="86" spans="1:93" ht="15" customHeight="1" x14ac:dyDescent="0.25">
      <c r="A86" s="2367" t="s">
        <v>96</v>
      </c>
      <c r="B86" s="2368"/>
      <c r="C86" s="2317"/>
      <c r="D86" s="1788"/>
      <c r="E86" s="1788"/>
      <c r="F86" s="2339"/>
      <c r="G86" s="58" t="str">
        <f>$CA86&amp;CB86&amp;CC86&amp;CD86&amp;CE86</f>
        <v/>
      </c>
      <c r="CA86" s="60" t="str">
        <f>IF(CK86=1,"* Las Aplicaciones de EPSA con resultado de Riesgo psicosocial NO DEBE ser MAYOR que el Total de las Aplicaciones. ","")</f>
        <v/>
      </c>
      <c r="CB86" s="226" t="str">
        <f>IF(CL86=1,"* Las Aplicaciones de EPSA con resultado de Riesgo psicosocial NO DEBE ser MENOR que la variable Plan de equipo de cabecera en gestantes con 3 o más riesgos psicosociales. ","")</f>
        <v/>
      </c>
      <c r="CC86" s="226" t="str">
        <f>IF(CM86=1,"* Las Aplicaciones de EPSA asociadas a Violencia de Género NO DEBEN ser MAYOR al Total de Aplicaciones. ","")</f>
        <v/>
      </c>
      <c r="CD86" s="226" t="str">
        <f>IF(CN86=1,"* Las Aplicaciones de EPSA asociadas a 3 o más riesgos psicosociales NO DEBEN ser MAYOR al Total de Aplicaciones. ","")</f>
        <v/>
      </c>
      <c r="CE86" s="226" t="str">
        <f>IF(CO86=1,"* La variable Plan de equipo de cabecera en gestantes con 3 o más riesgos psicosociales NO DEBE ser MAYOR al Total de Aplicaciones. ","")</f>
        <v/>
      </c>
      <c r="CF86" s="227"/>
      <c r="CG86" s="227"/>
      <c r="CH86" s="227"/>
      <c r="CI86" s="227"/>
      <c r="CJ86" s="227"/>
      <c r="CK86" s="228">
        <f>IF(B86&lt;C86,1,0)</f>
        <v>0</v>
      </c>
      <c r="CL86" s="228">
        <f>IF(C86&lt;F86,1,0)</f>
        <v>0</v>
      </c>
      <c r="CM86" s="228">
        <f t="shared" ref="CM86:CO87" si="28">IF(D86&gt;$B86,1,0)</f>
        <v>0</v>
      </c>
      <c r="CN86" s="228">
        <f t="shared" si="28"/>
        <v>0</v>
      </c>
      <c r="CO86" s="228">
        <f t="shared" si="28"/>
        <v>0</v>
      </c>
    </row>
    <row r="87" spans="1:93" ht="15" customHeight="1" x14ac:dyDescent="0.25">
      <c r="A87" s="229" t="s">
        <v>97</v>
      </c>
      <c r="B87" s="230"/>
      <c r="C87" s="141"/>
      <c r="D87" s="193"/>
      <c r="E87" s="193"/>
      <c r="F87" s="143"/>
      <c r="G87" s="58" t="str">
        <f>$CA87&amp;CB87&amp;CC87&amp;CD87&amp;CE87</f>
        <v/>
      </c>
      <c r="CA87" s="60" t="str">
        <f>IF(CK87=1,"* Las Aplicaciones de EPSA con resultado de Riesgo psicosocial NO DEBE ser MAYOR que el Total de las Aplicaciones. ","")</f>
        <v/>
      </c>
      <c r="CB87" s="226" t="str">
        <f>IF(CL87=1,"* Las Aplicaciones de EPSA con resultado de Riesgo psicosocial NO DEBE ser MENOR que la variable Plan de equipo de cabecera en gestantes con 3 o más riesgos psicosociales. ","")</f>
        <v/>
      </c>
      <c r="CC87" s="226" t="str">
        <f>IF(CM87=1,"* Las Aplicaciones de EPSA asociadas a Violencia de Género NO DEBEN ser MAYOR al Total de Aplicaciones. ","")</f>
        <v/>
      </c>
      <c r="CD87" s="226" t="str">
        <f>IF(CN87=1,"* Las Aplicaciones de EPSA asociadas a 3 o más riesgos psicosociales NO DEBEN ser MAYOR al Total de Aplicaciones. ","")</f>
        <v/>
      </c>
      <c r="CE87" s="226" t="str">
        <f>IF(CO87=1,"* La variable Plan de equipo de cabecera en gestantes con 3 o más riesgos psicosociales NO DEBE ser MAYOR al Total de Aplicaciones. ","")</f>
        <v/>
      </c>
      <c r="CF87" s="227"/>
      <c r="CG87" s="227"/>
      <c r="CH87" s="227"/>
      <c r="CI87" s="227"/>
      <c r="CJ87" s="227"/>
      <c r="CK87" s="228">
        <f>IF(B87&lt;C87,1,0)</f>
        <v>0</v>
      </c>
      <c r="CL87" s="228">
        <f>IF(C87&lt;F87,1,0)</f>
        <v>0</v>
      </c>
      <c r="CM87" s="228">
        <f t="shared" si="28"/>
        <v>0</v>
      </c>
      <c r="CN87" s="228">
        <f t="shared" si="28"/>
        <v>0</v>
      </c>
      <c r="CO87" s="228">
        <f t="shared" si="28"/>
        <v>0</v>
      </c>
    </row>
    <row r="88" spans="1:93" ht="18" customHeight="1" x14ac:dyDescent="0.25">
      <c r="A88" s="7" t="s">
        <v>98</v>
      </c>
      <c r="B88" s="13"/>
      <c r="C88" s="13"/>
      <c r="D88" s="13"/>
      <c r="E88" s="13"/>
      <c r="F88" s="214"/>
    </row>
    <row r="89" spans="1:93" ht="39" customHeight="1" x14ac:dyDescent="0.25">
      <c r="A89" s="3542" t="s">
        <v>99</v>
      </c>
      <c r="B89" s="3544"/>
      <c r="C89" s="2328" t="s">
        <v>100</v>
      </c>
      <c r="D89" s="2327" t="s">
        <v>101</v>
      </c>
      <c r="E89" s="2327" t="s">
        <v>102</v>
      </c>
      <c r="F89" s="2327" t="s">
        <v>103</v>
      </c>
      <c r="G89" s="2361" t="s">
        <v>104</v>
      </c>
      <c r="H89" s="2324" t="s">
        <v>105</v>
      </c>
    </row>
    <row r="90" spans="1:93" ht="24" customHeight="1" x14ac:dyDescent="0.25">
      <c r="A90" s="3719" t="s">
        <v>106</v>
      </c>
      <c r="B90" s="2369" t="s">
        <v>107</v>
      </c>
      <c r="C90" s="2364"/>
      <c r="D90" s="1789"/>
      <c r="E90" s="1789"/>
      <c r="F90" s="1788"/>
      <c r="G90" s="1791"/>
      <c r="H90" s="2318"/>
      <c r="I90" s="58" t="str">
        <f>$CA90</f>
        <v/>
      </c>
      <c r="CA90" s="60" t="str">
        <f>IF(AND($C90&lt;&gt;0,H90=""),"* No olvide ingresar la variable "&amp;H$89&amp;""&amp;". Digite CERO si no tiene. ",IF(H90&gt;$C90,"* La variable Casos alterados derivados a Salud Mental no debe ser mayor al Total de Aplicaciones. ",""))</f>
        <v/>
      </c>
      <c r="CB90" s="59"/>
      <c r="CC90" s="59"/>
      <c r="CD90" s="59"/>
      <c r="CE90" s="61"/>
      <c r="CF90" s="61"/>
      <c r="CG90" s="61"/>
      <c r="CH90" s="61"/>
      <c r="CI90" s="61"/>
      <c r="CK90" s="62">
        <f>IF(AND($C90&lt;&gt;0,H90=""),1,IF(H90&gt;$C90,1,0))</f>
        <v>0</v>
      </c>
    </row>
    <row r="91" spans="1:93" ht="21.6" customHeight="1" x14ac:dyDescent="0.25">
      <c r="A91" s="2497"/>
      <c r="B91" s="233" t="s">
        <v>108</v>
      </c>
      <c r="C91" s="188"/>
      <c r="D91" s="234"/>
      <c r="E91" s="234"/>
      <c r="F91" s="186"/>
      <c r="G91" s="187"/>
      <c r="H91" s="41"/>
      <c r="I91" s="58" t="str">
        <f t="shared" ref="I91:I92" si="29">$CA91</f>
        <v/>
      </c>
      <c r="CA91" s="60" t="str">
        <f t="shared" ref="CA91:CA93" si="30">IF(AND($C91&lt;&gt;0,H91=""),"* No olvide ingresar la variable "&amp;H$89&amp;""&amp;". Digite CERO si no tiene. ",IF(H91&gt;$C91,"* La variable Casos alterados derivados a Salud Mental no debe ser mayor al Total de Aplicaciones. ",""))</f>
        <v/>
      </c>
      <c r="CB91" s="59"/>
      <c r="CC91" s="59"/>
      <c r="CD91" s="59"/>
      <c r="CE91" s="61"/>
      <c r="CF91" s="61"/>
      <c r="CG91" s="61"/>
      <c r="CH91" s="61"/>
      <c r="CI91" s="61"/>
      <c r="CK91" s="62">
        <f t="shared" ref="CK91:CK92" si="31">IF(AND($C91&lt;&gt;0,H91=""),1,IF(H91&gt;$C91,1,0))</f>
        <v>0</v>
      </c>
    </row>
    <row r="92" spans="1:93" ht="15" customHeight="1" x14ac:dyDescent="0.25">
      <c r="A92" s="2517" t="s">
        <v>109</v>
      </c>
      <c r="B92" s="235" t="s">
        <v>110</v>
      </c>
      <c r="C92" s="2317"/>
      <c r="D92" s="1788"/>
      <c r="E92" s="1788"/>
      <c r="F92" s="1792"/>
      <c r="G92" s="1793"/>
      <c r="H92" s="2370"/>
      <c r="I92" s="58" t="str">
        <f t="shared" si="29"/>
        <v/>
      </c>
      <c r="CA92" s="60" t="str">
        <f t="shared" si="30"/>
        <v/>
      </c>
      <c r="CB92" s="59"/>
      <c r="CC92" s="59"/>
      <c r="CD92" s="59"/>
      <c r="CE92" s="61"/>
      <c r="CF92" s="61"/>
      <c r="CG92" s="61"/>
      <c r="CH92" s="61"/>
      <c r="CI92" s="61"/>
      <c r="CK92" s="62">
        <f t="shared" si="31"/>
        <v>0</v>
      </c>
    </row>
    <row r="93" spans="1:93" ht="15" customHeight="1" x14ac:dyDescent="0.25">
      <c r="A93" s="2518"/>
      <c r="B93" s="233" t="s">
        <v>111</v>
      </c>
      <c r="C93" s="40"/>
      <c r="D93" s="186"/>
      <c r="E93" s="186"/>
      <c r="F93" s="184"/>
      <c r="G93" s="239"/>
      <c r="H93" s="240"/>
      <c r="I93" s="58" t="str">
        <f>$CA93</f>
        <v/>
      </c>
      <c r="CA93" s="60" t="str">
        <f t="shared" si="30"/>
        <v/>
      </c>
      <c r="CB93" s="59"/>
      <c r="CC93" s="59"/>
      <c r="CD93" s="59"/>
      <c r="CE93" s="61"/>
      <c r="CF93" s="61"/>
      <c r="CG93" s="61"/>
      <c r="CH93" s="61"/>
      <c r="CI93" s="61"/>
      <c r="CK93" s="62">
        <f>IF(AND($C93&lt;&gt;0,H93=""),1,IF(H93&gt;$C93,1,0))</f>
        <v>0</v>
      </c>
    </row>
    <row r="94" spans="1:93" ht="18" customHeight="1" x14ac:dyDescent="0.25">
      <c r="A94" s="7" t="s">
        <v>112</v>
      </c>
      <c r="B94" s="241"/>
      <c r="C94" s="242"/>
      <c r="D94" s="242"/>
      <c r="E94" s="242"/>
      <c r="F94" s="3"/>
      <c r="G94" s="213"/>
      <c r="H94" s="243"/>
      <c r="I94" s="3"/>
    </row>
    <row r="95" spans="1:93" ht="15" customHeight="1" x14ac:dyDescent="0.25">
      <c r="A95" s="3212" t="s">
        <v>85</v>
      </c>
      <c r="B95" s="3544"/>
      <c r="C95" s="3691" t="s">
        <v>65</v>
      </c>
      <c r="D95" s="3693"/>
      <c r="E95" s="3692"/>
      <c r="F95" s="3691" t="s">
        <v>113</v>
      </c>
      <c r="G95" s="3692"/>
      <c r="H95" s="3691" t="s">
        <v>114</v>
      </c>
      <c r="I95" s="3692"/>
    </row>
    <row r="96" spans="1:93" ht="15" customHeight="1" x14ac:dyDescent="0.25">
      <c r="A96" s="2505"/>
      <c r="B96" s="2506"/>
      <c r="C96" s="2328" t="s">
        <v>17</v>
      </c>
      <c r="D96" s="2346" t="s">
        <v>18</v>
      </c>
      <c r="E96" s="2324" t="s">
        <v>19</v>
      </c>
      <c r="F96" s="2328" t="s">
        <v>18</v>
      </c>
      <c r="G96" s="2324" t="s">
        <v>19</v>
      </c>
      <c r="H96" s="2328" t="s">
        <v>18</v>
      </c>
      <c r="I96" s="2324" t="s">
        <v>19</v>
      </c>
    </row>
    <row r="97" spans="1:90" ht="15" customHeight="1" x14ac:dyDescent="0.25">
      <c r="A97" s="3691" t="s">
        <v>65</v>
      </c>
      <c r="B97" s="3692"/>
      <c r="C97" s="2355">
        <f t="shared" ref="C97:I97" si="32">SUM(C98:C102)</f>
        <v>0</v>
      </c>
      <c r="D97" s="2371">
        <f t="shared" si="32"/>
        <v>0</v>
      </c>
      <c r="E97" s="2356">
        <f t="shared" si="32"/>
        <v>0</v>
      </c>
      <c r="F97" s="2355">
        <f>SUM(F98:F102)</f>
        <v>0</v>
      </c>
      <c r="G97" s="2356">
        <f t="shared" si="32"/>
        <v>0</v>
      </c>
      <c r="H97" s="2355">
        <f t="shared" si="32"/>
        <v>0</v>
      </c>
      <c r="I97" s="2356">
        <f t="shared" si="32"/>
        <v>0</v>
      </c>
    </row>
    <row r="98" spans="1:90" ht="15" customHeight="1" x14ac:dyDescent="0.25">
      <c r="A98" s="3721" t="s">
        <v>22</v>
      </c>
      <c r="B98" s="3722"/>
      <c r="C98" s="2372">
        <f>SUM(D98+E98)</f>
        <v>0</v>
      </c>
      <c r="D98" s="2373">
        <f>SUM(F98+H98)</f>
        <v>0</v>
      </c>
      <c r="E98" s="2350">
        <f>SUM(G98+I98)</f>
        <v>0</v>
      </c>
      <c r="F98" s="2317"/>
      <c r="G98" s="2318"/>
      <c r="H98" s="2317"/>
      <c r="I98" s="2339"/>
    </row>
    <row r="99" spans="1:90" ht="15" customHeight="1" x14ac:dyDescent="0.25">
      <c r="A99" s="2542" t="s">
        <v>88</v>
      </c>
      <c r="B99" s="2543"/>
      <c r="C99" s="247">
        <f>SUM(D99+E99)</f>
        <v>0</v>
      </c>
      <c r="D99" s="248">
        <f t="shared" ref="D99:E102" si="33">SUM(F99+H99)</f>
        <v>0</v>
      </c>
      <c r="E99" s="133">
        <f t="shared" si="33"/>
        <v>0</v>
      </c>
      <c r="F99" s="67"/>
      <c r="G99" s="72"/>
      <c r="H99" s="67"/>
      <c r="I99" s="68"/>
    </row>
    <row r="100" spans="1:90" ht="15" customHeight="1" x14ac:dyDescent="0.25">
      <c r="A100" s="2542" t="s">
        <v>87</v>
      </c>
      <c r="B100" s="2543"/>
      <c r="C100" s="247">
        <f>SUM(D100+E100)</f>
        <v>0</v>
      </c>
      <c r="D100" s="248">
        <f t="shared" si="33"/>
        <v>0</v>
      </c>
      <c r="E100" s="133">
        <f t="shared" si="33"/>
        <v>0</v>
      </c>
      <c r="F100" s="77"/>
      <c r="G100" s="82"/>
      <c r="H100" s="77"/>
      <c r="I100" s="78"/>
    </row>
    <row r="101" spans="1:90" ht="15" customHeight="1" x14ac:dyDescent="0.25">
      <c r="A101" s="2544" t="s">
        <v>115</v>
      </c>
      <c r="B101" s="2545"/>
      <c r="C101" s="249">
        <f>SUM(D101+E101)</f>
        <v>0</v>
      </c>
      <c r="D101" s="250">
        <f>SUM(F101+H101)</f>
        <v>0</v>
      </c>
      <c r="E101" s="251">
        <f>SUM(G101+I101)</f>
        <v>0</v>
      </c>
      <c r="F101" s="104"/>
      <c r="G101" s="109"/>
      <c r="H101" s="104"/>
      <c r="I101" s="105"/>
    </row>
    <row r="102" spans="1:90" ht="15" customHeight="1" x14ac:dyDescent="0.25">
      <c r="A102" s="2546" t="s">
        <v>116</v>
      </c>
      <c r="B102" s="2547"/>
      <c r="C102" s="252">
        <f>SUM(D102+E102)</f>
        <v>0</v>
      </c>
      <c r="D102" s="253">
        <f t="shared" si="33"/>
        <v>0</v>
      </c>
      <c r="E102" s="254">
        <f t="shared" si="33"/>
        <v>0</v>
      </c>
      <c r="F102" s="40"/>
      <c r="G102" s="41"/>
      <c r="H102" s="40"/>
      <c r="I102" s="88"/>
    </row>
    <row r="103" spans="1:90" ht="18" customHeight="1" x14ac:dyDescent="0.25">
      <c r="A103" s="2548" t="s">
        <v>117</v>
      </c>
      <c r="B103" s="2548"/>
      <c r="C103" s="2548"/>
      <c r="D103" s="2548"/>
      <c r="E103" s="2548"/>
      <c r="F103" s="2548"/>
      <c r="G103" s="2548"/>
      <c r="H103" s="2548"/>
      <c r="I103" s="2548"/>
      <c r="J103" s="2548"/>
      <c r="K103" s="2548"/>
      <c r="L103" s="2548"/>
      <c r="M103" s="2548"/>
      <c r="N103" s="2548"/>
      <c r="O103" s="2548"/>
      <c r="P103" s="2548"/>
      <c r="Q103" s="255"/>
      <c r="R103" s="3"/>
      <c r="S103" s="3"/>
      <c r="T103" s="3"/>
      <c r="U103" s="3"/>
    </row>
    <row r="104" spans="1:90" ht="18" customHeight="1" x14ac:dyDescent="0.25">
      <c r="A104" s="2549" t="s">
        <v>118</v>
      </c>
      <c r="B104" s="2549"/>
      <c r="C104" s="2549"/>
      <c r="D104" s="2549"/>
      <c r="E104" s="2549"/>
      <c r="F104" s="2549"/>
      <c r="G104" s="2549"/>
      <c r="H104" s="2549"/>
      <c r="I104" s="2549"/>
      <c r="J104" s="2549"/>
      <c r="K104" s="2549"/>
      <c r="L104" s="2549"/>
      <c r="M104" s="2549"/>
      <c r="N104" s="2549"/>
      <c r="O104" s="2549"/>
      <c r="P104" s="2549"/>
      <c r="Q104" s="2549"/>
      <c r="R104" s="3"/>
      <c r="S104" s="3"/>
      <c r="T104" s="3"/>
      <c r="U104" s="3"/>
    </row>
    <row r="105" spans="1:90" ht="15" customHeight="1" x14ac:dyDescent="0.25">
      <c r="A105" s="2550" t="s">
        <v>119</v>
      </c>
      <c r="B105" s="2551"/>
      <c r="C105" s="2556" t="s">
        <v>120</v>
      </c>
      <c r="D105" s="2557"/>
      <c r="E105" s="2558"/>
      <c r="F105" s="2559" t="s">
        <v>6</v>
      </c>
      <c r="G105" s="2560"/>
      <c r="H105" s="2560"/>
      <c r="I105" s="2560"/>
      <c r="J105" s="2560"/>
      <c r="K105" s="2560"/>
      <c r="L105" s="2560"/>
      <c r="M105" s="2560"/>
      <c r="N105" s="2560"/>
      <c r="O105" s="2560"/>
      <c r="P105" s="2560"/>
      <c r="Q105" s="2560"/>
      <c r="R105" s="2560"/>
      <c r="S105" s="2560"/>
      <c r="T105" s="2560"/>
      <c r="U105" s="2561"/>
      <c r="V105" s="2570" t="s">
        <v>121</v>
      </c>
      <c r="W105" s="2571" t="s">
        <v>122</v>
      </c>
    </row>
    <row r="106" spans="1:90" ht="15" customHeight="1" x14ac:dyDescent="0.25">
      <c r="A106" s="2552"/>
      <c r="B106" s="2553"/>
      <c r="C106" s="2504"/>
      <c r="D106" s="2505"/>
      <c r="E106" s="2506"/>
      <c r="F106" s="2572" t="s">
        <v>123</v>
      </c>
      <c r="G106" s="2573"/>
      <c r="H106" s="2573" t="s">
        <v>124</v>
      </c>
      <c r="I106" s="2573"/>
      <c r="J106" s="2573" t="s">
        <v>125</v>
      </c>
      <c r="K106" s="2573"/>
      <c r="L106" s="2573" t="s">
        <v>126</v>
      </c>
      <c r="M106" s="2573"/>
      <c r="N106" s="2573" t="s">
        <v>127</v>
      </c>
      <c r="O106" s="2573"/>
      <c r="P106" s="2573" t="s">
        <v>128</v>
      </c>
      <c r="Q106" s="2573"/>
      <c r="R106" s="2573" t="s">
        <v>129</v>
      </c>
      <c r="S106" s="2573"/>
      <c r="T106" s="2573" t="s">
        <v>130</v>
      </c>
      <c r="U106" s="2574"/>
      <c r="V106" s="2570"/>
      <c r="W106" s="2571"/>
    </row>
    <row r="107" spans="1:90" ht="15" customHeight="1" x14ac:dyDescent="0.25">
      <c r="A107" s="2554"/>
      <c r="B107" s="2555"/>
      <c r="C107" s="2345" t="s">
        <v>17</v>
      </c>
      <c r="D107" s="2346" t="s">
        <v>18</v>
      </c>
      <c r="E107" s="123" t="s">
        <v>19</v>
      </c>
      <c r="F107" s="256" t="s">
        <v>18</v>
      </c>
      <c r="G107" s="257" t="s">
        <v>19</v>
      </c>
      <c r="H107" s="258" t="s">
        <v>18</v>
      </c>
      <c r="I107" s="257" t="s">
        <v>19</v>
      </c>
      <c r="J107" s="258" t="s">
        <v>18</v>
      </c>
      <c r="K107" s="257" t="s">
        <v>19</v>
      </c>
      <c r="L107" s="258" t="s">
        <v>18</v>
      </c>
      <c r="M107" s="257" t="s">
        <v>19</v>
      </c>
      <c r="N107" s="258" t="s">
        <v>18</v>
      </c>
      <c r="O107" s="257" t="s">
        <v>19</v>
      </c>
      <c r="P107" s="258" t="s">
        <v>18</v>
      </c>
      <c r="Q107" s="257" t="s">
        <v>19</v>
      </c>
      <c r="R107" s="258" t="s">
        <v>18</v>
      </c>
      <c r="S107" s="257" t="s">
        <v>19</v>
      </c>
      <c r="T107" s="258" t="s">
        <v>18</v>
      </c>
      <c r="U107" s="259" t="s">
        <v>19</v>
      </c>
      <c r="V107" s="2570"/>
      <c r="W107" s="2571"/>
    </row>
    <row r="108" spans="1:90" ht="15" customHeight="1" x14ac:dyDescent="0.25">
      <c r="A108" s="3723" t="s">
        <v>131</v>
      </c>
      <c r="B108" s="3724"/>
      <c r="C108" s="2374">
        <f t="shared" ref="C108:C117" si="34">SUM(D108+E108)</f>
        <v>0</v>
      </c>
      <c r="D108" s="2375">
        <f>+J108+L108+N108+P108+R108+T108</f>
        <v>0</v>
      </c>
      <c r="E108" s="2316">
        <f>+K108+M108+O108+Q108+S108+U108</f>
        <v>0</v>
      </c>
      <c r="F108" s="2376"/>
      <c r="G108" s="2377"/>
      <c r="H108" s="2376"/>
      <c r="I108" s="2377"/>
      <c r="J108" s="2317"/>
      <c r="K108" s="2339"/>
      <c r="L108" s="2317"/>
      <c r="M108" s="2339"/>
      <c r="N108" s="2317"/>
      <c r="O108" s="2339"/>
      <c r="P108" s="2340"/>
      <c r="Q108" s="2339"/>
      <c r="R108" s="2340"/>
      <c r="S108" s="2339"/>
      <c r="T108" s="2340"/>
      <c r="U108" s="2341"/>
      <c r="V108" s="264"/>
      <c r="W108" s="265"/>
      <c r="X108" s="14"/>
      <c r="CA108" s="59"/>
      <c r="CB108" s="59"/>
      <c r="CC108" s="59"/>
      <c r="CD108" s="59"/>
      <c r="CE108" s="61"/>
      <c r="CF108" s="61"/>
      <c r="CG108" s="61"/>
      <c r="CH108" s="61"/>
      <c r="CI108" s="61"/>
    </row>
    <row r="109" spans="1:90" ht="15" customHeight="1" x14ac:dyDescent="0.25">
      <c r="A109" s="2566" t="s">
        <v>132</v>
      </c>
      <c r="B109" s="2567"/>
      <c r="C109" s="266">
        <f t="shared" si="34"/>
        <v>0</v>
      </c>
      <c r="D109" s="267">
        <f t="shared" ref="D109:E111" si="35">SUM(J109+L109+N109+P109+R109+T109)</f>
        <v>0</v>
      </c>
      <c r="E109" s="86">
        <f t="shared" si="35"/>
        <v>0</v>
      </c>
      <c r="F109" s="268"/>
      <c r="G109" s="269"/>
      <c r="H109" s="268"/>
      <c r="I109" s="270"/>
      <c r="J109" s="77"/>
      <c r="K109" s="78"/>
      <c r="L109" s="77"/>
      <c r="M109" s="78"/>
      <c r="N109" s="77"/>
      <c r="O109" s="78"/>
      <c r="P109" s="79"/>
      <c r="Q109" s="78"/>
      <c r="R109" s="79"/>
      <c r="S109" s="78"/>
      <c r="T109" s="79"/>
      <c r="U109" s="80"/>
      <c r="V109" s="271"/>
      <c r="W109" s="272"/>
      <c r="X109" s="14"/>
    </row>
    <row r="110" spans="1:90" ht="15" customHeight="1" x14ac:dyDescent="0.25">
      <c r="A110" s="2566" t="s">
        <v>133</v>
      </c>
      <c r="B110" s="2567"/>
      <c r="C110" s="266">
        <f t="shared" si="34"/>
        <v>0</v>
      </c>
      <c r="D110" s="267">
        <f t="shared" si="35"/>
        <v>0</v>
      </c>
      <c r="E110" s="86">
        <f t="shared" si="35"/>
        <v>0</v>
      </c>
      <c r="F110" s="273"/>
      <c r="G110" s="274"/>
      <c r="H110" s="273"/>
      <c r="I110" s="275"/>
      <c r="J110" s="104"/>
      <c r="K110" s="105"/>
      <c r="L110" s="104"/>
      <c r="M110" s="105"/>
      <c r="N110" s="104"/>
      <c r="O110" s="105"/>
      <c r="P110" s="106"/>
      <c r="Q110" s="105"/>
      <c r="R110" s="106"/>
      <c r="S110" s="105"/>
      <c r="T110" s="106"/>
      <c r="U110" s="107"/>
      <c r="V110" s="271"/>
      <c r="W110" s="272"/>
      <c r="X110" s="14"/>
    </row>
    <row r="111" spans="1:90" ht="15" customHeight="1" x14ac:dyDescent="0.25">
      <c r="A111" s="2568" t="s">
        <v>134</v>
      </c>
      <c r="B111" s="2569"/>
      <c r="C111" s="266">
        <f t="shared" si="34"/>
        <v>0</v>
      </c>
      <c r="D111" s="267">
        <f t="shared" si="35"/>
        <v>0</v>
      </c>
      <c r="E111" s="86">
        <f t="shared" si="35"/>
        <v>0</v>
      </c>
      <c r="F111" s="273"/>
      <c r="G111" s="274"/>
      <c r="H111" s="273"/>
      <c r="I111" s="275"/>
      <c r="J111" s="104"/>
      <c r="K111" s="105"/>
      <c r="L111" s="104"/>
      <c r="M111" s="105"/>
      <c r="N111" s="104"/>
      <c r="O111" s="105"/>
      <c r="P111" s="106"/>
      <c r="Q111" s="105"/>
      <c r="R111" s="106"/>
      <c r="S111" s="105"/>
      <c r="T111" s="106"/>
      <c r="U111" s="107"/>
      <c r="V111" s="271"/>
      <c r="W111" s="272"/>
      <c r="X111" s="14"/>
    </row>
    <row r="112" spans="1:90" ht="15" customHeight="1" x14ac:dyDescent="0.25">
      <c r="A112" s="2568" t="s">
        <v>135</v>
      </c>
      <c r="B112" s="2569"/>
      <c r="C112" s="266">
        <f t="shared" si="34"/>
        <v>0</v>
      </c>
      <c r="D112" s="267">
        <f>+F112+H112</f>
        <v>0</v>
      </c>
      <c r="E112" s="86">
        <f>+G112+I112</f>
        <v>0</v>
      </c>
      <c r="F112" s="104"/>
      <c r="G112" s="276"/>
      <c r="H112" s="104"/>
      <c r="I112" s="109"/>
      <c r="J112" s="268"/>
      <c r="K112" s="270"/>
      <c r="L112" s="268"/>
      <c r="M112" s="270"/>
      <c r="N112" s="268"/>
      <c r="O112" s="270"/>
      <c r="P112" s="277"/>
      <c r="Q112" s="270"/>
      <c r="R112" s="277"/>
      <c r="S112" s="270"/>
      <c r="T112" s="277"/>
      <c r="U112" s="278"/>
      <c r="V112" s="81"/>
      <c r="W112" s="279"/>
      <c r="X112" t="str">
        <f>CA112&amp;CB112</f>
        <v/>
      </c>
      <c r="CA112" s="60" t="str">
        <f>IF(AND($C112&lt;&gt;0,V112=""),"* No olvide ingresar la variable "&amp;V$105&amp;""&amp;". Digite CERO si no tiene. ",IF(V112&gt;$C112,"* La variable Niños, Niñas, Adolescentes y Jóvenes SENAME no debe ser mayor al Total Ambos Sexos. ",""))</f>
        <v/>
      </c>
      <c r="CB112" s="60" t="str">
        <f>IF(AND($C112&lt;&gt;0,W112=""),"* No olvide ingresar la variable "&amp;W$105&amp;""&amp;". Digite CERO si no tiene. ",IF(W112&gt;$C112,"* La variable Niños, Niñas, Adolescentes y Jóvenes Mejor Niñez no debe ser mayor al Total Ambos Sexos. ",""))</f>
        <v/>
      </c>
      <c r="CC112" s="59"/>
      <c r="CD112" s="59"/>
      <c r="CE112" s="61"/>
      <c r="CF112" s="61"/>
      <c r="CG112" s="61"/>
      <c r="CH112" s="61"/>
      <c r="CI112" s="61"/>
      <c r="CK112" s="62">
        <f>IF(AND($C112&lt;&gt;0,V112=""),1,IF(V112&gt;$C112,1,0))</f>
        <v>0</v>
      </c>
      <c r="CL112" s="62">
        <f>IF(AND($C112&lt;&gt;0,W112=""),1,IF(W112&gt;$C112,1,0))</f>
        <v>0</v>
      </c>
    </row>
    <row r="113" spans="1:90" ht="15" customHeight="1" x14ac:dyDescent="0.25">
      <c r="A113" s="2568" t="s">
        <v>136</v>
      </c>
      <c r="B113" s="2569"/>
      <c r="C113" s="280">
        <f>SUM(D113+E113)</f>
        <v>0</v>
      </c>
      <c r="D113" s="267">
        <f>+H113</f>
        <v>0</v>
      </c>
      <c r="E113" s="86">
        <f>+I113</f>
        <v>0</v>
      </c>
      <c r="F113" s="273"/>
      <c r="G113" s="274"/>
      <c r="H113" s="104"/>
      <c r="I113" s="109"/>
      <c r="J113" s="268"/>
      <c r="K113" s="281"/>
      <c r="L113" s="268"/>
      <c r="M113" s="281"/>
      <c r="N113" s="268"/>
      <c r="O113" s="281"/>
      <c r="P113" s="268"/>
      <c r="Q113" s="281"/>
      <c r="R113" s="268"/>
      <c r="S113" s="281"/>
      <c r="T113" s="268"/>
      <c r="U113" s="282"/>
      <c r="V113" s="81"/>
      <c r="W113" s="283"/>
      <c r="X113" s="14" t="str">
        <f t="shared" ref="X113:X117" si="36">CA113&amp;CB113</f>
        <v/>
      </c>
      <c r="CA113" s="60" t="str">
        <f t="shared" ref="CA113:CA116" si="37">IF(AND($C113&lt;&gt;0,V113=""),"* No olvide ingresar la variable "&amp;V$105&amp;""&amp;". Digite CERO si no tiene. ",IF(V113&gt;$C113,"* La variable Niños, Niñas, Adolescentes y Jóvenes SENAME no debe ser mayor al Total Ambos Sexos. ",""))</f>
        <v/>
      </c>
      <c r="CB113" s="60" t="str">
        <f t="shared" ref="CB113:CB116" si="38">IF(AND($C113&lt;&gt;0,W113=""),"* No olvide ingresar la variable "&amp;W$105&amp;""&amp;". Digite CERO si no tiene. ",IF(W113&gt;$C113,"* La variable Niños, Niñas, Adolescentes y Jóvenes Mejor Niñez no debe ser mayor al Total Ambos Sexos. ",""))</f>
        <v/>
      </c>
      <c r="CC113" s="59"/>
      <c r="CD113" s="59"/>
      <c r="CE113" s="61"/>
      <c r="CF113" s="61"/>
      <c r="CG113" s="61"/>
      <c r="CH113" s="61"/>
      <c r="CI113" s="61"/>
      <c r="CK113" s="62">
        <f t="shared" ref="CK113:CL116" si="39">IF(AND($C113&lt;&gt;0,V113=""),1,IF(V113&gt;$C113,1,0))</f>
        <v>0</v>
      </c>
      <c r="CL113" s="62">
        <f t="shared" si="39"/>
        <v>0</v>
      </c>
    </row>
    <row r="114" spans="1:90" ht="15" customHeight="1" x14ac:dyDescent="0.25">
      <c r="A114" s="2568" t="s">
        <v>137</v>
      </c>
      <c r="B114" s="2569"/>
      <c r="C114" s="280">
        <f>SUM(D114+E114)</f>
        <v>0</v>
      </c>
      <c r="D114" s="267">
        <f>(F114+H114)</f>
        <v>0</v>
      </c>
      <c r="E114" s="86">
        <f>(G114+I114)</f>
        <v>0</v>
      </c>
      <c r="F114" s="104"/>
      <c r="G114" s="109"/>
      <c r="H114" s="104"/>
      <c r="I114" s="109"/>
      <c r="J114" s="284"/>
      <c r="K114" s="285"/>
      <c r="L114" s="284"/>
      <c r="M114" s="285"/>
      <c r="N114" s="284"/>
      <c r="O114" s="285"/>
      <c r="P114" s="286"/>
      <c r="Q114" s="285"/>
      <c r="R114" s="286"/>
      <c r="S114" s="285"/>
      <c r="T114" s="286"/>
      <c r="U114" s="287"/>
      <c r="V114" s="91"/>
      <c r="W114" s="279"/>
      <c r="X114" s="14" t="str">
        <f t="shared" si="36"/>
        <v/>
      </c>
      <c r="CA114" s="60" t="str">
        <f t="shared" si="37"/>
        <v/>
      </c>
      <c r="CB114" s="60" t="str">
        <f t="shared" si="38"/>
        <v/>
      </c>
      <c r="CC114" s="59"/>
      <c r="CD114" s="59"/>
      <c r="CE114" s="61"/>
      <c r="CF114" s="61"/>
      <c r="CG114" s="61"/>
      <c r="CH114" s="61"/>
      <c r="CI114" s="61"/>
      <c r="CK114" s="62">
        <f t="shared" si="39"/>
        <v>0</v>
      </c>
      <c r="CL114" s="62">
        <f t="shared" si="39"/>
        <v>0</v>
      </c>
    </row>
    <row r="115" spans="1:90" ht="15" customHeight="1" x14ac:dyDescent="0.25">
      <c r="A115" s="3725" t="s">
        <v>138</v>
      </c>
      <c r="B115" s="2378" t="s">
        <v>139</v>
      </c>
      <c r="C115" s="2379">
        <f t="shared" si="34"/>
        <v>0</v>
      </c>
      <c r="D115" s="2380">
        <f t="shared" ref="D115:E117" si="40">SUM(F115+H115+J115+L115+N115+P115+R115+T115)</f>
        <v>0</v>
      </c>
      <c r="E115" s="2316">
        <f t="shared" si="40"/>
        <v>0</v>
      </c>
      <c r="F115" s="2317"/>
      <c r="G115" s="2381"/>
      <c r="H115" s="2317"/>
      <c r="I115" s="2318"/>
      <c r="J115" s="2317"/>
      <c r="K115" s="2339"/>
      <c r="L115" s="2317"/>
      <c r="M115" s="2339"/>
      <c r="N115" s="2317"/>
      <c r="O115" s="2318"/>
      <c r="P115" s="2317"/>
      <c r="Q115" s="2318"/>
      <c r="R115" s="2317"/>
      <c r="S115" s="2318"/>
      <c r="T115" s="2317"/>
      <c r="U115" s="759"/>
      <c r="V115" s="2342"/>
      <c r="W115" s="2382"/>
      <c r="X115" s="14" t="str">
        <f t="shared" si="36"/>
        <v/>
      </c>
      <c r="CA115" s="60" t="str">
        <f t="shared" si="37"/>
        <v/>
      </c>
      <c r="CB115" s="60" t="str">
        <f t="shared" si="38"/>
        <v/>
      </c>
      <c r="CC115" s="59"/>
      <c r="CD115" s="59"/>
      <c r="CE115" s="61"/>
      <c r="CF115" s="61"/>
      <c r="CG115" s="61"/>
      <c r="CH115" s="61"/>
      <c r="CI115" s="61"/>
      <c r="CK115" s="62">
        <f t="shared" si="39"/>
        <v>0</v>
      </c>
      <c r="CL115" s="62">
        <f t="shared" si="39"/>
        <v>0</v>
      </c>
    </row>
    <row r="116" spans="1:90" ht="19.5" customHeight="1" x14ac:dyDescent="0.25">
      <c r="A116" s="2576"/>
      <c r="B116" s="293" t="s">
        <v>140</v>
      </c>
      <c r="C116" s="294">
        <f t="shared" si="34"/>
        <v>0</v>
      </c>
      <c r="D116" s="295">
        <f t="shared" si="40"/>
        <v>0</v>
      </c>
      <c r="E116" s="296">
        <f t="shared" si="40"/>
        <v>0</v>
      </c>
      <c r="F116" s="104"/>
      <c r="G116" s="276"/>
      <c r="H116" s="104"/>
      <c r="I116" s="109"/>
      <c r="J116" s="104"/>
      <c r="K116" s="105"/>
      <c r="L116" s="104"/>
      <c r="M116" s="105"/>
      <c r="N116" s="104"/>
      <c r="O116" s="109"/>
      <c r="P116" s="104"/>
      <c r="Q116" s="109"/>
      <c r="R116" s="104"/>
      <c r="S116" s="109"/>
      <c r="T116" s="104"/>
      <c r="U116" s="181"/>
      <c r="V116" s="297"/>
      <c r="W116" s="283"/>
      <c r="X116" s="14" t="str">
        <f t="shared" si="36"/>
        <v/>
      </c>
      <c r="CA116" s="60" t="str">
        <f t="shared" si="37"/>
        <v/>
      </c>
      <c r="CB116" s="60" t="str">
        <f t="shared" si="38"/>
        <v/>
      </c>
      <c r="CC116" s="59"/>
      <c r="CD116" s="59"/>
      <c r="CE116" s="61"/>
      <c r="CF116" s="61"/>
      <c r="CG116" s="61"/>
      <c r="CH116" s="61"/>
      <c r="CI116" s="61"/>
      <c r="CK116" s="62">
        <f t="shared" si="39"/>
        <v>0</v>
      </c>
      <c r="CL116" s="62">
        <f t="shared" si="39"/>
        <v>0</v>
      </c>
    </row>
    <row r="117" spans="1:90" ht="21" x14ac:dyDescent="0.25">
      <c r="A117" s="2577"/>
      <c r="B117" s="298" t="s">
        <v>141</v>
      </c>
      <c r="C117" s="299">
        <f t="shared" si="34"/>
        <v>0</v>
      </c>
      <c r="D117" s="300">
        <f t="shared" si="40"/>
        <v>0</v>
      </c>
      <c r="E117" s="301">
        <f t="shared" si="40"/>
        <v>0</v>
      </c>
      <c r="F117" s="302"/>
      <c r="G117" s="303"/>
      <c r="H117" s="302"/>
      <c r="I117" s="304"/>
      <c r="J117" s="302"/>
      <c r="K117" s="305"/>
      <c r="L117" s="302"/>
      <c r="M117" s="305"/>
      <c r="N117" s="302"/>
      <c r="O117" s="304"/>
      <c r="P117" s="302"/>
      <c r="Q117" s="304"/>
      <c r="R117" s="302"/>
      <c r="S117" s="304"/>
      <c r="T117" s="302"/>
      <c r="U117" s="303"/>
      <c r="V117" s="306"/>
      <c r="W117" s="307"/>
      <c r="X117" s="14" t="str">
        <f t="shared" si="36"/>
        <v/>
      </c>
      <c r="CA117" s="60" t="str">
        <f>IF(AND($C117&lt;&gt;0,V117=""),"* No olvide ingresar la variable "&amp;V$105&amp;""&amp;". Digite CERO si no tiene. ",IF(V117&gt;$C117,"* La variable Niños, Niñas, Adolescentes y Jóvenes SENAME no debe ser mayor al Total Ambos Sexos. ",""))</f>
        <v/>
      </c>
      <c r="CB117" s="60" t="str">
        <f>IF(AND($C117&lt;&gt;0,W117=""),"* No olvide ingresar la variable "&amp;W$105&amp;""&amp;". Digite CERO si no tiene. ",IF(W117&gt;$C117,"* La variable Niños, Niñas, Adolescentes y Jóvenes Mejor Niñez no debe ser mayor al Total Ambos Sexos. ",""))</f>
        <v/>
      </c>
      <c r="CC117" s="59"/>
      <c r="CD117" s="59"/>
      <c r="CE117" s="61"/>
      <c r="CF117" s="61"/>
      <c r="CG117" s="61"/>
      <c r="CH117" s="61"/>
      <c r="CI117" s="61"/>
      <c r="CK117" s="62">
        <f>IF(AND($C117&lt;&gt;0,V117=""),1,IF(V117&gt;$C117,1,0))</f>
        <v>0</v>
      </c>
      <c r="CL117" s="62">
        <f>IF(AND($C117&lt;&gt;0,W117=""),1,IF(W117&gt;$C117,1,0))</f>
        <v>0</v>
      </c>
    </row>
    <row r="118" spans="1:90" ht="18" customHeight="1" x14ac:dyDescent="0.25">
      <c r="A118" s="11" t="s">
        <v>142</v>
      </c>
      <c r="B118" s="308"/>
      <c r="C118" s="308"/>
      <c r="D118" s="308"/>
      <c r="E118" s="308"/>
      <c r="F118" s="309"/>
      <c r="G118" s="309"/>
      <c r="H118" s="309"/>
      <c r="I118" s="310"/>
      <c r="J118" s="311"/>
      <c r="K118" s="311"/>
      <c r="L118" s="312"/>
      <c r="M118" s="313"/>
      <c r="N118" s="314"/>
      <c r="O118" s="309"/>
      <c r="P118" s="314"/>
      <c r="Q118" s="315"/>
      <c r="R118" s="316"/>
      <c r="S118" s="316"/>
      <c r="T118" s="314"/>
      <c r="U118" s="314"/>
      <c r="V118" s="314"/>
      <c r="W118" s="309"/>
      <c r="X118" s="314"/>
      <c r="Y118" s="309"/>
      <c r="Z118" s="317"/>
      <c r="AA118" s="318"/>
    </row>
    <row r="119" spans="1:90" ht="15" customHeight="1" x14ac:dyDescent="0.25">
      <c r="A119" s="2509" t="s">
        <v>25</v>
      </c>
      <c r="B119" s="2509" t="s">
        <v>26</v>
      </c>
      <c r="C119" s="2578" t="s">
        <v>27</v>
      </c>
      <c r="D119" s="2579"/>
      <c r="E119" s="2522"/>
      <c r="F119" s="3705" t="s">
        <v>6</v>
      </c>
      <c r="G119" s="3706"/>
      <c r="H119" s="3706"/>
      <c r="I119" s="3706"/>
      <c r="J119" s="3706"/>
      <c r="K119" s="3706"/>
      <c r="L119" s="3706"/>
      <c r="M119" s="3706"/>
      <c r="N119" s="3706"/>
      <c r="O119" s="3706"/>
      <c r="P119" s="3706"/>
      <c r="Q119" s="3706"/>
      <c r="R119" s="3706"/>
      <c r="S119" s="3706"/>
      <c r="T119" s="3235"/>
      <c r="U119" s="3235"/>
      <c r="V119" s="3706"/>
      <c r="W119" s="3706"/>
      <c r="X119" s="3706"/>
      <c r="Y119" s="3706"/>
      <c r="Z119" s="3706"/>
      <c r="AA119" s="3726"/>
      <c r="AB119" s="3730" t="s">
        <v>143</v>
      </c>
      <c r="AC119" s="3731" t="s">
        <v>29</v>
      </c>
    </row>
    <row r="120" spans="1:90" ht="15" customHeight="1" x14ac:dyDescent="0.25">
      <c r="A120" s="2509"/>
      <c r="B120" s="2509"/>
      <c r="C120" s="2580"/>
      <c r="D120" s="2505"/>
      <c r="E120" s="2506"/>
      <c r="F120" s="3691" t="s">
        <v>144</v>
      </c>
      <c r="G120" s="3692"/>
      <c r="H120" s="3691" t="s">
        <v>145</v>
      </c>
      <c r="I120" s="3692"/>
      <c r="J120" s="3691" t="s">
        <v>146</v>
      </c>
      <c r="K120" s="3692"/>
      <c r="L120" s="3693" t="s">
        <v>147</v>
      </c>
      <c r="M120" s="3692"/>
      <c r="N120" s="3691" t="s">
        <v>113</v>
      </c>
      <c r="O120" s="3692"/>
      <c r="P120" s="3691" t="s">
        <v>114</v>
      </c>
      <c r="Q120" s="3692"/>
      <c r="R120" s="3691" t="s">
        <v>148</v>
      </c>
      <c r="S120" s="3692"/>
      <c r="T120" s="3691" t="s">
        <v>149</v>
      </c>
      <c r="U120" s="3692"/>
      <c r="V120" s="3691" t="s">
        <v>150</v>
      </c>
      <c r="W120" s="3692"/>
      <c r="X120" s="3691" t="s">
        <v>151</v>
      </c>
      <c r="Y120" s="3692"/>
      <c r="Z120" s="3727" t="s">
        <v>130</v>
      </c>
      <c r="AA120" s="3728"/>
      <c r="AB120" s="2590"/>
      <c r="AC120" s="2593"/>
    </row>
    <row r="121" spans="1:90" ht="15" customHeight="1" x14ac:dyDescent="0.25">
      <c r="A121" s="2510"/>
      <c r="B121" s="2510"/>
      <c r="C121" s="2351" t="s">
        <v>17</v>
      </c>
      <c r="D121" s="2346" t="s">
        <v>18</v>
      </c>
      <c r="E121" s="2384" t="s">
        <v>19</v>
      </c>
      <c r="F121" s="2328" t="s">
        <v>18</v>
      </c>
      <c r="G121" s="123" t="s">
        <v>19</v>
      </c>
      <c r="H121" s="2328" t="s">
        <v>18</v>
      </c>
      <c r="I121" s="123" t="s">
        <v>19</v>
      </c>
      <c r="J121" s="2328" t="s">
        <v>18</v>
      </c>
      <c r="K121" s="123" t="s">
        <v>19</v>
      </c>
      <c r="L121" s="2346" t="s">
        <v>18</v>
      </c>
      <c r="M121" s="123" t="s">
        <v>19</v>
      </c>
      <c r="N121" s="2328" t="s">
        <v>18</v>
      </c>
      <c r="O121" s="123" t="s">
        <v>19</v>
      </c>
      <c r="P121" s="2328" t="s">
        <v>18</v>
      </c>
      <c r="Q121" s="123" t="s">
        <v>19</v>
      </c>
      <c r="R121" s="2328" t="s">
        <v>18</v>
      </c>
      <c r="S121" s="2351" t="s">
        <v>19</v>
      </c>
      <c r="T121" s="2328" t="s">
        <v>18</v>
      </c>
      <c r="U121" s="123" t="s">
        <v>19</v>
      </c>
      <c r="V121" s="2328" t="s">
        <v>18</v>
      </c>
      <c r="W121" s="123" t="s">
        <v>19</v>
      </c>
      <c r="X121" s="2328" t="s">
        <v>18</v>
      </c>
      <c r="Y121" s="123" t="s">
        <v>19</v>
      </c>
      <c r="Z121" s="2385" t="s">
        <v>18</v>
      </c>
      <c r="AA121" s="2383" t="s">
        <v>19</v>
      </c>
      <c r="AB121" s="2591"/>
      <c r="AC121" s="2594"/>
    </row>
    <row r="122" spans="1:90" ht="15" customHeight="1" x14ac:dyDescent="0.25">
      <c r="A122" s="3729" t="s">
        <v>152</v>
      </c>
      <c r="B122" s="2338" t="s">
        <v>153</v>
      </c>
      <c r="C122" s="2386">
        <f>SUM(D122+E122)</f>
        <v>0</v>
      </c>
      <c r="D122" s="2373">
        <f>SUM(F122+H122+J122+L122+N122+P122+R122+T122+V122+X122+Z122)</f>
        <v>0</v>
      </c>
      <c r="E122" s="2387">
        <f>SUM(G122+I122+K122+M122+O122+Q122+S122+U122+W122+Y122+AA122)</f>
        <v>0</v>
      </c>
      <c r="F122" s="2317"/>
      <c r="G122" s="2318"/>
      <c r="H122" s="2317"/>
      <c r="I122" s="2339"/>
      <c r="J122" s="2317"/>
      <c r="K122" s="2339"/>
      <c r="L122" s="2388"/>
      <c r="M122" s="2339"/>
      <c r="N122" s="2317"/>
      <c r="O122" s="2339"/>
      <c r="P122" s="2317"/>
      <c r="Q122" s="2339"/>
      <c r="R122" s="2317"/>
      <c r="S122" s="2339"/>
      <c r="T122" s="2317"/>
      <c r="U122" s="2339"/>
      <c r="V122" s="2340"/>
      <c r="W122" s="2339"/>
      <c r="X122" s="2340"/>
      <c r="Y122" s="2339"/>
      <c r="Z122" s="2381"/>
      <c r="AA122" s="777"/>
      <c r="AB122" s="2381"/>
      <c r="AC122" s="2389"/>
      <c r="AD122" s="14" t="str">
        <f>CA122&amp;CB122</f>
        <v/>
      </c>
      <c r="CA122" s="60" t="str">
        <f>IF(AND($C122&lt;&gt;0,AB122=""),"* No olvide ingresar la variable "&amp;AB$119&amp;""&amp;". Digite CERO si no tiene. ",IF(AB122&gt;$C122,"* La variable Pueblos Originarios no debe ser mayor al Total Ambos Sexos. ",""))</f>
        <v/>
      </c>
      <c r="CB122" s="60" t="str">
        <f>IF(AND($C122&lt;&gt;0,AC122=""),"* No olvide ingresar la variable "&amp;AC$119&amp;""&amp;". Digite CERO si no tiene. ",IF(AC122&gt;$C122,"* La variable Migrantes no debe ser mayor al Total Ambos Sexos. ",""))</f>
        <v/>
      </c>
      <c r="CK122" s="327">
        <f>IF(AND($C122&lt;&gt;0,AB122=""),1,IF(AB122&gt;$C122,1,0))</f>
        <v>0</v>
      </c>
      <c r="CL122" s="327">
        <f>IF(AND($C122&lt;&gt;0,AC122=""),1,IF(AC122&gt;$C122,1,0))</f>
        <v>0</v>
      </c>
    </row>
    <row r="123" spans="1:90" ht="15" customHeight="1" x14ac:dyDescent="0.25">
      <c r="A123" s="2586"/>
      <c r="B123" s="83" t="s">
        <v>154</v>
      </c>
      <c r="C123" s="216">
        <f t="shared" ref="C123:C151" si="41">SUM(D123+E123)</f>
        <v>0</v>
      </c>
      <c r="D123" s="248">
        <f t="shared" ref="D123:E151" si="42">SUM(F123+H123+J123+L123+N123+P123+R123+T123+V123+X123+Z123)</f>
        <v>0</v>
      </c>
      <c r="E123" s="328">
        <f t="shared" si="42"/>
        <v>0</v>
      </c>
      <c r="F123" s="77"/>
      <c r="G123" s="82"/>
      <c r="H123" s="77"/>
      <c r="I123" s="78"/>
      <c r="J123" s="77"/>
      <c r="K123" s="78"/>
      <c r="L123" s="329"/>
      <c r="M123" s="78"/>
      <c r="N123" s="77"/>
      <c r="O123" s="78"/>
      <c r="P123" s="77"/>
      <c r="Q123" s="78"/>
      <c r="R123" s="77"/>
      <c r="S123" s="78"/>
      <c r="T123" s="77"/>
      <c r="U123" s="78"/>
      <c r="V123" s="79"/>
      <c r="W123" s="78"/>
      <c r="X123" s="79"/>
      <c r="Y123" s="78"/>
      <c r="Z123" s="330"/>
      <c r="AA123" s="331"/>
      <c r="AB123" s="330"/>
      <c r="AC123" s="332"/>
      <c r="AD123" s="14" t="str">
        <f t="shared" ref="AD123:AD157" si="43">CA123&amp;CB123</f>
        <v/>
      </c>
      <c r="CA123" s="60" t="str">
        <f t="shared" ref="CA123:CA151" si="44">IF(AND($C123&lt;&gt;0,AB123=""),"* No olvide ingresar la variable "&amp;AB$119&amp;""&amp;". Digite CERO si no tiene. ",IF(AB123&gt;$C123,"* La variable Pueblos Originarios no debe ser mayor al Total Ambos Sexos. ",""))</f>
        <v/>
      </c>
      <c r="CB123" s="60" t="str">
        <f t="shared" ref="CB123:CB151" si="45">IF(AND($C123&lt;&gt;0,AC123=""),"* No olvide ingresar la variable "&amp;AC$119&amp;""&amp;". Digite CERO si no tiene. ",IF(AC123&gt;$C123,"* La variable Migrantes no debe ser mayor al Total Ambos Sexos. ",""))</f>
        <v/>
      </c>
      <c r="CK123" s="327">
        <f t="shared" ref="CK123:CL151" si="46">IF(AND($C123&lt;&gt;0,AB123=""),1,IF(AB123&gt;$C123,1,0))</f>
        <v>0</v>
      </c>
      <c r="CL123" s="327">
        <f t="shared" si="46"/>
        <v>0</v>
      </c>
    </row>
    <row r="124" spans="1:90" ht="15" customHeight="1" x14ac:dyDescent="0.25">
      <c r="A124" s="2586"/>
      <c r="B124" s="73" t="s">
        <v>155</v>
      </c>
      <c r="C124" s="216">
        <f t="shared" si="41"/>
        <v>0</v>
      </c>
      <c r="D124" s="248">
        <f t="shared" si="42"/>
        <v>0</v>
      </c>
      <c r="E124" s="328">
        <f t="shared" si="42"/>
        <v>0</v>
      </c>
      <c r="F124" s="77"/>
      <c r="G124" s="82"/>
      <c r="H124" s="77"/>
      <c r="I124" s="78"/>
      <c r="J124" s="77"/>
      <c r="K124" s="78"/>
      <c r="L124" s="329"/>
      <c r="M124" s="78"/>
      <c r="N124" s="77"/>
      <c r="O124" s="78"/>
      <c r="P124" s="77"/>
      <c r="Q124" s="78"/>
      <c r="R124" s="77"/>
      <c r="S124" s="78"/>
      <c r="T124" s="77"/>
      <c r="U124" s="78"/>
      <c r="V124" s="79"/>
      <c r="W124" s="78"/>
      <c r="X124" s="79"/>
      <c r="Y124" s="78"/>
      <c r="Z124" s="330"/>
      <c r="AA124" s="331"/>
      <c r="AB124" s="330"/>
      <c r="AC124" s="332"/>
      <c r="AD124" s="14" t="str">
        <f t="shared" si="43"/>
        <v/>
      </c>
      <c r="CA124" s="60" t="str">
        <f t="shared" si="44"/>
        <v/>
      </c>
      <c r="CB124" s="60" t="str">
        <f t="shared" si="45"/>
        <v/>
      </c>
      <c r="CK124" s="327">
        <f t="shared" si="46"/>
        <v>0</v>
      </c>
      <c r="CL124" s="327">
        <f t="shared" si="46"/>
        <v>0</v>
      </c>
    </row>
    <row r="125" spans="1:90" ht="15" customHeight="1" x14ac:dyDescent="0.25">
      <c r="A125" s="2587"/>
      <c r="B125" s="73" t="s">
        <v>156</v>
      </c>
      <c r="C125" s="218">
        <f t="shared" si="41"/>
        <v>0</v>
      </c>
      <c r="D125" s="333">
        <f t="shared" si="42"/>
        <v>0</v>
      </c>
      <c r="E125" s="334">
        <f t="shared" si="42"/>
        <v>0</v>
      </c>
      <c r="F125" s="77"/>
      <c r="G125" s="82"/>
      <c r="H125" s="77"/>
      <c r="I125" s="78"/>
      <c r="J125" s="77"/>
      <c r="K125" s="78"/>
      <c r="L125" s="329"/>
      <c r="M125" s="78"/>
      <c r="N125" s="77"/>
      <c r="O125" s="78"/>
      <c r="P125" s="77"/>
      <c r="Q125" s="78"/>
      <c r="R125" s="77"/>
      <c r="S125" s="78"/>
      <c r="T125" s="77"/>
      <c r="U125" s="78"/>
      <c r="V125" s="79"/>
      <c r="W125" s="78"/>
      <c r="X125" s="79"/>
      <c r="Y125" s="78"/>
      <c r="Z125" s="330"/>
      <c r="AA125" s="331"/>
      <c r="AB125" s="330"/>
      <c r="AC125" s="332"/>
      <c r="AD125" s="14" t="str">
        <f t="shared" si="43"/>
        <v/>
      </c>
      <c r="CA125" s="60" t="str">
        <f t="shared" si="44"/>
        <v/>
      </c>
      <c r="CB125" s="60" t="str">
        <f t="shared" si="45"/>
        <v/>
      </c>
      <c r="CK125" s="327">
        <f t="shared" si="46"/>
        <v>0</v>
      </c>
      <c r="CL125" s="327">
        <f t="shared" si="46"/>
        <v>0</v>
      </c>
    </row>
    <row r="126" spans="1:90" ht="15" customHeight="1" x14ac:dyDescent="0.25">
      <c r="A126" s="2588"/>
      <c r="B126" s="34" t="s">
        <v>157</v>
      </c>
      <c r="C126" s="220">
        <f t="shared" si="41"/>
        <v>0</v>
      </c>
      <c r="D126" s="253">
        <f t="shared" si="42"/>
        <v>0</v>
      </c>
      <c r="E126" s="335">
        <f t="shared" si="42"/>
        <v>0</v>
      </c>
      <c r="F126" s="40"/>
      <c r="G126" s="41"/>
      <c r="H126" s="40"/>
      <c r="I126" s="88"/>
      <c r="J126" s="40"/>
      <c r="K126" s="88"/>
      <c r="L126" s="336"/>
      <c r="M126" s="88"/>
      <c r="N126" s="40"/>
      <c r="O126" s="88"/>
      <c r="P126" s="40"/>
      <c r="Q126" s="88"/>
      <c r="R126" s="40"/>
      <c r="S126" s="88"/>
      <c r="T126" s="40"/>
      <c r="U126" s="88"/>
      <c r="V126" s="89"/>
      <c r="W126" s="88"/>
      <c r="X126" s="89"/>
      <c r="Y126" s="88"/>
      <c r="Z126" s="337"/>
      <c r="AA126" s="338"/>
      <c r="AB126" s="337"/>
      <c r="AC126" s="339"/>
      <c r="AD126" s="14" t="str">
        <f t="shared" si="43"/>
        <v/>
      </c>
      <c r="CA126" s="60" t="str">
        <f t="shared" si="44"/>
        <v/>
      </c>
      <c r="CB126" s="60" t="str">
        <f t="shared" si="45"/>
        <v/>
      </c>
      <c r="CK126" s="327">
        <f t="shared" si="46"/>
        <v>0</v>
      </c>
      <c r="CL126" s="327">
        <f t="shared" si="46"/>
        <v>0</v>
      </c>
    </row>
    <row r="127" spans="1:90" ht="15" customHeight="1" x14ac:dyDescent="0.25">
      <c r="A127" s="3729" t="s">
        <v>158</v>
      </c>
      <c r="B127" s="2338" t="s">
        <v>153</v>
      </c>
      <c r="C127" s="2386">
        <f t="shared" si="41"/>
        <v>0</v>
      </c>
      <c r="D127" s="2373">
        <f t="shared" si="42"/>
        <v>0</v>
      </c>
      <c r="E127" s="2387">
        <f t="shared" si="42"/>
        <v>0</v>
      </c>
      <c r="F127" s="2317"/>
      <c r="G127" s="2318"/>
      <c r="H127" s="2317"/>
      <c r="I127" s="2339"/>
      <c r="J127" s="2317"/>
      <c r="K127" s="2339"/>
      <c r="L127" s="2388"/>
      <c r="M127" s="2339"/>
      <c r="N127" s="2317"/>
      <c r="O127" s="2339"/>
      <c r="P127" s="2317"/>
      <c r="Q127" s="2339"/>
      <c r="R127" s="2317"/>
      <c r="S127" s="2339"/>
      <c r="T127" s="2317"/>
      <c r="U127" s="2339"/>
      <c r="V127" s="2340"/>
      <c r="W127" s="2339"/>
      <c r="X127" s="2340"/>
      <c r="Y127" s="2339"/>
      <c r="Z127" s="2381"/>
      <c r="AA127" s="777"/>
      <c r="AB127" s="2381"/>
      <c r="AC127" s="2389"/>
      <c r="AD127" s="14" t="str">
        <f t="shared" si="43"/>
        <v/>
      </c>
      <c r="CA127" s="60" t="str">
        <f t="shared" si="44"/>
        <v/>
      </c>
      <c r="CB127" s="60" t="str">
        <f t="shared" si="45"/>
        <v/>
      </c>
      <c r="CK127" s="327">
        <f t="shared" si="46"/>
        <v>0</v>
      </c>
      <c r="CL127" s="327">
        <f t="shared" si="46"/>
        <v>0</v>
      </c>
    </row>
    <row r="128" spans="1:90" ht="15" customHeight="1" x14ac:dyDescent="0.25">
      <c r="A128" s="2586"/>
      <c r="B128" s="83" t="s">
        <v>154</v>
      </c>
      <c r="C128" s="216">
        <f t="shared" si="41"/>
        <v>0</v>
      </c>
      <c r="D128" s="248">
        <f t="shared" si="42"/>
        <v>0</v>
      </c>
      <c r="E128" s="328">
        <f t="shared" si="42"/>
        <v>0</v>
      </c>
      <c r="F128" s="77"/>
      <c r="G128" s="82"/>
      <c r="H128" s="77"/>
      <c r="I128" s="78"/>
      <c r="J128" s="77"/>
      <c r="K128" s="78"/>
      <c r="L128" s="329"/>
      <c r="M128" s="78"/>
      <c r="N128" s="77"/>
      <c r="O128" s="78"/>
      <c r="P128" s="77"/>
      <c r="Q128" s="78"/>
      <c r="R128" s="77"/>
      <c r="S128" s="78"/>
      <c r="T128" s="77"/>
      <c r="U128" s="78"/>
      <c r="V128" s="79"/>
      <c r="W128" s="78"/>
      <c r="X128" s="79"/>
      <c r="Y128" s="78"/>
      <c r="Z128" s="330"/>
      <c r="AA128" s="331"/>
      <c r="AB128" s="330"/>
      <c r="AC128" s="332"/>
      <c r="AD128" s="14" t="str">
        <f t="shared" si="43"/>
        <v/>
      </c>
      <c r="CA128" s="60" t="str">
        <f t="shared" si="44"/>
        <v/>
      </c>
      <c r="CB128" s="60" t="str">
        <f t="shared" si="45"/>
        <v/>
      </c>
      <c r="CK128" s="327">
        <f t="shared" si="46"/>
        <v>0</v>
      </c>
      <c r="CL128" s="327">
        <f t="shared" si="46"/>
        <v>0</v>
      </c>
    </row>
    <row r="129" spans="1:90" ht="15" customHeight="1" x14ac:dyDescent="0.25">
      <c r="A129" s="2586"/>
      <c r="B129" s="73" t="s">
        <v>155</v>
      </c>
      <c r="C129" s="216">
        <f t="shared" si="41"/>
        <v>0</v>
      </c>
      <c r="D129" s="248">
        <f t="shared" si="42"/>
        <v>0</v>
      </c>
      <c r="E129" s="328">
        <f t="shared" si="42"/>
        <v>0</v>
      </c>
      <c r="F129" s="77"/>
      <c r="G129" s="82"/>
      <c r="H129" s="77"/>
      <c r="I129" s="78"/>
      <c r="J129" s="77"/>
      <c r="K129" s="78"/>
      <c r="L129" s="329"/>
      <c r="M129" s="78"/>
      <c r="N129" s="77"/>
      <c r="O129" s="78"/>
      <c r="P129" s="77"/>
      <c r="Q129" s="78"/>
      <c r="R129" s="77"/>
      <c r="S129" s="78"/>
      <c r="T129" s="77"/>
      <c r="U129" s="78"/>
      <c r="V129" s="79"/>
      <c r="W129" s="78"/>
      <c r="X129" s="79"/>
      <c r="Y129" s="78"/>
      <c r="Z129" s="330"/>
      <c r="AA129" s="331"/>
      <c r="AB129" s="330"/>
      <c r="AC129" s="332"/>
      <c r="AD129" s="14" t="str">
        <f t="shared" si="43"/>
        <v/>
      </c>
      <c r="CA129" s="60" t="str">
        <f t="shared" si="44"/>
        <v/>
      </c>
      <c r="CB129" s="60" t="str">
        <f t="shared" si="45"/>
        <v/>
      </c>
      <c r="CK129" s="327">
        <f t="shared" si="46"/>
        <v>0</v>
      </c>
      <c r="CL129" s="327">
        <f t="shared" si="46"/>
        <v>0</v>
      </c>
    </row>
    <row r="130" spans="1:90" ht="15" customHeight="1" x14ac:dyDescent="0.25">
      <c r="A130" s="2587"/>
      <c r="B130" s="73" t="s">
        <v>156</v>
      </c>
      <c r="C130" s="218">
        <f t="shared" si="41"/>
        <v>0</v>
      </c>
      <c r="D130" s="333">
        <f t="shared" si="42"/>
        <v>0</v>
      </c>
      <c r="E130" s="334">
        <f t="shared" si="42"/>
        <v>0</v>
      </c>
      <c r="F130" s="77"/>
      <c r="G130" s="82"/>
      <c r="H130" s="77"/>
      <c r="I130" s="78"/>
      <c r="J130" s="77"/>
      <c r="K130" s="78"/>
      <c r="L130" s="329"/>
      <c r="M130" s="78"/>
      <c r="N130" s="77"/>
      <c r="O130" s="78"/>
      <c r="P130" s="77"/>
      <c r="Q130" s="78"/>
      <c r="R130" s="77"/>
      <c r="S130" s="78"/>
      <c r="T130" s="77"/>
      <c r="U130" s="78"/>
      <c r="V130" s="79"/>
      <c r="W130" s="78"/>
      <c r="X130" s="79"/>
      <c r="Y130" s="78"/>
      <c r="Z130" s="330"/>
      <c r="AA130" s="331"/>
      <c r="AB130" s="330"/>
      <c r="AC130" s="332"/>
      <c r="AD130" s="14" t="str">
        <f t="shared" si="43"/>
        <v/>
      </c>
      <c r="CA130" s="60" t="str">
        <f t="shared" si="44"/>
        <v/>
      </c>
      <c r="CB130" s="60" t="str">
        <f t="shared" si="45"/>
        <v/>
      </c>
      <c r="CK130" s="327">
        <f t="shared" si="46"/>
        <v>0</v>
      </c>
      <c r="CL130" s="327">
        <f t="shared" si="46"/>
        <v>0</v>
      </c>
    </row>
    <row r="131" spans="1:90" ht="15" customHeight="1" x14ac:dyDescent="0.25">
      <c r="A131" s="2588"/>
      <c r="B131" s="34" t="s">
        <v>157</v>
      </c>
      <c r="C131" s="220">
        <f t="shared" si="41"/>
        <v>0</v>
      </c>
      <c r="D131" s="253">
        <f t="shared" si="42"/>
        <v>0</v>
      </c>
      <c r="E131" s="335">
        <f t="shared" si="42"/>
        <v>0</v>
      </c>
      <c r="F131" s="40"/>
      <c r="G131" s="41"/>
      <c r="H131" s="40"/>
      <c r="I131" s="88"/>
      <c r="J131" s="40"/>
      <c r="K131" s="88"/>
      <c r="L131" s="336"/>
      <c r="M131" s="88"/>
      <c r="N131" s="40"/>
      <c r="O131" s="88"/>
      <c r="P131" s="40"/>
      <c r="Q131" s="88"/>
      <c r="R131" s="40"/>
      <c r="S131" s="88"/>
      <c r="T131" s="40"/>
      <c r="U131" s="88"/>
      <c r="V131" s="89"/>
      <c r="W131" s="88"/>
      <c r="X131" s="89"/>
      <c r="Y131" s="88"/>
      <c r="Z131" s="337"/>
      <c r="AA131" s="338"/>
      <c r="AB131" s="337"/>
      <c r="AC131" s="339"/>
      <c r="AD131" s="14" t="str">
        <f t="shared" si="43"/>
        <v/>
      </c>
      <c r="CA131" s="60" t="str">
        <f t="shared" si="44"/>
        <v/>
      </c>
      <c r="CB131" s="60" t="str">
        <f t="shared" si="45"/>
        <v/>
      </c>
      <c r="CK131" s="327">
        <f t="shared" si="46"/>
        <v>0</v>
      </c>
      <c r="CL131" s="327">
        <f t="shared" si="46"/>
        <v>0</v>
      </c>
    </row>
    <row r="132" spans="1:90" ht="15" customHeight="1" x14ac:dyDescent="0.25">
      <c r="A132" s="3707" t="s">
        <v>159</v>
      </c>
      <c r="B132" s="2338" t="s">
        <v>153</v>
      </c>
      <c r="C132" s="2386">
        <f t="shared" si="41"/>
        <v>0</v>
      </c>
      <c r="D132" s="2373">
        <f t="shared" si="42"/>
        <v>0</v>
      </c>
      <c r="E132" s="2387">
        <f t="shared" si="42"/>
        <v>0</v>
      </c>
      <c r="F132" s="2317"/>
      <c r="G132" s="2318"/>
      <c r="H132" s="2317"/>
      <c r="I132" s="2339"/>
      <c r="J132" s="2317"/>
      <c r="K132" s="2339"/>
      <c r="L132" s="2388"/>
      <c r="M132" s="2339"/>
      <c r="N132" s="2317"/>
      <c r="O132" s="2339"/>
      <c r="P132" s="2317"/>
      <c r="Q132" s="2339"/>
      <c r="R132" s="2317"/>
      <c r="S132" s="2339"/>
      <c r="T132" s="2317"/>
      <c r="U132" s="2339"/>
      <c r="V132" s="2340"/>
      <c r="W132" s="2339"/>
      <c r="X132" s="2340"/>
      <c r="Y132" s="2339"/>
      <c r="Z132" s="2381"/>
      <c r="AA132" s="777"/>
      <c r="AB132" s="2381"/>
      <c r="AC132" s="2389"/>
      <c r="AD132" s="14" t="str">
        <f t="shared" si="43"/>
        <v/>
      </c>
      <c r="CA132" s="60" t="str">
        <f t="shared" si="44"/>
        <v/>
      </c>
      <c r="CB132" s="60" t="str">
        <f t="shared" si="45"/>
        <v/>
      </c>
      <c r="CK132" s="327">
        <f t="shared" si="46"/>
        <v>0</v>
      </c>
      <c r="CL132" s="327">
        <f t="shared" si="46"/>
        <v>0</v>
      </c>
    </row>
    <row r="133" spans="1:90" ht="15" customHeight="1" x14ac:dyDescent="0.25">
      <c r="A133" s="2517"/>
      <c r="B133" s="83" t="s">
        <v>154</v>
      </c>
      <c r="C133" s="216">
        <f t="shared" si="41"/>
        <v>0</v>
      </c>
      <c r="D133" s="248">
        <f t="shared" si="42"/>
        <v>0</v>
      </c>
      <c r="E133" s="328">
        <f t="shared" si="42"/>
        <v>0</v>
      </c>
      <c r="F133" s="77"/>
      <c r="G133" s="82"/>
      <c r="H133" s="77"/>
      <c r="I133" s="78"/>
      <c r="J133" s="77"/>
      <c r="K133" s="78"/>
      <c r="L133" s="329"/>
      <c r="M133" s="78"/>
      <c r="N133" s="77"/>
      <c r="O133" s="78"/>
      <c r="P133" s="77"/>
      <c r="Q133" s="78"/>
      <c r="R133" s="77"/>
      <c r="S133" s="78"/>
      <c r="T133" s="77"/>
      <c r="U133" s="78"/>
      <c r="V133" s="79"/>
      <c r="W133" s="78"/>
      <c r="X133" s="79"/>
      <c r="Y133" s="78"/>
      <c r="Z133" s="330"/>
      <c r="AA133" s="331"/>
      <c r="AB133" s="330"/>
      <c r="AC133" s="332"/>
      <c r="AD133" s="14" t="str">
        <f t="shared" si="43"/>
        <v/>
      </c>
      <c r="CA133" s="60" t="str">
        <f t="shared" si="44"/>
        <v/>
      </c>
      <c r="CB133" s="60" t="str">
        <f t="shared" si="45"/>
        <v/>
      </c>
      <c r="CK133" s="327">
        <f t="shared" si="46"/>
        <v>0</v>
      </c>
      <c r="CL133" s="327">
        <f t="shared" si="46"/>
        <v>0</v>
      </c>
    </row>
    <row r="134" spans="1:90" ht="15" customHeight="1" x14ac:dyDescent="0.25">
      <c r="A134" s="2517"/>
      <c r="B134" s="73" t="s">
        <v>155</v>
      </c>
      <c r="C134" s="216">
        <f t="shared" si="41"/>
        <v>0</v>
      </c>
      <c r="D134" s="248">
        <f t="shared" si="42"/>
        <v>0</v>
      </c>
      <c r="E134" s="328">
        <f t="shared" si="42"/>
        <v>0</v>
      </c>
      <c r="F134" s="77"/>
      <c r="G134" s="82"/>
      <c r="H134" s="77"/>
      <c r="I134" s="78"/>
      <c r="J134" s="77"/>
      <c r="K134" s="78"/>
      <c r="L134" s="329"/>
      <c r="M134" s="78"/>
      <c r="N134" s="77"/>
      <c r="O134" s="78"/>
      <c r="P134" s="77"/>
      <c r="Q134" s="78"/>
      <c r="R134" s="77"/>
      <c r="S134" s="78"/>
      <c r="T134" s="77"/>
      <c r="U134" s="78"/>
      <c r="V134" s="79"/>
      <c r="W134" s="78"/>
      <c r="X134" s="79"/>
      <c r="Y134" s="78"/>
      <c r="Z134" s="330"/>
      <c r="AA134" s="331"/>
      <c r="AB134" s="330"/>
      <c r="AC134" s="332"/>
      <c r="AD134" s="14" t="str">
        <f t="shared" si="43"/>
        <v/>
      </c>
      <c r="CA134" s="60" t="str">
        <f t="shared" si="44"/>
        <v/>
      </c>
      <c r="CB134" s="60" t="str">
        <f t="shared" si="45"/>
        <v/>
      </c>
      <c r="CK134" s="327">
        <f t="shared" si="46"/>
        <v>0</v>
      </c>
      <c r="CL134" s="327">
        <f t="shared" si="46"/>
        <v>0</v>
      </c>
    </row>
    <row r="135" spans="1:90" ht="15" customHeight="1" x14ac:dyDescent="0.25">
      <c r="A135" s="2517"/>
      <c r="B135" s="73" t="s">
        <v>156</v>
      </c>
      <c r="C135" s="218">
        <f t="shared" si="41"/>
        <v>0</v>
      </c>
      <c r="D135" s="333">
        <f t="shared" si="42"/>
        <v>0</v>
      </c>
      <c r="E135" s="334">
        <f t="shared" si="42"/>
        <v>0</v>
      </c>
      <c r="F135" s="77"/>
      <c r="G135" s="82"/>
      <c r="H135" s="77"/>
      <c r="I135" s="78"/>
      <c r="J135" s="77"/>
      <c r="K135" s="78"/>
      <c r="L135" s="329"/>
      <c r="M135" s="78"/>
      <c r="N135" s="77"/>
      <c r="O135" s="78"/>
      <c r="P135" s="77"/>
      <c r="Q135" s="78"/>
      <c r="R135" s="77"/>
      <c r="S135" s="78"/>
      <c r="T135" s="77"/>
      <c r="U135" s="78"/>
      <c r="V135" s="79"/>
      <c r="W135" s="78"/>
      <c r="X135" s="79"/>
      <c r="Y135" s="78"/>
      <c r="Z135" s="330"/>
      <c r="AA135" s="331"/>
      <c r="AB135" s="330"/>
      <c r="AC135" s="332"/>
      <c r="AD135" s="14" t="str">
        <f t="shared" si="43"/>
        <v/>
      </c>
      <c r="CA135" s="60" t="str">
        <f t="shared" si="44"/>
        <v/>
      </c>
      <c r="CB135" s="60" t="str">
        <f t="shared" si="45"/>
        <v/>
      </c>
      <c r="CK135" s="327">
        <f t="shared" si="46"/>
        <v>0</v>
      </c>
      <c r="CL135" s="327">
        <f t="shared" si="46"/>
        <v>0</v>
      </c>
    </row>
    <row r="136" spans="1:90" ht="15" customHeight="1" x14ac:dyDescent="0.25">
      <c r="A136" s="2518"/>
      <c r="B136" s="34" t="s">
        <v>157</v>
      </c>
      <c r="C136" s="220">
        <f t="shared" si="41"/>
        <v>0</v>
      </c>
      <c r="D136" s="253">
        <f t="shared" si="42"/>
        <v>0</v>
      </c>
      <c r="E136" s="335">
        <f t="shared" si="42"/>
        <v>0</v>
      </c>
      <c r="F136" s="40"/>
      <c r="G136" s="41"/>
      <c r="H136" s="40"/>
      <c r="I136" s="88"/>
      <c r="J136" s="40"/>
      <c r="K136" s="88"/>
      <c r="L136" s="336"/>
      <c r="M136" s="88"/>
      <c r="N136" s="40"/>
      <c r="O136" s="88"/>
      <c r="P136" s="40"/>
      <c r="Q136" s="88"/>
      <c r="R136" s="40"/>
      <c r="S136" s="88"/>
      <c r="T136" s="40"/>
      <c r="U136" s="88"/>
      <c r="V136" s="89"/>
      <c r="W136" s="88"/>
      <c r="X136" s="89"/>
      <c r="Y136" s="88"/>
      <c r="Z136" s="337"/>
      <c r="AA136" s="338"/>
      <c r="AB136" s="337"/>
      <c r="AC136" s="339"/>
      <c r="AD136" s="14" t="str">
        <f t="shared" si="43"/>
        <v/>
      </c>
      <c r="CA136" s="60" t="str">
        <f t="shared" si="44"/>
        <v/>
      </c>
      <c r="CB136" s="60" t="str">
        <f t="shared" si="45"/>
        <v/>
      </c>
      <c r="CK136" s="327">
        <f t="shared" si="46"/>
        <v>0</v>
      </c>
      <c r="CL136" s="327">
        <f t="shared" si="46"/>
        <v>0</v>
      </c>
    </row>
    <row r="137" spans="1:90" ht="15" customHeight="1" x14ac:dyDescent="0.25">
      <c r="A137" s="3729" t="s">
        <v>160</v>
      </c>
      <c r="B137" s="2338" t="s">
        <v>153</v>
      </c>
      <c r="C137" s="2386">
        <f t="shared" si="41"/>
        <v>0</v>
      </c>
      <c r="D137" s="2373">
        <f t="shared" si="42"/>
        <v>0</v>
      </c>
      <c r="E137" s="2387">
        <f t="shared" si="42"/>
        <v>0</v>
      </c>
      <c r="F137" s="2317"/>
      <c r="G137" s="2318"/>
      <c r="H137" s="2317"/>
      <c r="I137" s="2339"/>
      <c r="J137" s="2317"/>
      <c r="K137" s="2339"/>
      <c r="L137" s="2388"/>
      <c r="M137" s="2339"/>
      <c r="N137" s="2317"/>
      <c r="O137" s="2339"/>
      <c r="P137" s="2317"/>
      <c r="Q137" s="2339"/>
      <c r="R137" s="2317"/>
      <c r="S137" s="2339"/>
      <c r="T137" s="2317"/>
      <c r="U137" s="2339"/>
      <c r="V137" s="2340"/>
      <c r="W137" s="2339"/>
      <c r="X137" s="2340"/>
      <c r="Y137" s="2339"/>
      <c r="Z137" s="2381"/>
      <c r="AA137" s="777"/>
      <c r="AB137" s="2381"/>
      <c r="AC137" s="2389"/>
      <c r="AD137" s="14" t="str">
        <f t="shared" si="43"/>
        <v/>
      </c>
      <c r="CA137" s="60" t="str">
        <f t="shared" si="44"/>
        <v/>
      </c>
      <c r="CB137" s="60" t="str">
        <f t="shared" si="45"/>
        <v/>
      </c>
      <c r="CK137" s="327">
        <f t="shared" si="46"/>
        <v>0</v>
      </c>
      <c r="CL137" s="327">
        <f t="shared" si="46"/>
        <v>0</v>
      </c>
    </row>
    <row r="138" spans="1:90" ht="15" customHeight="1" x14ac:dyDescent="0.25">
      <c r="A138" s="2586"/>
      <c r="B138" s="83" t="s">
        <v>154</v>
      </c>
      <c r="C138" s="216">
        <f t="shared" si="41"/>
        <v>0</v>
      </c>
      <c r="D138" s="248">
        <f t="shared" si="42"/>
        <v>0</v>
      </c>
      <c r="E138" s="328">
        <f t="shared" si="42"/>
        <v>0</v>
      </c>
      <c r="F138" s="77"/>
      <c r="G138" s="82"/>
      <c r="H138" s="77"/>
      <c r="I138" s="78"/>
      <c r="J138" s="77"/>
      <c r="K138" s="78"/>
      <c r="L138" s="329"/>
      <c r="M138" s="78"/>
      <c r="N138" s="77"/>
      <c r="O138" s="78"/>
      <c r="P138" s="77"/>
      <c r="Q138" s="78"/>
      <c r="R138" s="77"/>
      <c r="S138" s="78"/>
      <c r="T138" s="77"/>
      <c r="U138" s="78"/>
      <c r="V138" s="79"/>
      <c r="W138" s="78"/>
      <c r="X138" s="79"/>
      <c r="Y138" s="78"/>
      <c r="Z138" s="330"/>
      <c r="AA138" s="331"/>
      <c r="AB138" s="330"/>
      <c r="AC138" s="332"/>
      <c r="AD138" s="14" t="str">
        <f t="shared" si="43"/>
        <v/>
      </c>
      <c r="CA138" s="60" t="str">
        <f t="shared" si="44"/>
        <v/>
      </c>
      <c r="CB138" s="60" t="str">
        <f t="shared" si="45"/>
        <v/>
      </c>
      <c r="CK138" s="327">
        <f t="shared" si="46"/>
        <v>0</v>
      </c>
      <c r="CL138" s="327">
        <f t="shared" si="46"/>
        <v>0</v>
      </c>
    </row>
    <row r="139" spans="1:90" ht="15" customHeight="1" x14ac:dyDescent="0.25">
      <c r="A139" s="2586"/>
      <c r="B139" s="73" t="s">
        <v>155</v>
      </c>
      <c r="C139" s="216">
        <f t="shared" si="41"/>
        <v>0</v>
      </c>
      <c r="D139" s="248">
        <f t="shared" si="42"/>
        <v>0</v>
      </c>
      <c r="E139" s="328">
        <f t="shared" si="42"/>
        <v>0</v>
      </c>
      <c r="F139" s="77"/>
      <c r="G139" s="82"/>
      <c r="H139" s="77"/>
      <c r="I139" s="78"/>
      <c r="J139" s="77"/>
      <c r="K139" s="78"/>
      <c r="L139" s="329"/>
      <c r="M139" s="78"/>
      <c r="N139" s="77"/>
      <c r="O139" s="78"/>
      <c r="P139" s="77"/>
      <c r="Q139" s="78"/>
      <c r="R139" s="77"/>
      <c r="S139" s="78"/>
      <c r="T139" s="77"/>
      <c r="U139" s="78"/>
      <c r="V139" s="79"/>
      <c r="W139" s="78"/>
      <c r="X139" s="79"/>
      <c r="Y139" s="78"/>
      <c r="Z139" s="330"/>
      <c r="AA139" s="331"/>
      <c r="AB139" s="330"/>
      <c r="AC139" s="332"/>
      <c r="AD139" s="14" t="str">
        <f t="shared" si="43"/>
        <v/>
      </c>
      <c r="CA139" s="60" t="str">
        <f t="shared" si="44"/>
        <v/>
      </c>
      <c r="CB139" s="60" t="str">
        <f t="shared" si="45"/>
        <v/>
      </c>
      <c r="CK139" s="327">
        <f t="shared" si="46"/>
        <v>0</v>
      </c>
      <c r="CL139" s="327">
        <f t="shared" si="46"/>
        <v>0</v>
      </c>
    </row>
    <row r="140" spans="1:90" ht="15" customHeight="1" x14ac:dyDescent="0.25">
      <c r="A140" s="2587"/>
      <c r="B140" s="73" t="s">
        <v>156</v>
      </c>
      <c r="C140" s="218">
        <f t="shared" si="41"/>
        <v>0</v>
      </c>
      <c r="D140" s="333">
        <f t="shared" si="42"/>
        <v>0</v>
      </c>
      <c r="E140" s="334">
        <f t="shared" si="42"/>
        <v>0</v>
      </c>
      <c r="F140" s="77"/>
      <c r="G140" s="82"/>
      <c r="H140" s="77"/>
      <c r="I140" s="78"/>
      <c r="J140" s="77"/>
      <c r="K140" s="78"/>
      <c r="L140" s="329"/>
      <c r="M140" s="78"/>
      <c r="N140" s="77"/>
      <c r="O140" s="78"/>
      <c r="P140" s="77"/>
      <c r="Q140" s="78"/>
      <c r="R140" s="77"/>
      <c r="S140" s="78"/>
      <c r="T140" s="77"/>
      <c r="U140" s="78"/>
      <c r="V140" s="79"/>
      <c r="W140" s="78"/>
      <c r="X140" s="79"/>
      <c r="Y140" s="78"/>
      <c r="Z140" s="330"/>
      <c r="AA140" s="331"/>
      <c r="AB140" s="330"/>
      <c r="AC140" s="332"/>
      <c r="AD140" s="14" t="str">
        <f t="shared" si="43"/>
        <v/>
      </c>
      <c r="CA140" s="60" t="str">
        <f t="shared" si="44"/>
        <v/>
      </c>
      <c r="CB140" s="60" t="str">
        <f t="shared" si="45"/>
        <v/>
      </c>
      <c r="CK140" s="327">
        <f t="shared" si="46"/>
        <v>0</v>
      </c>
      <c r="CL140" s="327">
        <f t="shared" si="46"/>
        <v>0</v>
      </c>
    </row>
    <row r="141" spans="1:90" ht="15" customHeight="1" x14ac:dyDescent="0.25">
      <c r="A141" s="2588"/>
      <c r="B141" s="34" t="s">
        <v>157</v>
      </c>
      <c r="C141" s="220">
        <f t="shared" si="41"/>
        <v>0</v>
      </c>
      <c r="D141" s="253">
        <f t="shared" si="42"/>
        <v>0</v>
      </c>
      <c r="E141" s="335">
        <f t="shared" si="42"/>
        <v>0</v>
      </c>
      <c r="F141" s="40"/>
      <c r="G141" s="41"/>
      <c r="H141" s="40"/>
      <c r="I141" s="88"/>
      <c r="J141" s="40"/>
      <c r="K141" s="88"/>
      <c r="L141" s="336"/>
      <c r="M141" s="88"/>
      <c r="N141" s="40"/>
      <c r="O141" s="88"/>
      <c r="P141" s="40"/>
      <c r="Q141" s="88"/>
      <c r="R141" s="40"/>
      <c r="S141" s="88"/>
      <c r="T141" s="40"/>
      <c r="U141" s="88"/>
      <c r="V141" s="89"/>
      <c r="W141" s="88"/>
      <c r="X141" s="89"/>
      <c r="Y141" s="88"/>
      <c r="Z141" s="337"/>
      <c r="AA141" s="338"/>
      <c r="AB141" s="337"/>
      <c r="AC141" s="339"/>
      <c r="AD141" s="14" t="str">
        <f t="shared" si="43"/>
        <v/>
      </c>
      <c r="CA141" s="60" t="str">
        <f t="shared" si="44"/>
        <v/>
      </c>
      <c r="CB141" s="60" t="str">
        <f t="shared" si="45"/>
        <v/>
      </c>
      <c r="CK141" s="327">
        <f t="shared" si="46"/>
        <v>0</v>
      </c>
      <c r="CL141" s="327">
        <f t="shared" si="46"/>
        <v>0</v>
      </c>
    </row>
    <row r="142" spans="1:90" ht="15" customHeight="1" x14ac:dyDescent="0.25">
      <c r="A142" s="3729" t="s">
        <v>161</v>
      </c>
      <c r="B142" s="2338" t="s">
        <v>153</v>
      </c>
      <c r="C142" s="2386">
        <f t="shared" si="41"/>
        <v>0</v>
      </c>
      <c r="D142" s="2373">
        <f t="shared" si="42"/>
        <v>0</v>
      </c>
      <c r="E142" s="2387">
        <f t="shared" si="42"/>
        <v>0</v>
      </c>
      <c r="F142" s="2317"/>
      <c r="G142" s="2318"/>
      <c r="H142" s="2317"/>
      <c r="I142" s="2339"/>
      <c r="J142" s="2317"/>
      <c r="K142" s="2339"/>
      <c r="L142" s="2388"/>
      <c r="M142" s="2339"/>
      <c r="N142" s="2317"/>
      <c r="O142" s="2339"/>
      <c r="P142" s="2317"/>
      <c r="Q142" s="2339"/>
      <c r="R142" s="2317"/>
      <c r="S142" s="2339"/>
      <c r="T142" s="2317"/>
      <c r="U142" s="2339"/>
      <c r="V142" s="2340"/>
      <c r="W142" s="2339"/>
      <c r="X142" s="2340"/>
      <c r="Y142" s="2339"/>
      <c r="Z142" s="2381"/>
      <c r="AA142" s="777"/>
      <c r="AB142" s="2381"/>
      <c r="AC142" s="2389"/>
      <c r="AD142" s="14" t="str">
        <f t="shared" si="43"/>
        <v/>
      </c>
      <c r="CA142" s="60" t="str">
        <f t="shared" si="44"/>
        <v/>
      </c>
      <c r="CB142" s="60" t="str">
        <f t="shared" si="45"/>
        <v/>
      </c>
      <c r="CK142" s="327">
        <f t="shared" si="46"/>
        <v>0</v>
      </c>
      <c r="CL142" s="327">
        <f t="shared" si="46"/>
        <v>0</v>
      </c>
    </row>
    <row r="143" spans="1:90" ht="15" customHeight="1" x14ac:dyDescent="0.25">
      <c r="A143" s="2586"/>
      <c r="B143" s="83" t="s">
        <v>154</v>
      </c>
      <c r="C143" s="216">
        <f t="shared" si="41"/>
        <v>0</v>
      </c>
      <c r="D143" s="248">
        <f t="shared" si="42"/>
        <v>0</v>
      </c>
      <c r="E143" s="328">
        <f t="shared" si="42"/>
        <v>0</v>
      </c>
      <c r="F143" s="77"/>
      <c r="G143" s="82"/>
      <c r="H143" s="77"/>
      <c r="I143" s="78"/>
      <c r="J143" s="77"/>
      <c r="K143" s="78"/>
      <c r="L143" s="329"/>
      <c r="M143" s="78"/>
      <c r="N143" s="77"/>
      <c r="O143" s="78"/>
      <c r="P143" s="77"/>
      <c r="Q143" s="78"/>
      <c r="R143" s="77"/>
      <c r="S143" s="78"/>
      <c r="T143" s="77"/>
      <c r="U143" s="78"/>
      <c r="V143" s="79"/>
      <c r="W143" s="78"/>
      <c r="X143" s="79"/>
      <c r="Y143" s="78"/>
      <c r="Z143" s="330"/>
      <c r="AA143" s="331"/>
      <c r="AB143" s="330"/>
      <c r="AC143" s="332"/>
      <c r="AD143" s="14" t="str">
        <f t="shared" si="43"/>
        <v/>
      </c>
      <c r="CA143" s="60" t="str">
        <f t="shared" si="44"/>
        <v/>
      </c>
      <c r="CB143" s="60" t="str">
        <f t="shared" si="45"/>
        <v/>
      </c>
      <c r="CK143" s="327">
        <f t="shared" si="46"/>
        <v>0</v>
      </c>
      <c r="CL143" s="327">
        <f t="shared" si="46"/>
        <v>0</v>
      </c>
    </row>
    <row r="144" spans="1:90" ht="15" customHeight="1" x14ac:dyDescent="0.25">
      <c r="A144" s="2586"/>
      <c r="B144" s="73" t="s">
        <v>155</v>
      </c>
      <c r="C144" s="216">
        <f t="shared" si="41"/>
        <v>0</v>
      </c>
      <c r="D144" s="248">
        <f t="shared" si="42"/>
        <v>0</v>
      </c>
      <c r="E144" s="328">
        <f t="shared" si="42"/>
        <v>0</v>
      </c>
      <c r="F144" s="77"/>
      <c r="G144" s="82"/>
      <c r="H144" s="77"/>
      <c r="I144" s="78"/>
      <c r="J144" s="77"/>
      <c r="K144" s="78"/>
      <c r="L144" s="329"/>
      <c r="M144" s="78"/>
      <c r="N144" s="77"/>
      <c r="O144" s="78"/>
      <c r="P144" s="77"/>
      <c r="Q144" s="78"/>
      <c r="R144" s="77"/>
      <c r="S144" s="78"/>
      <c r="T144" s="77"/>
      <c r="U144" s="78"/>
      <c r="V144" s="79"/>
      <c r="W144" s="78"/>
      <c r="X144" s="79"/>
      <c r="Y144" s="78"/>
      <c r="Z144" s="330"/>
      <c r="AA144" s="331"/>
      <c r="AB144" s="330"/>
      <c r="AC144" s="332"/>
      <c r="AD144" s="14" t="str">
        <f t="shared" si="43"/>
        <v/>
      </c>
      <c r="CA144" s="60" t="str">
        <f t="shared" si="44"/>
        <v/>
      </c>
      <c r="CB144" s="60" t="str">
        <f t="shared" si="45"/>
        <v/>
      </c>
      <c r="CK144" s="327">
        <f t="shared" si="46"/>
        <v>0</v>
      </c>
      <c r="CL144" s="327">
        <f t="shared" si="46"/>
        <v>0</v>
      </c>
    </row>
    <row r="145" spans="1:90" ht="15" customHeight="1" x14ac:dyDescent="0.25">
      <c r="A145" s="2587"/>
      <c r="B145" s="73" t="s">
        <v>156</v>
      </c>
      <c r="C145" s="218">
        <f t="shared" si="41"/>
        <v>0</v>
      </c>
      <c r="D145" s="333">
        <f t="shared" si="42"/>
        <v>0</v>
      </c>
      <c r="E145" s="334">
        <f t="shared" si="42"/>
        <v>0</v>
      </c>
      <c r="F145" s="77"/>
      <c r="G145" s="82"/>
      <c r="H145" s="77"/>
      <c r="I145" s="78"/>
      <c r="J145" s="77"/>
      <c r="K145" s="78"/>
      <c r="L145" s="329"/>
      <c r="M145" s="78"/>
      <c r="N145" s="77"/>
      <c r="O145" s="78"/>
      <c r="P145" s="77"/>
      <c r="Q145" s="78"/>
      <c r="R145" s="77"/>
      <c r="S145" s="78"/>
      <c r="T145" s="77"/>
      <c r="U145" s="78"/>
      <c r="V145" s="79"/>
      <c r="W145" s="78"/>
      <c r="X145" s="79"/>
      <c r="Y145" s="78"/>
      <c r="Z145" s="330"/>
      <c r="AA145" s="331"/>
      <c r="AB145" s="330"/>
      <c r="AC145" s="332"/>
      <c r="AD145" s="14" t="str">
        <f t="shared" si="43"/>
        <v/>
      </c>
      <c r="CA145" s="60" t="str">
        <f t="shared" si="44"/>
        <v/>
      </c>
      <c r="CB145" s="60" t="str">
        <f t="shared" si="45"/>
        <v/>
      </c>
      <c r="CK145" s="327">
        <f t="shared" si="46"/>
        <v>0</v>
      </c>
      <c r="CL145" s="327">
        <f t="shared" si="46"/>
        <v>0</v>
      </c>
    </row>
    <row r="146" spans="1:90" ht="15" customHeight="1" x14ac:dyDescent="0.25">
      <c r="A146" s="2588"/>
      <c r="B146" s="34" t="s">
        <v>157</v>
      </c>
      <c r="C146" s="220">
        <f t="shared" si="41"/>
        <v>0</v>
      </c>
      <c r="D146" s="253">
        <f t="shared" si="42"/>
        <v>0</v>
      </c>
      <c r="E146" s="335">
        <f t="shared" si="42"/>
        <v>0</v>
      </c>
      <c r="F146" s="40"/>
      <c r="G146" s="41"/>
      <c r="H146" s="40"/>
      <c r="I146" s="88"/>
      <c r="J146" s="40"/>
      <c r="K146" s="88"/>
      <c r="L146" s="336"/>
      <c r="M146" s="88"/>
      <c r="N146" s="40"/>
      <c r="O146" s="88"/>
      <c r="P146" s="40"/>
      <c r="Q146" s="88"/>
      <c r="R146" s="40"/>
      <c r="S146" s="88"/>
      <c r="T146" s="40"/>
      <c r="U146" s="88"/>
      <c r="V146" s="89"/>
      <c r="W146" s="88"/>
      <c r="X146" s="89"/>
      <c r="Y146" s="88"/>
      <c r="Z146" s="337"/>
      <c r="AA146" s="338"/>
      <c r="AB146" s="337"/>
      <c r="AC146" s="339"/>
      <c r="AD146" s="14" t="str">
        <f t="shared" si="43"/>
        <v/>
      </c>
      <c r="CA146" s="60" t="str">
        <f t="shared" si="44"/>
        <v/>
      </c>
      <c r="CB146" s="60" t="str">
        <f t="shared" si="45"/>
        <v/>
      </c>
      <c r="CK146" s="327">
        <f t="shared" si="46"/>
        <v>0</v>
      </c>
      <c r="CL146" s="327">
        <f t="shared" si="46"/>
        <v>0</v>
      </c>
    </row>
    <row r="147" spans="1:90" ht="15" customHeight="1" x14ac:dyDescent="0.25">
      <c r="A147" s="3707" t="s">
        <v>162</v>
      </c>
      <c r="B147" s="2338" t="s">
        <v>153</v>
      </c>
      <c r="C147" s="2386">
        <f t="shared" si="41"/>
        <v>0</v>
      </c>
      <c r="D147" s="2373">
        <f t="shared" si="42"/>
        <v>0</v>
      </c>
      <c r="E147" s="2387">
        <f t="shared" si="42"/>
        <v>0</v>
      </c>
      <c r="F147" s="2317"/>
      <c r="G147" s="2318"/>
      <c r="H147" s="2317"/>
      <c r="I147" s="2339"/>
      <c r="J147" s="2317"/>
      <c r="K147" s="2339"/>
      <c r="L147" s="2388"/>
      <c r="M147" s="2339"/>
      <c r="N147" s="2317"/>
      <c r="O147" s="2339"/>
      <c r="P147" s="2317"/>
      <c r="Q147" s="2339"/>
      <c r="R147" s="2317"/>
      <c r="S147" s="2339"/>
      <c r="T147" s="2317"/>
      <c r="U147" s="2339"/>
      <c r="V147" s="2340"/>
      <c r="W147" s="2339"/>
      <c r="X147" s="2340"/>
      <c r="Y147" s="2339"/>
      <c r="Z147" s="2381"/>
      <c r="AA147" s="777"/>
      <c r="AB147" s="2381"/>
      <c r="AC147" s="2389"/>
      <c r="AD147" s="14" t="str">
        <f t="shared" si="43"/>
        <v/>
      </c>
      <c r="CA147" s="60" t="str">
        <f t="shared" si="44"/>
        <v/>
      </c>
      <c r="CB147" s="60" t="str">
        <f t="shared" si="45"/>
        <v/>
      </c>
      <c r="CK147" s="327">
        <f t="shared" si="46"/>
        <v>0</v>
      </c>
      <c r="CL147" s="327">
        <f t="shared" si="46"/>
        <v>0</v>
      </c>
    </row>
    <row r="148" spans="1:90" ht="15" customHeight="1" x14ac:dyDescent="0.25">
      <c r="A148" s="2517"/>
      <c r="B148" s="83" t="s">
        <v>154</v>
      </c>
      <c r="C148" s="216">
        <f t="shared" si="41"/>
        <v>0</v>
      </c>
      <c r="D148" s="248">
        <f t="shared" si="42"/>
        <v>0</v>
      </c>
      <c r="E148" s="328">
        <f t="shared" si="42"/>
        <v>0</v>
      </c>
      <c r="F148" s="77"/>
      <c r="G148" s="82"/>
      <c r="H148" s="77"/>
      <c r="I148" s="78"/>
      <c r="J148" s="77"/>
      <c r="K148" s="78"/>
      <c r="L148" s="329"/>
      <c r="M148" s="78"/>
      <c r="N148" s="77"/>
      <c r="O148" s="78"/>
      <c r="P148" s="77"/>
      <c r="Q148" s="78"/>
      <c r="R148" s="77"/>
      <c r="S148" s="78"/>
      <c r="T148" s="77"/>
      <c r="U148" s="78"/>
      <c r="V148" s="79"/>
      <c r="W148" s="78"/>
      <c r="X148" s="79"/>
      <c r="Y148" s="78"/>
      <c r="Z148" s="330"/>
      <c r="AA148" s="331"/>
      <c r="AB148" s="330"/>
      <c r="AC148" s="332"/>
      <c r="AD148" s="14" t="str">
        <f t="shared" si="43"/>
        <v/>
      </c>
      <c r="CA148" s="60" t="str">
        <f t="shared" si="44"/>
        <v/>
      </c>
      <c r="CB148" s="60" t="str">
        <f t="shared" si="45"/>
        <v/>
      </c>
      <c r="CK148" s="327">
        <f t="shared" si="46"/>
        <v>0</v>
      </c>
      <c r="CL148" s="327">
        <f t="shared" si="46"/>
        <v>0</v>
      </c>
    </row>
    <row r="149" spans="1:90" ht="15" customHeight="1" x14ac:dyDescent="0.25">
      <c r="A149" s="2517"/>
      <c r="B149" s="73" t="s">
        <v>155</v>
      </c>
      <c r="C149" s="216">
        <f t="shared" si="41"/>
        <v>0</v>
      </c>
      <c r="D149" s="248">
        <f t="shared" si="42"/>
        <v>0</v>
      </c>
      <c r="E149" s="328">
        <f t="shared" si="42"/>
        <v>0</v>
      </c>
      <c r="F149" s="77"/>
      <c r="G149" s="82"/>
      <c r="H149" s="77"/>
      <c r="I149" s="78"/>
      <c r="J149" s="77"/>
      <c r="K149" s="78"/>
      <c r="L149" s="329"/>
      <c r="M149" s="78"/>
      <c r="N149" s="77"/>
      <c r="O149" s="78"/>
      <c r="P149" s="77"/>
      <c r="Q149" s="78"/>
      <c r="R149" s="77"/>
      <c r="S149" s="78"/>
      <c r="T149" s="77"/>
      <c r="U149" s="78"/>
      <c r="V149" s="79"/>
      <c r="W149" s="78"/>
      <c r="X149" s="79"/>
      <c r="Y149" s="78"/>
      <c r="Z149" s="330"/>
      <c r="AA149" s="331"/>
      <c r="AB149" s="330"/>
      <c r="AC149" s="332"/>
      <c r="AD149" s="14" t="str">
        <f t="shared" si="43"/>
        <v/>
      </c>
      <c r="CA149" s="60" t="str">
        <f t="shared" si="44"/>
        <v/>
      </c>
      <c r="CB149" s="60" t="str">
        <f t="shared" si="45"/>
        <v/>
      </c>
      <c r="CK149" s="327">
        <f t="shared" si="46"/>
        <v>0</v>
      </c>
      <c r="CL149" s="327">
        <f t="shared" si="46"/>
        <v>0</v>
      </c>
    </row>
    <row r="150" spans="1:90" ht="15" customHeight="1" x14ac:dyDescent="0.25">
      <c r="A150" s="2517"/>
      <c r="B150" s="73" t="s">
        <v>156</v>
      </c>
      <c r="C150" s="218">
        <f t="shared" si="41"/>
        <v>0</v>
      </c>
      <c r="D150" s="333">
        <f t="shared" si="42"/>
        <v>0</v>
      </c>
      <c r="E150" s="334">
        <f t="shared" si="42"/>
        <v>0</v>
      </c>
      <c r="F150" s="77"/>
      <c r="G150" s="82"/>
      <c r="H150" s="77"/>
      <c r="I150" s="78"/>
      <c r="J150" s="77"/>
      <c r="K150" s="78"/>
      <c r="L150" s="329"/>
      <c r="M150" s="78"/>
      <c r="N150" s="77"/>
      <c r="O150" s="78"/>
      <c r="P150" s="77"/>
      <c r="Q150" s="78"/>
      <c r="R150" s="77"/>
      <c r="S150" s="78"/>
      <c r="T150" s="77"/>
      <c r="U150" s="78"/>
      <c r="V150" s="79"/>
      <c r="W150" s="78"/>
      <c r="X150" s="79"/>
      <c r="Y150" s="78"/>
      <c r="Z150" s="330"/>
      <c r="AA150" s="331"/>
      <c r="AB150" s="330"/>
      <c r="AC150" s="332"/>
      <c r="AD150" s="14" t="str">
        <f t="shared" si="43"/>
        <v/>
      </c>
      <c r="CA150" s="60" t="str">
        <f t="shared" si="44"/>
        <v/>
      </c>
      <c r="CB150" s="60" t="str">
        <f t="shared" si="45"/>
        <v/>
      </c>
      <c r="CK150" s="327">
        <f t="shared" si="46"/>
        <v>0</v>
      </c>
      <c r="CL150" s="327">
        <f t="shared" si="46"/>
        <v>0</v>
      </c>
    </row>
    <row r="151" spans="1:90" ht="15" customHeight="1" x14ac:dyDescent="0.25">
      <c r="A151" s="2517"/>
      <c r="B151" s="34" t="s">
        <v>157</v>
      </c>
      <c r="C151" s="340">
        <f t="shared" si="41"/>
        <v>0</v>
      </c>
      <c r="D151" s="250">
        <f t="shared" si="42"/>
        <v>0</v>
      </c>
      <c r="E151" s="341">
        <f t="shared" si="42"/>
        <v>0</v>
      </c>
      <c r="F151" s="104"/>
      <c r="G151" s="109"/>
      <c r="H151" s="104"/>
      <c r="I151" s="105"/>
      <c r="J151" s="104"/>
      <c r="K151" s="105"/>
      <c r="L151" s="276"/>
      <c r="M151" s="105"/>
      <c r="N151" s="104"/>
      <c r="O151" s="105"/>
      <c r="P151" s="104"/>
      <c r="Q151" s="105"/>
      <c r="R151" s="104"/>
      <c r="S151" s="105"/>
      <c r="T151" s="104"/>
      <c r="U151" s="105"/>
      <c r="V151" s="106"/>
      <c r="W151" s="105"/>
      <c r="X151" s="106"/>
      <c r="Y151" s="105"/>
      <c r="Z151" s="342"/>
      <c r="AA151" s="343"/>
      <c r="AB151" s="342"/>
      <c r="AC151" s="344"/>
      <c r="AD151" s="14" t="str">
        <f t="shared" si="43"/>
        <v/>
      </c>
      <c r="CA151" s="60" t="str">
        <f t="shared" si="44"/>
        <v/>
      </c>
      <c r="CB151" s="60" t="str">
        <f t="shared" si="45"/>
        <v/>
      </c>
      <c r="CK151" s="327">
        <f t="shared" si="46"/>
        <v>0</v>
      </c>
      <c r="CL151" s="327">
        <f t="shared" si="46"/>
        <v>0</v>
      </c>
    </row>
    <row r="152" spans="1:90" ht="15" customHeight="1" x14ac:dyDescent="0.25">
      <c r="A152" s="3691" t="s">
        <v>163</v>
      </c>
      <c r="B152" s="3692"/>
      <c r="C152" s="2390">
        <f>SUM(C122:C151)</f>
        <v>0</v>
      </c>
      <c r="D152" s="2391">
        <f>SUM(D122:D151)</f>
        <v>0</v>
      </c>
      <c r="E152" s="2392">
        <f t="shared" ref="E152:AC152" si="47">SUM(E122:E151)</f>
        <v>0</v>
      </c>
      <c r="F152" s="2393">
        <f t="shared" si="47"/>
        <v>0</v>
      </c>
      <c r="G152" s="2394">
        <f t="shared" si="47"/>
        <v>0</v>
      </c>
      <c r="H152" s="2393">
        <f t="shared" si="47"/>
        <v>0</v>
      </c>
      <c r="I152" s="2394">
        <f t="shared" si="47"/>
        <v>0</v>
      </c>
      <c r="J152" s="2393">
        <f t="shared" si="47"/>
        <v>0</v>
      </c>
      <c r="K152" s="2394">
        <f t="shared" si="47"/>
        <v>0</v>
      </c>
      <c r="L152" s="2393">
        <f t="shared" si="47"/>
        <v>0</v>
      </c>
      <c r="M152" s="2394">
        <f t="shared" si="47"/>
        <v>0</v>
      </c>
      <c r="N152" s="2393">
        <f t="shared" si="47"/>
        <v>0</v>
      </c>
      <c r="O152" s="2394">
        <f t="shared" si="47"/>
        <v>0</v>
      </c>
      <c r="P152" s="2393">
        <f t="shared" si="47"/>
        <v>0</v>
      </c>
      <c r="Q152" s="2394">
        <f t="shared" si="47"/>
        <v>0</v>
      </c>
      <c r="R152" s="2393">
        <f t="shared" si="47"/>
        <v>0</v>
      </c>
      <c r="S152" s="2394">
        <f t="shared" si="47"/>
        <v>0</v>
      </c>
      <c r="T152" s="2393">
        <f t="shared" si="47"/>
        <v>0</v>
      </c>
      <c r="U152" s="2394">
        <f t="shared" si="47"/>
        <v>0</v>
      </c>
      <c r="V152" s="2393">
        <f t="shared" si="47"/>
        <v>0</v>
      </c>
      <c r="W152" s="2394">
        <f t="shared" si="47"/>
        <v>0</v>
      </c>
      <c r="X152" s="2393">
        <f t="shared" si="47"/>
        <v>0</v>
      </c>
      <c r="Y152" s="2394">
        <f t="shared" si="47"/>
        <v>0</v>
      </c>
      <c r="Z152" s="2395">
        <f t="shared" si="47"/>
        <v>0</v>
      </c>
      <c r="AA152" s="2396">
        <f t="shared" si="47"/>
        <v>0</v>
      </c>
      <c r="AB152" s="2397">
        <f t="shared" si="47"/>
        <v>0</v>
      </c>
      <c r="AC152" s="2398">
        <f t="shared" si="47"/>
        <v>0</v>
      </c>
      <c r="AD152" s="14"/>
    </row>
    <row r="153" spans="1:90" ht="15" customHeight="1" x14ac:dyDescent="0.25">
      <c r="A153" s="2595" t="s">
        <v>164</v>
      </c>
      <c r="B153" s="354" t="s">
        <v>153</v>
      </c>
      <c r="C153" s="355"/>
      <c r="D153" s="356"/>
      <c r="E153" s="357"/>
      <c r="F153" s="178"/>
      <c r="G153" s="358"/>
      <c r="H153" s="178"/>
      <c r="I153" s="359"/>
      <c r="J153" s="178"/>
      <c r="K153" s="359"/>
      <c r="L153" s="360"/>
      <c r="M153" s="359"/>
      <c r="N153" s="178"/>
      <c r="O153" s="359"/>
      <c r="P153" s="178"/>
      <c r="Q153" s="359"/>
      <c r="R153" s="178"/>
      <c r="S153" s="359"/>
      <c r="T153" s="178"/>
      <c r="U153" s="359"/>
      <c r="V153" s="361"/>
      <c r="W153" s="359"/>
      <c r="X153" s="361"/>
      <c r="Y153" s="359"/>
      <c r="Z153" s="360"/>
      <c r="AA153" s="362"/>
      <c r="AB153" s="360"/>
      <c r="AC153" s="359"/>
      <c r="AD153" s="14" t="str">
        <f t="shared" si="43"/>
        <v/>
      </c>
      <c r="CA153" s="60" t="str">
        <f t="shared" ref="CA153:CA157" si="48">IF(AND($C153&lt;&gt;0,AB153=""),"* No olvide ingresar la variable "&amp;AB$119&amp;""&amp;". Digite CERO si no tiene. ",IF(AB153&gt;$C153,"* La variable Pueblos Originarios no debe ser mayor al Total Ambos Sexos. ",""))</f>
        <v/>
      </c>
      <c r="CB153" s="60" t="str">
        <f>IF(AND($C153&lt;&gt;0,AC153=""),"* No olvide ingresar la variable "&amp;AC$119&amp;""&amp;". Digite CERO si no tiene. ",IF(AC153&gt;$C153,"* La variable Migrantes no debe ser mayor al Total Ambos Sexos. ",""))</f>
        <v/>
      </c>
      <c r="CK153" s="327">
        <f>IF(AND($C153&lt;&gt;0,AB153=""),1,IF(AB153&gt;$C153,1,0))</f>
        <v>0</v>
      </c>
      <c r="CL153" s="327">
        <f>IF(AND($C153&lt;&gt;0,AC153=""),1,IF(AC153&gt;$C153,1,0))</f>
        <v>0</v>
      </c>
    </row>
    <row r="154" spans="1:90" ht="15" customHeight="1" x14ac:dyDescent="0.25">
      <c r="A154" s="2595"/>
      <c r="B154" s="354" t="s">
        <v>154</v>
      </c>
      <c r="C154" s="355"/>
      <c r="D154" s="356"/>
      <c r="E154" s="357"/>
      <c r="F154" s="178"/>
      <c r="G154" s="358"/>
      <c r="H154" s="178"/>
      <c r="I154" s="359"/>
      <c r="J154" s="178"/>
      <c r="K154" s="359"/>
      <c r="L154" s="360"/>
      <c r="M154" s="359"/>
      <c r="N154" s="178"/>
      <c r="O154" s="359"/>
      <c r="P154" s="178"/>
      <c r="Q154" s="359"/>
      <c r="R154" s="178"/>
      <c r="S154" s="359"/>
      <c r="T154" s="178"/>
      <c r="U154" s="359"/>
      <c r="V154" s="361"/>
      <c r="W154" s="359"/>
      <c r="X154" s="361"/>
      <c r="Y154" s="359"/>
      <c r="Z154" s="360"/>
      <c r="AA154" s="362"/>
      <c r="AB154" s="360"/>
      <c r="AC154" s="359"/>
      <c r="AD154" s="14" t="str">
        <f t="shared" si="43"/>
        <v/>
      </c>
      <c r="CA154" s="60" t="str">
        <f t="shared" si="48"/>
        <v/>
      </c>
      <c r="CB154" s="60" t="str">
        <f t="shared" ref="CB154:CB157" si="49">IF(AND($C154&lt;&gt;0,AC154=""),"* No olvide ingresar la variable "&amp;AC$119&amp;""&amp;". Digite CERO si no tiene. ",IF(AC154&gt;$C154,"* La variable Migrantes no debe ser mayor al Total Ambos Sexos. ",""))</f>
        <v/>
      </c>
      <c r="CK154" s="327">
        <f t="shared" ref="CK154:CL157" si="50">IF(AND($C154&lt;&gt;0,AB154=""),1,IF(AB154&gt;$C154,1,0))</f>
        <v>0</v>
      </c>
      <c r="CL154" s="327">
        <f t="shared" si="50"/>
        <v>0</v>
      </c>
    </row>
    <row r="155" spans="1:90" ht="15" customHeight="1" x14ac:dyDescent="0.25">
      <c r="A155" s="2595"/>
      <c r="B155" s="363" t="s">
        <v>155</v>
      </c>
      <c r="C155" s="355"/>
      <c r="D155" s="356"/>
      <c r="E155" s="357"/>
      <c r="F155" s="178"/>
      <c r="G155" s="358"/>
      <c r="H155" s="178"/>
      <c r="I155" s="359"/>
      <c r="J155" s="178"/>
      <c r="K155" s="359"/>
      <c r="L155" s="360"/>
      <c r="M155" s="359"/>
      <c r="N155" s="178"/>
      <c r="O155" s="359"/>
      <c r="P155" s="178"/>
      <c r="Q155" s="359"/>
      <c r="R155" s="178"/>
      <c r="S155" s="359"/>
      <c r="T155" s="178"/>
      <c r="U155" s="359"/>
      <c r="V155" s="361"/>
      <c r="W155" s="359"/>
      <c r="X155" s="361"/>
      <c r="Y155" s="359"/>
      <c r="Z155" s="360"/>
      <c r="AA155" s="362"/>
      <c r="AB155" s="360"/>
      <c r="AC155" s="359"/>
      <c r="AD155" s="14" t="str">
        <f t="shared" si="43"/>
        <v/>
      </c>
      <c r="CA155" s="60" t="str">
        <f t="shared" si="48"/>
        <v/>
      </c>
      <c r="CB155" s="60" t="str">
        <f t="shared" si="49"/>
        <v/>
      </c>
      <c r="CK155" s="327">
        <f t="shared" si="50"/>
        <v>0</v>
      </c>
      <c r="CL155" s="327">
        <f t="shared" si="50"/>
        <v>0</v>
      </c>
    </row>
    <row r="156" spans="1:90" ht="15" customHeight="1" x14ac:dyDescent="0.25">
      <c r="A156" s="2595"/>
      <c r="B156" s="363" t="s">
        <v>156</v>
      </c>
      <c r="C156" s="355"/>
      <c r="D156" s="356"/>
      <c r="E156" s="357"/>
      <c r="F156" s="178"/>
      <c r="G156" s="358"/>
      <c r="H156" s="178"/>
      <c r="I156" s="359"/>
      <c r="J156" s="178"/>
      <c r="K156" s="359"/>
      <c r="L156" s="360"/>
      <c r="M156" s="359"/>
      <c r="N156" s="178"/>
      <c r="O156" s="359"/>
      <c r="P156" s="178"/>
      <c r="Q156" s="359"/>
      <c r="R156" s="178"/>
      <c r="S156" s="359"/>
      <c r="T156" s="178"/>
      <c r="U156" s="359"/>
      <c r="V156" s="361"/>
      <c r="W156" s="359"/>
      <c r="X156" s="361"/>
      <c r="Y156" s="359"/>
      <c r="Z156" s="360"/>
      <c r="AA156" s="362"/>
      <c r="AB156" s="360"/>
      <c r="AC156" s="359"/>
      <c r="AD156" s="14" t="str">
        <f t="shared" si="43"/>
        <v/>
      </c>
      <c r="CA156" s="60" t="str">
        <f t="shared" si="48"/>
        <v/>
      </c>
      <c r="CB156" s="60" t="str">
        <f t="shared" si="49"/>
        <v/>
      </c>
      <c r="CK156" s="327">
        <f t="shared" si="50"/>
        <v>0</v>
      </c>
      <c r="CL156" s="327">
        <f t="shared" si="50"/>
        <v>0</v>
      </c>
    </row>
    <row r="157" spans="1:90" ht="15" customHeight="1" x14ac:dyDescent="0.25">
      <c r="A157" s="2595"/>
      <c r="B157" s="364" t="s">
        <v>157</v>
      </c>
      <c r="C157" s="365"/>
      <c r="D157" s="366"/>
      <c r="E157" s="367"/>
      <c r="F157" s="284"/>
      <c r="G157" s="285"/>
      <c r="H157" s="284"/>
      <c r="I157" s="368"/>
      <c r="J157" s="284"/>
      <c r="K157" s="368"/>
      <c r="L157" s="287"/>
      <c r="M157" s="368"/>
      <c r="N157" s="284"/>
      <c r="O157" s="368"/>
      <c r="P157" s="284"/>
      <c r="Q157" s="368"/>
      <c r="R157" s="284"/>
      <c r="S157" s="368"/>
      <c r="T157" s="284"/>
      <c r="U157" s="368"/>
      <c r="V157" s="369"/>
      <c r="W157" s="368"/>
      <c r="X157" s="369"/>
      <c r="Y157" s="368"/>
      <c r="Z157" s="287"/>
      <c r="AA157" s="370"/>
      <c r="AB157" s="287"/>
      <c r="AC157" s="368"/>
      <c r="AD157" s="14" t="str">
        <f t="shared" si="43"/>
        <v/>
      </c>
      <c r="CA157" s="60" t="str">
        <f t="shared" si="48"/>
        <v/>
      </c>
      <c r="CB157" s="60" t="str">
        <f t="shared" si="49"/>
        <v/>
      </c>
      <c r="CK157" s="327">
        <f t="shared" si="50"/>
        <v>0</v>
      </c>
      <c r="CL157" s="327">
        <f t="shared" si="50"/>
        <v>0</v>
      </c>
    </row>
    <row r="158" spans="1:90" x14ac:dyDescent="0.25">
      <c r="A158" s="3732" t="s">
        <v>163</v>
      </c>
      <c r="B158" s="3733"/>
      <c r="C158" s="2399"/>
      <c r="D158" s="2400"/>
      <c r="E158" s="2401"/>
      <c r="F158" s="2402"/>
      <c r="G158" s="2403"/>
      <c r="H158" s="2402"/>
      <c r="I158" s="2403"/>
      <c r="J158" s="2402"/>
      <c r="K158" s="2403"/>
      <c r="L158" s="2402"/>
      <c r="M158" s="2403"/>
      <c r="N158" s="2402"/>
      <c r="O158" s="2403"/>
      <c r="P158" s="2402"/>
      <c r="Q158" s="2403"/>
      <c r="R158" s="2402"/>
      <c r="S158" s="2403"/>
      <c r="T158" s="2402"/>
      <c r="U158" s="2403"/>
      <c r="V158" s="2402"/>
      <c r="W158" s="2403"/>
      <c r="X158" s="2402"/>
      <c r="Y158" s="2403"/>
      <c r="Z158" s="2402"/>
      <c r="AA158" s="2404"/>
      <c r="AB158" s="2400"/>
      <c r="AC158" s="2403"/>
    </row>
    <row r="159" spans="1:90" ht="18" customHeight="1" x14ac:dyDescent="0.25">
      <c r="A159" s="377" t="s">
        <v>165</v>
      </c>
      <c r="B159" s="378"/>
      <c r="C159" s="378"/>
      <c r="D159" s="378"/>
      <c r="E159" s="242"/>
      <c r="F159" s="379"/>
      <c r="G159" s="379"/>
      <c r="H159" s="379"/>
      <c r="I159" s="379"/>
      <c r="J159" s="379"/>
      <c r="K159" s="379"/>
      <c r="L159" s="379"/>
      <c r="M159" s="379"/>
      <c r="N159" s="379"/>
      <c r="O159" s="379"/>
      <c r="P159" s="379"/>
      <c r="Q159" s="379"/>
      <c r="R159" s="379"/>
      <c r="S159" s="379"/>
      <c r="T159" s="379"/>
      <c r="U159" s="379"/>
      <c r="V159" s="379"/>
      <c r="W159" s="379"/>
      <c r="X159" s="379"/>
      <c r="Y159" s="379"/>
      <c r="Z159" s="3"/>
      <c r="AA159" s="3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90" ht="15" customHeight="1" x14ac:dyDescent="0.25">
      <c r="A160" s="3212" t="s">
        <v>59</v>
      </c>
      <c r="B160" s="3544"/>
      <c r="C160" s="3542" t="s">
        <v>65</v>
      </c>
      <c r="D160" s="3212"/>
      <c r="E160" s="3544"/>
      <c r="F160" s="3691" t="s">
        <v>6</v>
      </c>
      <c r="G160" s="3693"/>
      <c r="H160" s="3693"/>
      <c r="I160" s="3693"/>
      <c r="J160" s="3693"/>
      <c r="K160" s="3693"/>
      <c r="L160" s="3693"/>
      <c r="M160" s="3693"/>
      <c r="N160" s="3693"/>
      <c r="O160" s="3693"/>
      <c r="P160" s="3693"/>
      <c r="Q160" s="3693"/>
      <c r="R160" s="3693"/>
      <c r="S160" s="3693"/>
      <c r="T160" s="3693"/>
      <c r="U160" s="3693"/>
      <c r="V160" s="3693"/>
      <c r="W160" s="3693"/>
      <c r="X160" s="3693"/>
      <c r="Y160" s="3693"/>
      <c r="Z160" s="3693"/>
      <c r="AA160" s="3693"/>
      <c r="AB160" s="3693"/>
      <c r="AC160" s="3693"/>
      <c r="AD160" s="3693"/>
      <c r="AE160" s="3693"/>
      <c r="AF160" s="3693"/>
      <c r="AG160" s="3693"/>
      <c r="AH160" s="3693"/>
      <c r="AI160" s="3693"/>
      <c r="AJ160" s="3693"/>
      <c r="AK160" s="3693"/>
      <c r="AL160" s="3693"/>
      <c r="AM160" s="3692"/>
    </row>
    <row r="161" spans="1:39" ht="15" customHeight="1" x14ac:dyDescent="0.25">
      <c r="A161" s="2579"/>
      <c r="B161" s="2522"/>
      <c r="C161" s="2580"/>
      <c r="D161" s="2505"/>
      <c r="E161" s="2506"/>
      <c r="F161" s="3691" t="s">
        <v>166</v>
      </c>
      <c r="G161" s="3692"/>
      <c r="H161" s="3691" t="s">
        <v>147</v>
      </c>
      <c r="I161" s="3692"/>
      <c r="J161" s="3691" t="s">
        <v>113</v>
      </c>
      <c r="K161" s="3692"/>
      <c r="L161" s="3734" t="s">
        <v>114</v>
      </c>
      <c r="M161" s="3735"/>
      <c r="N161" s="3735" t="s">
        <v>148</v>
      </c>
      <c r="O161" s="3738"/>
      <c r="P161" s="3691" t="s">
        <v>167</v>
      </c>
      <c r="Q161" s="3692"/>
      <c r="R161" s="3693" t="s">
        <v>168</v>
      </c>
      <c r="S161" s="3692"/>
      <c r="T161" s="3693" t="s">
        <v>169</v>
      </c>
      <c r="U161" s="3692"/>
      <c r="V161" s="3691" t="s">
        <v>170</v>
      </c>
      <c r="W161" s="3692"/>
      <c r="X161" s="3693" t="s">
        <v>171</v>
      </c>
      <c r="Y161" s="3692"/>
      <c r="Z161" s="3727" t="s">
        <v>172</v>
      </c>
      <c r="AA161" s="3737"/>
      <c r="AB161" s="3727" t="s">
        <v>173</v>
      </c>
      <c r="AC161" s="3737"/>
      <c r="AD161" s="3727" t="s">
        <v>174</v>
      </c>
      <c r="AE161" s="3737"/>
      <c r="AF161" s="3727" t="s">
        <v>150</v>
      </c>
      <c r="AG161" s="3737"/>
      <c r="AH161" s="3727" t="s">
        <v>175</v>
      </c>
      <c r="AI161" s="3737"/>
      <c r="AJ161" s="3727" t="s">
        <v>176</v>
      </c>
      <c r="AK161" s="3737"/>
      <c r="AL161" s="3736" t="s">
        <v>130</v>
      </c>
      <c r="AM161" s="3737"/>
    </row>
    <row r="162" spans="1:39" ht="15" customHeight="1" x14ac:dyDescent="0.25">
      <c r="A162" s="2505"/>
      <c r="B162" s="2506"/>
      <c r="C162" s="2322" t="s">
        <v>17</v>
      </c>
      <c r="D162" s="2405" t="s">
        <v>18</v>
      </c>
      <c r="E162" s="382" t="s">
        <v>19</v>
      </c>
      <c r="F162" s="2406" t="s">
        <v>18</v>
      </c>
      <c r="G162" s="382" t="s">
        <v>19</v>
      </c>
      <c r="H162" s="2406" t="s">
        <v>18</v>
      </c>
      <c r="I162" s="382" t="s">
        <v>19</v>
      </c>
      <c r="J162" s="2406" t="s">
        <v>18</v>
      </c>
      <c r="K162" s="382" t="s">
        <v>19</v>
      </c>
      <c r="L162" s="2328" t="s">
        <v>18</v>
      </c>
      <c r="M162" s="384" t="s">
        <v>19</v>
      </c>
      <c r="N162" s="2327" t="s">
        <v>18</v>
      </c>
      <c r="O162" s="2384" t="s">
        <v>19</v>
      </c>
      <c r="P162" s="2327" t="s">
        <v>18</v>
      </c>
      <c r="Q162" s="2384" t="s">
        <v>19</v>
      </c>
      <c r="R162" s="2346" t="s">
        <v>18</v>
      </c>
      <c r="S162" s="123" t="s">
        <v>19</v>
      </c>
      <c r="T162" s="2346" t="s">
        <v>18</v>
      </c>
      <c r="U162" s="123" t="s">
        <v>19</v>
      </c>
      <c r="V162" s="2328" t="s">
        <v>18</v>
      </c>
      <c r="W162" s="123" t="s">
        <v>19</v>
      </c>
      <c r="X162" s="2346" t="s">
        <v>18</v>
      </c>
      <c r="Y162" s="123" t="s">
        <v>19</v>
      </c>
      <c r="Z162" s="2385" t="s">
        <v>18</v>
      </c>
      <c r="AA162" s="385" t="s">
        <v>19</v>
      </c>
      <c r="AB162" s="2385" t="s">
        <v>18</v>
      </c>
      <c r="AC162" s="385" t="s">
        <v>19</v>
      </c>
      <c r="AD162" s="2385" t="s">
        <v>18</v>
      </c>
      <c r="AE162" s="385" t="s">
        <v>19</v>
      </c>
      <c r="AF162" s="2385" t="s">
        <v>18</v>
      </c>
      <c r="AG162" s="385" t="s">
        <v>19</v>
      </c>
      <c r="AH162" s="2385" t="s">
        <v>18</v>
      </c>
      <c r="AI162" s="385" t="s">
        <v>19</v>
      </c>
      <c r="AJ162" s="2385" t="s">
        <v>18</v>
      </c>
      <c r="AK162" s="385" t="s">
        <v>19</v>
      </c>
      <c r="AL162" s="2407" t="s">
        <v>18</v>
      </c>
      <c r="AM162" s="385" t="s">
        <v>19</v>
      </c>
    </row>
    <row r="163" spans="1:39" ht="15" customHeight="1" x14ac:dyDescent="0.25">
      <c r="A163" s="3739" t="s">
        <v>177</v>
      </c>
      <c r="B163" s="2408" t="s">
        <v>178</v>
      </c>
      <c r="C163" s="2386">
        <f t="shared" ref="C163:C168" si="51">SUM(D163+E163)</f>
        <v>0</v>
      </c>
      <c r="D163" s="2373">
        <f t="shared" ref="D163:E168" si="52">SUM(F163+H163+J163+L163+N163+P163+R163+T163+V163+X163+Z163+AB163+AD163+AF163+AH163+AJ163+AL163)</f>
        <v>0</v>
      </c>
      <c r="E163" s="2350">
        <f t="shared" si="52"/>
        <v>0</v>
      </c>
      <c r="F163" s="2317"/>
      <c r="G163" s="2339"/>
      <c r="H163" s="2317"/>
      <c r="I163" s="2339"/>
      <c r="J163" s="2317"/>
      <c r="K163" s="2339"/>
      <c r="L163" s="2317"/>
      <c r="M163" s="748"/>
      <c r="N163" s="748"/>
      <c r="O163" s="2339"/>
      <c r="P163" s="2317"/>
      <c r="Q163" s="2339"/>
      <c r="R163" s="2364"/>
      <c r="S163" s="2339"/>
      <c r="T163" s="2364"/>
      <c r="U163" s="2339"/>
      <c r="V163" s="2317"/>
      <c r="W163" s="2339"/>
      <c r="X163" s="2364"/>
      <c r="Y163" s="2339"/>
      <c r="Z163" s="2409"/>
      <c r="AA163" s="2389"/>
      <c r="AB163" s="2409"/>
      <c r="AC163" s="2389"/>
      <c r="AD163" s="2409"/>
      <c r="AE163" s="2389"/>
      <c r="AF163" s="2409"/>
      <c r="AG163" s="2389"/>
      <c r="AH163" s="2409"/>
      <c r="AI163" s="2389"/>
      <c r="AJ163" s="2409"/>
      <c r="AK163" s="2389"/>
      <c r="AL163" s="2410"/>
      <c r="AM163" s="2389"/>
    </row>
    <row r="164" spans="1:39" ht="15" customHeight="1" x14ac:dyDescent="0.25">
      <c r="A164" s="2604"/>
      <c r="B164" s="390" t="s">
        <v>179</v>
      </c>
      <c r="C164" s="216">
        <f t="shared" si="51"/>
        <v>0</v>
      </c>
      <c r="D164" s="248">
        <f t="shared" si="52"/>
        <v>0</v>
      </c>
      <c r="E164" s="133">
        <f t="shared" si="52"/>
        <v>0</v>
      </c>
      <c r="F164" s="77"/>
      <c r="G164" s="78"/>
      <c r="H164" s="77"/>
      <c r="I164" s="78"/>
      <c r="J164" s="77"/>
      <c r="K164" s="78"/>
      <c r="L164" s="77"/>
      <c r="M164" s="175"/>
      <c r="N164" s="175"/>
      <c r="O164" s="78"/>
      <c r="P164" s="77"/>
      <c r="Q164" s="78"/>
      <c r="R164" s="174"/>
      <c r="S164" s="78"/>
      <c r="T164" s="174"/>
      <c r="U164" s="78"/>
      <c r="V164" s="77"/>
      <c r="W164" s="78"/>
      <c r="X164" s="174"/>
      <c r="Y164" s="78"/>
      <c r="Z164" s="391"/>
      <c r="AA164" s="332"/>
      <c r="AB164" s="391"/>
      <c r="AC164" s="332"/>
      <c r="AD164" s="391"/>
      <c r="AE164" s="332"/>
      <c r="AF164" s="391"/>
      <c r="AG164" s="332"/>
      <c r="AH164" s="391"/>
      <c r="AI164" s="332"/>
      <c r="AJ164" s="391"/>
      <c r="AK164" s="332"/>
      <c r="AL164" s="392"/>
      <c r="AM164" s="332"/>
    </row>
    <row r="165" spans="1:39" ht="15" customHeight="1" x14ac:dyDescent="0.25">
      <c r="A165" s="2605"/>
      <c r="B165" s="393" t="s">
        <v>180</v>
      </c>
      <c r="C165" s="394">
        <f t="shared" si="51"/>
        <v>0</v>
      </c>
      <c r="D165" s="395">
        <f t="shared" si="52"/>
        <v>0</v>
      </c>
      <c r="E165" s="140">
        <f t="shared" si="52"/>
        <v>0</v>
      </c>
      <c r="F165" s="40"/>
      <c r="G165" s="88"/>
      <c r="H165" s="40"/>
      <c r="I165" s="88"/>
      <c r="J165" s="40"/>
      <c r="K165" s="88"/>
      <c r="L165" s="40"/>
      <c r="M165" s="186"/>
      <c r="N165" s="186"/>
      <c r="O165" s="88"/>
      <c r="P165" s="40"/>
      <c r="Q165" s="88"/>
      <c r="R165" s="188"/>
      <c r="S165" s="88"/>
      <c r="T165" s="188"/>
      <c r="U165" s="88"/>
      <c r="V165" s="40"/>
      <c r="W165" s="88"/>
      <c r="X165" s="188"/>
      <c r="Y165" s="88"/>
      <c r="Z165" s="396"/>
      <c r="AA165" s="339"/>
      <c r="AB165" s="396"/>
      <c r="AC165" s="339"/>
      <c r="AD165" s="396"/>
      <c r="AE165" s="339"/>
      <c r="AF165" s="396"/>
      <c r="AG165" s="339"/>
      <c r="AH165" s="396"/>
      <c r="AI165" s="339"/>
      <c r="AJ165" s="396"/>
      <c r="AK165" s="339"/>
      <c r="AL165" s="397"/>
      <c r="AM165" s="339"/>
    </row>
    <row r="166" spans="1:39" ht="15" customHeight="1" x14ac:dyDescent="0.25">
      <c r="A166" s="3739" t="s">
        <v>181</v>
      </c>
      <c r="B166" s="2408" t="s">
        <v>178</v>
      </c>
      <c r="C166" s="2386">
        <f t="shared" si="51"/>
        <v>0</v>
      </c>
      <c r="D166" s="2373">
        <f t="shared" si="52"/>
        <v>0</v>
      </c>
      <c r="E166" s="2350">
        <f t="shared" si="52"/>
        <v>0</v>
      </c>
      <c r="F166" s="2317"/>
      <c r="G166" s="2339"/>
      <c r="H166" s="2317"/>
      <c r="I166" s="2339"/>
      <c r="J166" s="2317"/>
      <c r="K166" s="2339"/>
      <c r="L166" s="2317"/>
      <c r="M166" s="748"/>
      <c r="N166" s="748"/>
      <c r="O166" s="2339"/>
      <c r="P166" s="2317"/>
      <c r="Q166" s="2339"/>
      <c r="R166" s="2364"/>
      <c r="S166" s="2339"/>
      <c r="T166" s="2364"/>
      <c r="U166" s="2339"/>
      <c r="V166" s="2317"/>
      <c r="W166" s="2339"/>
      <c r="X166" s="2364"/>
      <c r="Y166" s="2339"/>
      <c r="Z166" s="2409"/>
      <c r="AA166" s="2389"/>
      <c r="AB166" s="2409"/>
      <c r="AC166" s="2389"/>
      <c r="AD166" s="2409"/>
      <c r="AE166" s="2389"/>
      <c r="AF166" s="2409"/>
      <c r="AG166" s="2389"/>
      <c r="AH166" s="2409"/>
      <c r="AI166" s="2389"/>
      <c r="AJ166" s="2409"/>
      <c r="AK166" s="2389"/>
      <c r="AL166" s="2410"/>
      <c r="AM166" s="2389"/>
    </row>
    <row r="167" spans="1:39" ht="15" customHeight="1" x14ac:dyDescent="0.25">
      <c r="A167" s="2604"/>
      <c r="B167" s="390" t="s">
        <v>179</v>
      </c>
      <c r="C167" s="216">
        <f t="shared" si="51"/>
        <v>0</v>
      </c>
      <c r="D167" s="248">
        <f t="shared" si="52"/>
        <v>0</v>
      </c>
      <c r="E167" s="133">
        <f t="shared" si="52"/>
        <v>0</v>
      </c>
      <c r="F167" s="77"/>
      <c r="G167" s="78"/>
      <c r="H167" s="77"/>
      <c r="I167" s="78"/>
      <c r="J167" s="77"/>
      <c r="K167" s="78"/>
      <c r="L167" s="77"/>
      <c r="M167" s="175"/>
      <c r="N167" s="175"/>
      <c r="O167" s="78"/>
      <c r="P167" s="77"/>
      <c r="Q167" s="78"/>
      <c r="R167" s="174"/>
      <c r="S167" s="78"/>
      <c r="T167" s="174"/>
      <c r="U167" s="78"/>
      <c r="V167" s="77"/>
      <c r="W167" s="78"/>
      <c r="X167" s="174"/>
      <c r="Y167" s="78"/>
      <c r="Z167" s="391"/>
      <c r="AA167" s="332"/>
      <c r="AB167" s="391"/>
      <c r="AC167" s="332"/>
      <c r="AD167" s="391"/>
      <c r="AE167" s="332"/>
      <c r="AF167" s="391"/>
      <c r="AG167" s="332"/>
      <c r="AH167" s="391"/>
      <c r="AI167" s="332"/>
      <c r="AJ167" s="391"/>
      <c r="AK167" s="332"/>
      <c r="AL167" s="392"/>
      <c r="AM167" s="332"/>
    </row>
    <row r="168" spans="1:39" ht="15" customHeight="1" x14ac:dyDescent="0.25">
      <c r="A168" s="2605"/>
      <c r="B168" s="393" t="s">
        <v>180</v>
      </c>
      <c r="C168" s="394">
        <f t="shared" si="51"/>
        <v>0</v>
      </c>
      <c r="D168" s="395">
        <f t="shared" si="52"/>
        <v>0</v>
      </c>
      <c r="E168" s="140">
        <f t="shared" si="52"/>
        <v>0</v>
      </c>
      <c r="F168" s="40"/>
      <c r="G168" s="88"/>
      <c r="H168" s="40"/>
      <c r="I168" s="88"/>
      <c r="J168" s="40"/>
      <c r="K168" s="88"/>
      <c r="L168" s="40"/>
      <c r="M168" s="186"/>
      <c r="N168" s="186"/>
      <c r="O168" s="88"/>
      <c r="P168" s="40"/>
      <c r="Q168" s="88"/>
      <c r="R168" s="188"/>
      <c r="S168" s="88"/>
      <c r="T168" s="188"/>
      <c r="U168" s="88"/>
      <c r="V168" s="40"/>
      <c r="W168" s="88"/>
      <c r="X168" s="188"/>
      <c r="Y168" s="88"/>
      <c r="Z168" s="396"/>
      <c r="AA168" s="339"/>
      <c r="AB168" s="396"/>
      <c r="AC168" s="339"/>
      <c r="AD168" s="396"/>
      <c r="AE168" s="339"/>
      <c r="AF168" s="396"/>
      <c r="AG168" s="339"/>
      <c r="AH168" s="396"/>
      <c r="AI168" s="339"/>
      <c r="AJ168" s="396"/>
      <c r="AK168" s="339"/>
      <c r="AL168" s="397"/>
      <c r="AM168" s="339"/>
    </row>
    <row r="169" spans="1:39" ht="18" customHeight="1" x14ac:dyDescent="0.25">
      <c r="A169" s="377" t="s">
        <v>182</v>
      </c>
      <c r="B169" s="12"/>
      <c r="C169" s="12"/>
      <c r="D169" s="12"/>
      <c r="E169" s="13"/>
      <c r="F169" s="13"/>
      <c r="G169" s="13"/>
      <c r="H169" s="13"/>
      <c r="I169" s="13"/>
      <c r="J169" s="13"/>
      <c r="K169" s="13"/>
      <c r="L169" s="13"/>
      <c r="M169" s="398"/>
      <c r="N169" s="3"/>
      <c r="O169" s="3"/>
    </row>
    <row r="170" spans="1:39" ht="15" customHeight="1" x14ac:dyDescent="0.25">
      <c r="A170" s="3701" t="s">
        <v>25</v>
      </c>
      <c r="B170" s="3701" t="s">
        <v>26</v>
      </c>
      <c r="C170" s="3542" t="s">
        <v>65</v>
      </c>
      <c r="D170" s="3212"/>
      <c r="E170" s="3544"/>
      <c r="F170" s="3691" t="s">
        <v>6</v>
      </c>
      <c r="G170" s="3693"/>
      <c r="H170" s="3693"/>
      <c r="I170" s="3693"/>
      <c r="J170" s="3693"/>
      <c r="K170" s="3693"/>
      <c r="L170" s="3693"/>
      <c r="M170" s="3693"/>
      <c r="N170" s="3693"/>
      <c r="O170" s="3692"/>
    </row>
    <row r="171" spans="1:39" ht="15" customHeight="1" x14ac:dyDescent="0.25">
      <c r="A171" s="2509"/>
      <c r="B171" s="2509"/>
      <c r="C171" s="2580"/>
      <c r="D171" s="2505"/>
      <c r="E171" s="2506"/>
      <c r="F171" s="3691" t="s">
        <v>174</v>
      </c>
      <c r="G171" s="3692"/>
      <c r="H171" s="3691" t="s">
        <v>150</v>
      </c>
      <c r="I171" s="3692"/>
      <c r="J171" s="3691" t="s">
        <v>175</v>
      </c>
      <c r="K171" s="3692"/>
      <c r="L171" s="3691" t="s">
        <v>176</v>
      </c>
      <c r="M171" s="3692"/>
      <c r="N171" s="3691" t="s">
        <v>130</v>
      </c>
      <c r="O171" s="3692"/>
    </row>
    <row r="172" spans="1:39" ht="15" customHeight="1" x14ac:dyDescent="0.25">
      <c r="A172" s="2510"/>
      <c r="B172" s="2510"/>
      <c r="C172" s="2322" t="s">
        <v>17</v>
      </c>
      <c r="D172" s="2405" t="s">
        <v>18</v>
      </c>
      <c r="E172" s="382" t="s">
        <v>19</v>
      </c>
      <c r="F172" s="2406" t="s">
        <v>18</v>
      </c>
      <c r="G172" s="382" t="s">
        <v>19</v>
      </c>
      <c r="H172" s="2406" t="s">
        <v>18</v>
      </c>
      <c r="I172" s="382" t="s">
        <v>19</v>
      </c>
      <c r="J172" s="2406" t="s">
        <v>18</v>
      </c>
      <c r="K172" s="382" t="s">
        <v>19</v>
      </c>
      <c r="L172" s="2406" t="s">
        <v>18</v>
      </c>
      <c r="M172" s="382" t="s">
        <v>19</v>
      </c>
      <c r="N172" s="2406" t="s">
        <v>18</v>
      </c>
      <c r="O172" s="382" t="s">
        <v>19</v>
      </c>
    </row>
    <row r="173" spans="1:39" ht="15" customHeight="1" x14ac:dyDescent="0.25">
      <c r="A173" s="3707" t="s">
        <v>183</v>
      </c>
      <c r="B173" s="2408" t="s">
        <v>184</v>
      </c>
      <c r="C173" s="2386">
        <f t="shared" ref="C173:C178" si="53">SUM(D173+E173)</f>
        <v>0</v>
      </c>
      <c r="D173" s="2373">
        <f t="shared" ref="D173:E178" si="54">SUM(F173+H173+J173+L173+N173)</f>
        <v>0</v>
      </c>
      <c r="E173" s="2350">
        <f t="shared" si="54"/>
        <v>0</v>
      </c>
      <c r="F173" s="2317"/>
      <c r="G173" s="2341"/>
      <c r="H173" s="2317"/>
      <c r="I173" s="2339"/>
      <c r="J173" s="2364"/>
      <c r="K173" s="2341"/>
      <c r="L173" s="2317"/>
      <c r="M173" s="2339"/>
      <c r="N173" s="2317"/>
      <c r="O173" s="2339"/>
    </row>
    <row r="174" spans="1:39" ht="15" customHeight="1" x14ac:dyDescent="0.25">
      <c r="A174" s="2517"/>
      <c r="B174" s="218" t="s">
        <v>185</v>
      </c>
      <c r="C174" s="399">
        <f t="shared" si="53"/>
        <v>0</v>
      </c>
      <c r="D174" s="400">
        <f t="shared" si="54"/>
        <v>0</v>
      </c>
      <c r="E174" s="401">
        <f t="shared" si="54"/>
        <v>0</v>
      </c>
      <c r="F174" s="402"/>
      <c r="G174" s="403"/>
      <c r="H174" s="402"/>
      <c r="I174" s="404"/>
      <c r="J174" s="405"/>
      <c r="K174" s="403"/>
      <c r="L174" s="402"/>
      <c r="M174" s="404"/>
      <c r="N174" s="402"/>
      <c r="O174" s="404"/>
    </row>
    <row r="175" spans="1:39" ht="15" customHeight="1" x14ac:dyDescent="0.25">
      <c r="A175" s="2518"/>
      <c r="B175" s="406" t="s">
        <v>186</v>
      </c>
      <c r="C175" s="407">
        <f t="shared" si="53"/>
        <v>0</v>
      </c>
      <c r="D175" s="250">
        <f t="shared" si="54"/>
        <v>0</v>
      </c>
      <c r="E175" s="251">
        <f t="shared" si="54"/>
        <v>0</v>
      </c>
      <c r="F175" s="104"/>
      <c r="G175" s="107"/>
      <c r="H175" s="104"/>
      <c r="I175" s="105"/>
      <c r="J175" s="408"/>
      <c r="K175" s="107"/>
      <c r="L175" s="104"/>
      <c r="M175" s="105"/>
      <c r="N175" s="104"/>
      <c r="O175" s="105"/>
    </row>
    <row r="176" spans="1:39" ht="15" customHeight="1" x14ac:dyDescent="0.25">
      <c r="A176" s="3707" t="s">
        <v>187</v>
      </c>
      <c r="B176" s="2408" t="s">
        <v>184</v>
      </c>
      <c r="C176" s="2386">
        <f t="shared" si="53"/>
        <v>0</v>
      </c>
      <c r="D176" s="2373">
        <f t="shared" si="54"/>
        <v>0</v>
      </c>
      <c r="E176" s="2350">
        <f t="shared" si="54"/>
        <v>0</v>
      </c>
      <c r="F176" s="2317"/>
      <c r="G176" s="2339"/>
      <c r="H176" s="2317"/>
      <c r="I176" s="2341"/>
      <c r="J176" s="2317"/>
      <c r="K176" s="2339"/>
      <c r="L176" s="2364"/>
      <c r="M176" s="2341"/>
      <c r="N176" s="2317"/>
      <c r="O176" s="2339"/>
    </row>
    <row r="177" spans="1:21" ht="15" customHeight="1" x14ac:dyDescent="0.25">
      <c r="A177" s="2517"/>
      <c r="B177" s="218" t="s">
        <v>185</v>
      </c>
      <c r="C177" s="218">
        <f t="shared" si="53"/>
        <v>0</v>
      </c>
      <c r="D177" s="333">
        <f t="shared" si="54"/>
        <v>0</v>
      </c>
      <c r="E177" s="136">
        <f t="shared" si="54"/>
        <v>0</v>
      </c>
      <c r="F177" s="402"/>
      <c r="G177" s="404"/>
      <c r="H177" s="77"/>
      <c r="I177" s="80"/>
      <c r="J177" s="77"/>
      <c r="K177" s="78"/>
      <c r="L177" s="174"/>
      <c r="M177" s="80"/>
      <c r="N177" s="77"/>
      <c r="O177" s="78"/>
    </row>
    <row r="178" spans="1:21" ht="15" customHeight="1" x14ac:dyDescent="0.25">
      <c r="A178" s="2518"/>
      <c r="B178" s="406" t="s">
        <v>186</v>
      </c>
      <c r="C178" s="220">
        <f t="shared" si="53"/>
        <v>0</v>
      </c>
      <c r="D178" s="253">
        <f t="shared" si="54"/>
        <v>0</v>
      </c>
      <c r="E178" s="254">
        <f t="shared" si="54"/>
        <v>0</v>
      </c>
      <c r="F178" s="40"/>
      <c r="G178" s="88"/>
      <c r="H178" s="40"/>
      <c r="I178" s="90"/>
      <c r="J178" s="40"/>
      <c r="K178" s="88"/>
      <c r="L178" s="188"/>
      <c r="M178" s="90"/>
      <c r="N178" s="40"/>
      <c r="O178" s="88"/>
    </row>
    <row r="179" spans="1:21" ht="18" customHeight="1" x14ac:dyDescent="0.25">
      <c r="A179" s="3252" t="s">
        <v>188</v>
      </c>
      <c r="B179" s="3252"/>
      <c r="C179" s="3252"/>
      <c r="D179" s="3252"/>
      <c r="E179" s="3252"/>
      <c r="F179" s="3252"/>
      <c r="G179" s="3252"/>
      <c r="H179" s="3252"/>
      <c r="I179" s="3252"/>
      <c r="J179" s="3252"/>
      <c r="K179" s="3252"/>
      <c r="L179" s="3252"/>
      <c r="M179" s="3252"/>
      <c r="N179" s="3252"/>
      <c r="O179" s="3252"/>
      <c r="P179" s="3"/>
      <c r="Q179" s="3"/>
    </row>
    <row r="180" spans="1:21" ht="15" customHeight="1" x14ac:dyDescent="0.25">
      <c r="A180" s="3542" t="s">
        <v>189</v>
      </c>
      <c r="B180" s="3544"/>
      <c r="C180" s="3542" t="s">
        <v>65</v>
      </c>
      <c r="D180" s="3212"/>
      <c r="E180" s="3544"/>
      <c r="F180" s="3691" t="s">
        <v>6</v>
      </c>
      <c r="G180" s="3693"/>
      <c r="H180" s="3693"/>
      <c r="I180" s="3693"/>
      <c r="J180" s="3693"/>
      <c r="K180" s="3693"/>
      <c r="L180" s="3693"/>
      <c r="M180" s="3693"/>
      <c r="N180" s="3693"/>
      <c r="O180" s="3693"/>
      <c r="P180" s="3693"/>
      <c r="Q180" s="3692"/>
    </row>
    <row r="181" spans="1:21" ht="15" customHeight="1" x14ac:dyDescent="0.25">
      <c r="A181" s="2578"/>
      <c r="B181" s="2522"/>
      <c r="C181" s="2580"/>
      <c r="D181" s="2505"/>
      <c r="E181" s="2506"/>
      <c r="F181" s="3691" t="s">
        <v>150</v>
      </c>
      <c r="G181" s="3692"/>
      <c r="H181" s="3691" t="s">
        <v>175</v>
      </c>
      <c r="I181" s="3692"/>
      <c r="J181" s="3691" t="s">
        <v>176</v>
      </c>
      <c r="K181" s="3692"/>
      <c r="L181" s="3691" t="s">
        <v>190</v>
      </c>
      <c r="M181" s="3692"/>
      <c r="N181" s="3691" t="s">
        <v>191</v>
      </c>
      <c r="O181" s="3692"/>
      <c r="P181" s="3691" t="s">
        <v>192</v>
      </c>
      <c r="Q181" s="3692"/>
    </row>
    <row r="182" spans="1:21" ht="15" customHeight="1" x14ac:dyDescent="0.25">
      <c r="A182" s="2580"/>
      <c r="B182" s="2506"/>
      <c r="C182" s="2322" t="s">
        <v>17</v>
      </c>
      <c r="D182" s="2405" t="s">
        <v>18</v>
      </c>
      <c r="E182" s="382" t="s">
        <v>19</v>
      </c>
      <c r="F182" s="2406" t="s">
        <v>18</v>
      </c>
      <c r="G182" s="382" t="s">
        <v>19</v>
      </c>
      <c r="H182" s="2406" t="s">
        <v>18</v>
      </c>
      <c r="I182" s="382" t="s">
        <v>19</v>
      </c>
      <c r="J182" s="2406" t="s">
        <v>18</v>
      </c>
      <c r="K182" s="2411" t="s">
        <v>19</v>
      </c>
      <c r="L182" s="2406" t="s">
        <v>18</v>
      </c>
      <c r="M182" s="382" t="s">
        <v>19</v>
      </c>
      <c r="N182" s="2406" t="s">
        <v>18</v>
      </c>
      <c r="O182" s="382" t="s">
        <v>19</v>
      </c>
      <c r="P182" s="2406" t="s">
        <v>18</v>
      </c>
      <c r="Q182" s="2411" t="s">
        <v>19</v>
      </c>
    </row>
    <row r="183" spans="1:21" ht="15" customHeight="1" x14ac:dyDescent="0.25">
      <c r="A183" s="3740" t="s">
        <v>193</v>
      </c>
      <c r="B183" s="3741"/>
      <c r="C183" s="2386">
        <f>SUM(D183+E183)</f>
        <v>20</v>
      </c>
      <c r="D183" s="2373">
        <f>SUM(F183+H183+J183+L183+N183+P183)</f>
        <v>11</v>
      </c>
      <c r="E183" s="2350">
        <f>SUM(G183+I183+K183+M183+O183+Q183)</f>
        <v>9</v>
      </c>
      <c r="F183" s="2317">
        <v>2</v>
      </c>
      <c r="G183" s="2341">
        <v>2</v>
      </c>
      <c r="H183" s="2317">
        <v>2</v>
      </c>
      <c r="I183" s="2339">
        <v>1</v>
      </c>
      <c r="J183" s="2364">
        <v>4</v>
      </c>
      <c r="K183" s="2339">
        <v>2</v>
      </c>
      <c r="L183" s="2364">
        <v>1</v>
      </c>
      <c r="M183" s="2341">
        <v>3</v>
      </c>
      <c r="N183" s="2317">
        <v>1</v>
      </c>
      <c r="O183" s="2339">
        <v>1</v>
      </c>
      <c r="P183" s="2364">
        <v>1</v>
      </c>
      <c r="Q183" s="2339">
        <v>0</v>
      </c>
    </row>
    <row r="184" spans="1:21" ht="15" customHeight="1" x14ac:dyDescent="0.25">
      <c r="A184" s="2608" t="s">
        <v>194</v>
      </c>
      <c r="B184" s="2543"/>
      <c r="C184" s="218">
        <f>SUM(D184+E184)</f>
        <v>147</v>
      </c>
      <c r="D184" s="333">
        <f t="shared" ref="D184:E185" si="55">SUM(F184+H184+J184+L184+N184+P184)</f>
        <v>62</v>
      </c>
      <c r="E184" s="401">
        <f t="shared" si="55"/>
        <v>85</v>
      </c>
      <c r="F184" s="402">
        <v>10</v>
      </c>
      <c r="G184" s="403">
        <v>15</v>
      </c>
      <c r="H184" s="402">
        <v>16</v>
      </c>
      <c r="I184" s="404">
        <v>25</v>
      </c>
      <c r="J184" s="405">
        <v>13</v>
      </c>
      <c r="K184" s="404">
        <v>20</v>
      </c>
      <c r="L184" s="405">
        <v>14</v>
      </c>
      <c r="M184" s="403">
        <v>10</v>
      </c>
      <c r="N184" s="402">
        <v>5</v>
      </c>
      <c r="O184" s="404">
        <v>7</v>
      </c>
      <c r="P184" s="405">
        <v>4</v>
      </c>
      <c r="Q184" s="404">
        <v>8</v>
      </c>
    </row>
    <row r="185" spans="1:21" ht="15" customHeight="1" x14ac:dyDescent="0.25">
      <c r="A185" s="2616" t="s">
        <v>195</v>
      </c>
      <c r="B185" s="2617"/>
      <c r="C185" s="410">
        <f>SUM(D185+E185)</f>
        <v>35</v>
      </c>
      <c r="D185" s="333">
        <f t="shared" si="55"/>
        <v>16</v>
      </c>
      <c r="E185" s="136">
        <f t="shared" si="55"/>
        <v>19</v>
      </c>
      <c r="F185" s="77">
        <v>4</v>
      </c>
      <c r="G185" s="80">
        <v>3</v>
      </c>
      <c r="H185" s="77">
        <v>1</v>
      </c>
      <c r="I185" s="78">
        <v>5</v>
      </c>
      <c r="J185" s="174">
        <v>4</v>
      </c>
      <c r="K185" s="78">
        <v>4</v>
      </c>
      <c r="L185" s="174">
        <v>3</v>
      </c>
      <c r="M185" s="80">
        <v>3</v>
      </c>
      <c r="N185" s="77">
        <v>2</v>
      </c>
      <c r="O185" s="78">
        <v>2</v>
      </c>
      <c r="P185" s="174">
        <v>2</v>
      </c>
      <c r="Q185" s="78">
        <v>2</v>
      </c>
    </row>
    <row r="186" spans="1:21" ht="15" customHeight="1" x14ac:dyDescent="0.25">
      <c r="A186" s="3691" t="s">
        <v>65</v>
      </c>
      <c r="B186" s="3692"/>
      <c r="C186" s="2366">
        <f t="shared" ref="C186:Q186" si="56">SUM(C183:C185)</f>
        <v>202</v>
      </c>
      <c r="D186" s="2371">
        <f t="shared" si="56"/>
        <v>89</v>
      </c>
      <c r="E186" s="2371">
        <f t="shared" si="56"/>
        <v>113</v>
      </c>
      <c r="F186" s="2355">
        <f t="shared" si="56"/>
        <v>16</v>
      </c>
      <c r="G186" s="2371">
        <f t="shared" si="56"/>
        <v>20</v>
      </c>
      <c r="H186" s="2355">
        <f t="shared" si="56"/>
        <v>19</v>
      </c>
      <c r="I186" s="2371">
        <f t="shared" si="56"/>
        <v>31</v>
      </c>
      <c r="J186" s="2355">
        <f t="shared" si="56"/>
        <v>21</v>
      </c>
      <c r="K186" s="2371">
        <f t="shared" si="56"/>
        <v>26</v>
      </c>
      <c r="L186" s="2355">
        <f t="shared" si="56"/>
        <v>18</v>
      </c>
      <c r="M186" s="2371">
        <f t="shared" si="56"/>
        <v>16</v>
      </c>
      <c r="N186" s="2355">
        <f t="shared" si="56"/>
        <v>8</v>
      </c>
      <c r="O186" s="2371">
        <f t="shared" si="56"/>
        <v>10</v>
      </c>
      <c r="P186" s="2355">
        <f t="shared" si="56"/>
        <v>7</v>
      </c>
      <c r="Q186" s="2360">
        <f t="shared" si="56"/>
        <v>10</v>
      </c>
    </row>
    <row r="187" spans="1:21" ht="15" customHeight="1" x14ac:dyDescent="0.25">
      <c r="A187" s="5" t="s">
        <v>196</v>
      </c>
    </row>
    <row r="188" spans="1:21" ht="18" customHeight="1" x14ac:dyDescent="0.25">
      <c r="A188" s="411" t="s">
        <v>197</v>
      </c>
      <c r="B188" s="412"/>
      <c r="C188" s="412"/>
      <c r="D188" s="412"/>
      <c r="E188" s="41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21" ht="15" customHeight="1" x14ac:dyDescent="0.25">
      <c r="A189" s="3542" t="s">
        <v>198</v>
      </c>
      <c r="B189" s="3544"/>
      <c r="C189" s="3747" t="s">
        <v>120</v>
      </c>
      <c r="D189" s="2828"/>
      <c r="E189" s="3748"/>
      <c r="F189" s="3705" t="s">
        <v>6</v>
      </c>
      <c r="G189" s="3706"/>
      <c r="H189" s="3706"/>
      <c r="I189" s="3706"/>
      <c r="J189" s="3706"/>
      <c r="K189" s="3706"/>
      <c r="L189" s="3706"/>
      <c r="M189" s="3706"/>
      <c r="N189" s="3706"/>
      <c r="O189" s="3706"/>
      <c r="P189" s="3706"/>
      <c r="Q189" s="3706"/>
      <c r="R189" s="3706"/>
      <c r="S189" s="3706"/>
      <c r="T189" s="3706"/>
      <c r="U189" s="3749"/>
    </row>
    <row r="190" spans="1:21" ht="15" customHeight="1" x14ac:dyDescent="0.25">
      <c r="A190" s="2578"/>
      <c r="B190" s="2522"/>
      <c r="C190" s="2621"/>
      <c r="D190" s="2622"/>
      <c r="E190" s="2623"/>
      <c r="F190" s="3734" t="s">
        <v>166</v>
      </c>
      <c r="G190" s="3738"/>
      <c r="H190" s="3742" t="s">
        <v>147</v>
      </c>
      <c r="I190" s="3738"/>
      <c r="J190" s="3734" t="s">
        <v>113</v>
      </c>
      <c r="K190" s="3738"/>
      <c r="L190" s="3742" t="s">
        <v>114</v>
      </c>
      <c r="M190" s="3738"/>
      <c r="N190" s="3742" t="s">
        <v>148</v>
      </c>
      <c r="O190" s="3738"/>
      <c r="P190" s="3742" t="s">
        <v>199</v>
      </c>
      <c r="Q190" s="3738"/>
      <c r="R190" s="3742" t="s">
        <v>200</v>
      </c>
      <c r="S190" s="3738"/>
      <c r="T190" s="2531" t="s">
        <v>201</v>
      </c>
      <c r="U190" s="2524"/>
    </row>
    <row r="191" spans="1:21" ht="15" customHeight="1" x14ac:dyDescent="0.25">
      <c r="A191" s="2580"/>
      <c r="B191" s="2506"/>
      <c r="C191" s="2351" t="s">
        <v>17</v>
      </c>
      <c r="D191" s="2346" t="s">
        <v>18</v>
      </c>
      <c r="E191" s="2324" t="s">
        <v>19</v>
      </c>
      <c r="F191" s="2328" t="s">
        <v>18</v>
      </c>
      <c r="G191" s="2384" t="s">
        <v>19</v>
      </c>
      <c r="H191" s="2346" t="s">
        <v>18</v>
      </c>
      <c r="I191" s="2384" t="s">
        <v>19</v>
      </c>
      <c r="J191" s="2328" t="s">
        <v>18</v>
      </c>
      <c r="K191" s="2384" t="s">
        <v>19</v>
      </c>
      <c r="L191" s="2346" t="s">
        <v>18</v>
      </c>
      <c r="M191" s="2384" t="s">
        <v>19</v>
      </c>
      <c r="N191" s="2346" t="s">
        <v>18</v>
      </c>
      <c r="O191" s="2384" t="s">
        <v>19</v>
      </c>
      <c r="P191" s="2346" t="s">
        <v>18</v>
      </c>
      <c r="Q191" s="2384" t="s">
        <v>19</v>
      </c>
      <c r="R191" s="2346" t="s">
        <v>18</v>
      </c>
      <c r="S191" s="2384" t="s">
        <v>19</v>
      </c>
      <c r="T191" s="2346" t="s">
        <v>18</v>
      </c>
      <c r="U191" s="2384" t="s">
        <v>19</v>
      </c>
    </row>
    <row r="192" spans="1:21" ht="15" customHeight="1" x14ac:dyDescent="0.25">
      <c r="A192" s="3743" t="s">
        <v>202</v>
      </c>
      <c r="B192" s="3744"/>
      <c r="C192" s="413">
        <f>SUM(D192+E192)</f>
        <v>0</v>
      </c>
      <c r="D192" s="414">
        <f>SUM(F192+H192+J192+L192+N192+P192+R192+T192)</f>
        <v>0</v>
      </c>
      <c r="E192" s="415">
        <f t="shared" ref="D192:E194" si="57">SUM(G192+I192+K192+M192+O192+Q192+S192+U192)</f>
        <v>0</v>
      </c>
      <c r="F192" s="178"/>
      <c r="G192" s="359"/>
      <c r="H192" s="416"/>
      <c r="I192" s="359"/>
      <c r="J192" s="178"/>
      <c r="K192" s="359"/>
      <c r="L192" s="204"/>
      <c r="M192" s="68"/>
      <c r="N192" s="204"/>
      <c r="O192" s="68"/>
      <c r="P192" s="204"/>
      <c r="Q192" s="68"/>
      <c r="R192" s="204"/>
      <c r="S192" s="68"/>
      <c r="T192" s="204"/>
      <c r="U192" s="68"/>
    </row>
    <row r="193" spans="1:94" ht="15" customHeight="1" x14ac:dyDescent="0.25">
      <c r="A193" s="2613" t="s">
        <v>203</v>
      </c>
      <c r="B193" s="2604"/>
      <c r="C193" s="417">
        <f>SUM(D193+E193)</f>
        <v>0</v>
      </c>
      <c r="D193" s="418">
        <f t="shared" si="57"/>
        <v>0</v>
      </c>
      <c r="E193" s="419">
        <f t="shared" si="57"/>
        <v>0</v>
      </c>
      <c r="F193" s="273"/>
      <c r="G193" s="275"/>
      <c r="H193" s="420"/>
      <c r="I193" s="275"/>
      <c r="J193" s="273"/>
      <c r="K193" s="275"/>
      <c r="L193" s="408"/>
      <c r="M193" s="105"/>
      <c r="N193" s="408"/>
      <c r="O193" s="105"/>
      <c r="P193" s="408"/>
      <c r="Q193" s="105"/>
      <c r="R193" s="408"/>
      <c r="S193" s="105"/>
      <c r="T193" s="408"/>
      <c r="U193" s="105"/>
    </row>
    <row r="194" spans="1:94" ht="15" customHeight="1" x14ac:dyDescent="0.25">
      <c r="A194" s="3745" t="s">
        <v>204</v>
      </c>
      <c r="B194" s="3746"/>
      <c r="C194" s="2412">
        <f>SUM(D194+E194)</f>
        <v>0</v>
      </c>
      <c r="D194" s="2354">
        <f t="shared" si="57"/>
        <v>0</v>
      </c>
      <c r="E194" s="2331">
        <f t="shared" si="57"/>
        <v>0</v>
      </c>
      <c r="F194" s="2355">
        <f t="shared" ref="F194:U194" si="58">SUM(F192:F193)</f>
        <v>0</v>
      </c>
      <c r="G194" s="2360">
        <f t="shared" si="58"/>
        <v>0</v>
      </c>
      <c r="H194" s="2371">
        <f t="shared" si="58"/>
        <v>0</v>
      </c>
      <c r="I194" s="2360">
        <f t="shared" si="58"/>
        <v>0</v>
      </c>
      <c r="J194" s="2355">
        <f t="shared" si="58"/>
        <v>0</v>
      </c>
      <c r="K194" s="2360">
        <f t="shared" si="58"/>
        <v>0</v>
      </c>
      <c r="L194" s="2371">
        <f t="shared" si="58"/>
        <v>0</v>
      </c>
      <c r="M194" s="2360">
        <f t="shared" si="58"/>
        <v>0</v>
      </c>
      <c r="N194" s="2371">
        <f t="shared" si="58"/>
        <v>0</v>
      </c>
      <c r="O194" s="2360">
        <f t="shared" si="58"/>
        <v>0</v>
      </c>
      <c r="P194" s="2371">
        <f t="shared" si="58"/>
        <v>0</v>
      </c>
      <c r="Q194" s="2360">
        <f t="shared" si="58"/>
        <v>0</v>
      </c>
      <c r="R194" s="2371">
        <f t="shared" si="58"/>
        <v>0</v>
      </c>
      <c r="S194" s="2360">
        <f t="shared" si="58"/>
        <v>0</v>
      </c>
      <c r="T194" s="2371">
        <f t="shared" si="58"/>
        <v>0</v>
      </c>
      <c r="U194" s="2360">
        <f t="shared" si="58"/>
        <v>0</v>
      </c>
    </row>
    <row r="195" spans="1:94" ht="18" customHeight="1" x14ac:dyDescent="0.25">
      <c r="A195" s="411" t="s">
        <v>205</v>
      </c>
      <c r="B195" s="412"/>
      <c r="C195" s="412"/>
      <c r="D195" s="412"/>
      <c r="E195" s="41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T195" s="242"/>
      <c r="U195" s="242"/>
    </row>
    <row r="196" spans="1:94" ht="15" customHeight="1" x14ac:dyDescent="0.25">
      <c r="A196" s="3542" t="s">
        <v>198</v>
      </c>
      <c r="B196" s="3544"/>
      <c r="C196" s="3747" t="s">
        <v>120</v>
      </c>
      <c r="D196" s="2828"/>
      <c r="E196" s="3754"/>
      <c r="F196" s="3755" t="s">
        <v>6</v>
      </c>
      <c r="G196" s="3756"/>
      <c r="H196" s="3756"/>
      <c r="I196" s="3756"/>
      <c r="J196" s="3756"/>
      <c r="K196" s="3756"/>
      <c r="L196" s="3756"/>
      <c r="M196" s="3756"/>
      <c r="N196" s="3756"/>
      <c r="O196" s="3757"/>
      <c r="P196" s="3692" t="s">
        <v>206</v>
      </c>
      <c r="Q196" s="3717"/>
      <c r="R196" s="3717"/>
      <c r="S196" s="3717"/>
      <c r="T196" s="242"/>
      <c r="U196" s="242"/>
    </row>
    <row r="197" spans="1:94" ht="15" customHeight="1" x14ac:dyDescent="0.25">
      <c r="A197" s="2578"/>
      <c r="B197" s="2522"/>
      <c r="C197" s="2621"/>
      <c r="D197" s="2622"/>
      <c r="E197" s="2623"/>
      <c r="F197" s="2633" t="s">
        <v>114</v>
      </c>
      <c r="G197" s="2525"/>
      <c r="H197" s="2633" t="s">
        <v>148</v>
      </c>
      <c r="I197" s="2525"/>
      <c r="J197" s="2633" t="s">
        <v>199</v>
      </c>
      <c r="K197" s="2525"/>
      <c r="L197" s="2633" t="s">
        <v>200</v>
      </c>
      <c r="M197" s="2525"/>
      <c r="N197" s="2633" t="s">
        <v>201</v>
      </c>
      <c r="O197" s="2634"/>
      <c r="P197" s="3758" t="s">
        <v>166</v>
      </c>
      <c r="Q197" s="3735" t="s">
        <v>147</v>
      </c>
      <c r="R197" s="3735" t="s">
        <v>113</v>
      </c>
      <c r="S197" s="3692" t="s">
        <v>114</v>
      </c>
      <c r="T197" s="242"/>
      <c r="U197" s="242"/>
    </row>
    <row r="198" spans="1:94" ht="15" customHeight="1" x14ac:dyDescent="0.25">
      <c r="A198" s="2580"/>
      <c r="B198" s="2506"/>
      <c r="C198" s="2351" t="s">
        <v>17</v>
      </c>
      <c r="D198" s="2346" t="s">
        <v>18</v>
      </c>
      <c r="E198" s="2324" t="s">
        <v>19</v>
      </c>
      <c r="F198" s="2346" t="s">
        <v>18</v>
      </c>
      <c r="G198" s="2384" t="s">
        <v>19</v>
      </c>
      <c r="H198" s="2346" t="s">
        <v>18</v>
      </c>
      <c r="I198" s="2384" t="s">
        <v>19</v>
      </c>
      <c r="J198" s="2346" t="s">
        <v>18</v>
      </c>
      <c r="K198" s="2384" t="s">
        <v>19</v>
      </c>
      <c r="L198" s="2346" t="s">
        <v>18</v>
      </c>
      <c r="M198" s="2384" t="s">
        <v>19</v>
      </c>
      <c r="N198" s="2346" t="s">
        <v>18</v>
      </c>
      <c r="O198" s="2362" t="s">
        <v>19</v>
      </c>
      <c r="P198" s="3758"/>
      <c r="Q198" s="3735"/>
      <c r="R198" s="3735"/>
      <c r="S198" s="3692"/>
      <c r="T198" s="242"/>
      <c r="U198" s="242"/>
    </row>
    <row r="199" spans="1:94" ht="15" customHeight="1" x14ac:dyDescent="0.25">
      <c r="A199" s="3743" t="s">
        <v>207</v>
      </c>
      <c r="B199" s="3744"/>
      <c r="C199" s="413">
        <f>SUM(D199+E199)</f>
        <v>0</v>
      </c>
      <c r="D199" s="414">
        <f>SUM(F199+H199+J199+L199+N199)</f>
        <v>0</v>
      </c>
      <c r="E199" s="415">
        <f>SUM(G199+I199+K199+M199+O199)</f>
        <v>0</v>
      </c>
      <c r="F199" s="204"/>
      <c r="G199" s="68"/>
      <c r="H199" s="204"/>
      <c r="I199" s="68"/>
      <c r="J199" s="204"/>
      <c r="K199" s="68"/>
      <c r="L199" s="204"/>
      <c r="M199" s="68"/>
      <c r="N199" s="204"/>
      <c r="O199" s="422"/>
      <c r="P199" s="2413"/>
      <c r="Q199" s="748"/>
      <c r="R199" s="748"/>
      <c r="S199" s="2414"/>
      <c r="T199" s="242" t="str">
        <f>CA199&amp;CB199&amp;CC199&amp;CD199&amp;CE199&amp;CF199</f>
        <v/>
      </c>
      <c r="U199" s="242"/>
      <c r="CA199" s="60" t="str">
        <f>IF(AND($C199&lt;&gt;0,P199=""),"* No olvide ingresar la variable Rango Etario NANEAS "&amp;P$197&amp;""&amp;". Digite CERO si no tiene. ",IF(P199&gt;$C199,"* La variable NANEAS de 0 - 4 años no debe ser mayor al Total Ambos Sexos. ",""))</f>
        <v/>
      </c>
      <c r="CB199" s="60" t="str">
        <f>IF(AND($C199&lt;&gt;0,Q199=""),"* No olvide ingresar la variable Rango Etario NANEAS "&amp;Q$197&amp;""&amp;". Digite CERO si no tiene. ",IF(Q199&gt;$C199,"* La variable NANEAS de 5 - 9 años no debe ser mayor al Total Ambos Sexos. ",""))</f>
        <v/>
      </c>
      <c r="CC199" s="60" t="str">
        <f>IF(AND($C199&lt;&gt;0,R199=""),"* No olvide ingresar la variable Rango Etario NANEAS "&amp;R$197&amp;""&amp;". Digite CERO si no tiene. ",IF(R199&gt;$C199,"* La variable NANEAS de 10 - 14 años no debe ser mayor al Total Ambos Sexos. ",""))</f>
        <v/>
      </c>
      <c r="CD199" s="60" t="str">
        <f>IF(AND($C199&lt;&gt;0,S199=""),"* No olvide ingresar la variable Rango Etario NANEAS "&amp;S$197&amp;""&amp;". Digite CERO si no tiene. ",IF(S199&gt;$C199,"* La variable NANEAS de 15 - 19 años no debe ser mayor al Total Ambos Sexos. ",""))</f>
        <v/>
      </c>
      <c r="CE199" s="60" t="str">
        <f>IF(AND($C199&lt;&gt;0,P199+Q199+R199+S199=0),"* La suma de variable "&amp;P$196&amp;""&amp;" no puede ser 0. ","")</f>
        <v/>
      </c>
      <c r="CF199" s="60" t="str">
        <f>IF(AND(Q199+R199+S199+P199&gt;$C199),"* La suma de la variable "&amp;P$196&amp;""&amp;" no puede superar el Total Ambos Sexos. ","")</f>
        <v/>
      </c>
      <c r="CG199" s="61"/>
      <c r="CH199" s="61"/>
      <c r="CI199" s="61"/>
      <c r="CK199" s="62">
        <f t="shared" ref="CK199:CN200" si="59">IF(AND($C199&lt;&gt;0,P199=""),1,IF(P199&gt;$C199,1,0))</f>
        <v>0</v>
      </c>
      <c r="CL199" s="62">
        <f t="shared" si="59"/>
        <v>0</v>
      </c>
      <c r="CM199" s="62">
        <f t="shared" si="59"/>
        <v>0</v>
      </c>
      <c r="CN199" s="62">
        <f t="shared" si="59"/>
        <v>0</v>
      </c>
      <c r="CO199" s="327">
        <f>IF(AND($C199&lt;&gt;0,P199+Q199+R199+S199=0),1,0)</f>
        <v>0</v>
      </c>
      <c r="CP199" s="327">
        <f>IF(AND(Q199+R199+S199+P199&gt;$C199),1,0)</f>
        <v>0</v>
      </c>
    </row>
    <row r="200" spans="1:94" ht="15" customHeight="1" x14ac:dyDescent="0.25">
      <c r="A200" s="2613" t="s">
        <v>208</v>
      </c>
      <c r="B200" s="2604"/>
      <c r="C200" s="417">
        <f>SUM(D200+E200)</f>
        <v>0</v>
      </c>
      <c r="D200" s="418">
        <f>SUM(F200+H200+J200+L200+N200)</f>
        <v>0</v>
      </c>
      <c r="E200" s="419">
        <f t="shared" ref="E200" si="60">SUM(G200+I200+K200+M200+O200)</f>
        <v>0</v>
      </c>
      <c r="F200" s="408"/>
      <c r="G200" s="105"/>
      <c r="H200" s="408"/>
      <c r="I200" s="105"/>
      <c r="J200" s="408"/>
      <c r="K200" s="105"/>
      <c r="L200" s="408"/>
      <c r="M200" s="105"/>
      <c r="N200" s="408"/>
      <c r="O200" s="425"/>
      <c r="P200" s="91"/>
      <c r="Q200" s="193"/>
      <c r="R200" s="193"/>
      <c r="S200" s="41"/>
      <c r="T200" s="242" t="str">
        <f>CA200&amp;CB200&amp;CC200&amp;CD200&amp;CE200&amp;CF200</f>
        <v/>
      </c>
      <c r="U200" s="242"/>
      <c r="CA200" s="60" t="str">
        <f>IF(AND($C200&lt;&gt;0,P200=""),"* No olvide ingresar la variable Rango Etario NANEAS "&amp;P$197&amp;""&amp;". Digite CERO si no tiene. ",IF(P200&gt;$C200,"* La variable NANEAS de 0 - 4 años no debe ser mayor al Total Ambos Sexos. ",""))</f>
        <v/>
      </c>
      <c r="CB200" s="60" t="str">
        <f>IF(AND($C200&lt;&gt;0,Q200=""),"* No olvide ingresar la variable Rango Etario NANEAS "&amp;Q$197&amp;""&amp;". Digite CERO si no tiene. ",IF(Q200&gt;$C200,"* La variable NANEAS de 5 - 9 años no debe ser mayor al Total Ambos Sexos. ",""))</f>
        <v/>
      </c>
      <c r="CC200" s="60" t="str">
        <f>IF(AND($C200&lt;&gt;0,R200=""),"* No olvide ingresar la variable Rango Etario NANEAS "&amp;R$197&amp;""&amp;". Digite CERO si no tiene. ",IF(R200&gt;$C200,"* La variable NANEAS de 10 - 14 años no debe ser mayor al Total Ambos Sexos. ",""))</f>
        <v/>
      </c>
      <c r="CD200" s="60" t="str">
        <f>IF(AND($C200&lt;&gt;0,S200=""),"* No olvide ingresar la variable Rango Etario NANEAS "&amp;S$197&amp;""&amp;". Digite CERO si no tiene. ",IF(S200&gt;$C200,"* La variable NANEAS de 15 - 19 años no debe ser mayor al Total Ambos Sexos. ",""))</f>
        <v/>
      </c>
      <c r="CE200" s="60" t="str">
        <f>IF(AND($C200&lt;&gt;0,P200+Q200+R200+S200=0),"* La suma de variable "&amp;P$196&amp;""&amp;" no puede ser 0. ","")</f>
        <v/>
      </c>
      <c r="CF200" s="60" t="str">
        <f>IF(AND(Q200+R200+S200+P200&gt;$C200),"* La suma de la variable "&amp;P$196&amp;""&amp;" no puede superar el Total Ambos Sexos. ","")</f>
        <v/>
      </c>
      <c r="CG200" s="61"/>
      <c r="CH200" s="61"/>
      <c r="CI200" s="61"/>
      <c r="CK200" s="62">
        <f t="shared" si="59"/>
        <v>0</v>
      </c>
      <c r="CL200" s="62">
        <f t="shared" si="59"/>
        <v>0</v>
      </c>
      <c r="CM200" s="62">
        <f t="shared" si="59"/>
        <v>0</v>
      </c>
      <c r="CN200" s="62">
        <f t="shared" si="59"/>
        <v>0</v>
      </c>
      <c r="CO200" s="327">
        <f>IF(AND($C200&lt;&gt;0,P200+Q200+R200+S200=0),1,0)</f>
        <v>0</v>
      </c>
      <c r="CP200" s="327">
        <f>IF(AND(Q200+R200+S200+P200&gt;$C200),1,0)</f>
        <v>0</v>
      </c>
    </row>
    <row r="201" spans="1:94" ht="15" customHeight="1" x14ac:dyDescent="0.25">
      <c r="A201" s="3752" t="s">
        <v>209</v>
      </c>
      <c r="B201" s="3753"/>
      <c r="C201" s="2412">
        <f>SUM(D201+E201)</f>
        <v>0</v>
      </c>
      <c r="D201" s="2354">
        <f>SUM(F201+H201+J201+L201+N201)</f>
        <v>0</v>
      </c>
      <c r="E201" s="2331">
        <f>SUM(G201+I201+K201+M201+O201)</f>
        <v>0</v>
      </c>
      <c r="F201" s="2371">
        <f>SUM(F199:F200)</f>
        <v>0</v>
      </c>
      <c r="G201" s="2360">
        <f t="shared" ref="G201:S201" si="61">SUM(G199:G200)</f>
        <v>0</v>
      </c>
      <c r="H201" s="2371">
        <f t="shared" si="61"/>
        <v>0</v>
      </c>
      <c r="I201" s="2360">
        <f t="shared" si="61"/>
        <v>0</v>
      </c>
      <c r="J201" s="2371">
        <f t="shared" si="61"/>
        <v>0</v>
      </c>
      <c r="K201" s="2360">
        <f t="shared" si="61"/>
        <v>0</v>
      </c>
      <c r="L201" s="2371">
        <f t="shared" si="61"/>
        <v>0</v>
      </c>
      <c r="M201" s="2360">
        <f t="shared" si="61"/>
        <v>0</v>
      </c>
      <c r="N201" s="2371">
        <f t="shared" si="61"/>
        <v>0</v>
      </c>
      <c r="O201" s="2415">
        <f t="shared" si="61"/>
        <v>0</v>
      </c>
      <c r="P201" s="2416">
        <f t="shared" si="61"/>
        <v>0</v>
      </c>
      <c r="Q201" s="2417">
        <f t="shared" si="61"/>
        <v>0</v>
      </c>
      <c r="R201" s="2417">
        <f t="shared" si="61"/>
        <v>0</v>
      </c>
      <c r="S201" s="2356">
        <f t="shared" si="61"/>
        <v>0</v>
      </c>
      <c r="T201" s="242"/>
      <c r="U201" s="242"/>
    </row>
    <row r="202" spans="1:94" ht="18" customHeight="1" x14ac:dyDescent="0.25">
      <c r="A202" s="411" t="s">
        <v>210</v>
      </c>
      <c r="B202" s="429"/>
      <c r="C202" s="429"/>
      <c r="D202" s="429"/>
      <c r="E202" s="429"/>
      <c r="F202" s="429"/>
      <c r="G202" s="429"/>
      <c r="H202" s="429"/>
      <c r="I202" s="3"/>
      <c r="J202" s="3"/>
      <c r="K202" s="3"/>
      <c r="L202" s="3"/>
      <c r="M202" s="3"/>
      <c r="N202" s="3"/>
      <c r="O202" s="3"/>
      <c r="P202" s="3"/>
      <c r="Q202" s="3"/>
      <c r="R202" s="5"/>
      <c r="S202" s="5"/>
      <c r="T202" s="5"/>
      <c r="U202" s="5"/>
      <c r="V202" s="5"/>
      <c r="W202" s="5"/>
      <c r="X202" s="5"/>
      <c r="Y202" s="5"/>
      <c r="Z202" s="4"/>
      <c r="AA202" s="4"/>
      <c r="AB202" s="4"/>
      <c r="AC202" s="4"/>
      <c r="AD202" s="4"/>
      <c r="AE202" s="4"/>
      <c r="AF202" s="4"/>
      <c r="AG202" s="4"/>
      <c r="AH202" s="4"/>
      <c r="AI202" s="4"/>
    </row>
    <row r="203" spans="1:94" ht="15" customHeight="1" x14ac:dyDescent="0.25">
      <c r="A203" s="3760" t="s">
        <v>211</v>
      </c>
      <c r="B203" s="3761"/>
      <c r="C203" s="3768" t="s">
        <v>65</v>
      </c>
      <c r="D203" s="3273"/>
      <c r="E203" s="3762"/>
      <c r="F203" s="3769" t="s">
        <v>6</v>
      </c>
      <c r="G203" s="3769"/>
      <c r="H203" s="3769"/>
      <c r="I203" s="3769"/>
      <c r="J203" s="3769"/>
      <c r="K203" s="3769"/>
      <c r="L203" s="3769"/>
      <c r="M203" s="3769"/>
      <c r="N203" s="3769"/>
      <c r="O203" s="3769"/>
      <c r="P203" s="3769"/>
      <c r="Q203" s="3769"/>
      <c r="R203" s="3769"/>
      <c r="S203" s="3769"/>
      <c r="T203" s="3769"/>
      <c r="U203" s="3769"/>
      <c r="V203" s="3769"/>
      <c r="W203" s="3769"/>
      <c r="X203" s="3769"/>
      <c r="Y203" s="3769"/>
      <c r="Z203" s="3769"/>
      <c r="AA203" s="3769"/>
      <c r="AB203" s="3769"/>
      <c r="AC203" s="3770"/>
      <c r="AD203" s="3771" t="s">
        <v>121</v>
      </c>
      <c r="AE203" s="3767"/>
      <c r="AF203" s="3285" t="s">
        <v>122</v>
      </c>
      <c r="AG203" s="3767"/>
      <c r="AH203" s="3772" t="s">
        <v>28</v>
      </c>
      <c r="AI203" s="3767" t="s">
        <v>29</v>
      </c>
    </row>
    <row r="204" spans="1:94" ht="15" customHeight="1" x14ac:dyDescent="0.25">
      <c r="A204" s="2642"/>
      <c r="B204" s="2643"/>
      <c r="C204" s="2661"/>
      <c r="D204" s="2648"/>
      <c r="E204" s="2649"/>
      <c r="F204" s="3705" t="s">
        <v>212</v>
      </c>
      <c r="G204" s="3749"/>
      <c r="H204" s="2644" t="s">
        <v>213</v>
      </c>
      <c r="I204" s="2645"/>
      <c r="J204" s="2644" t="s">
        <v>214</v>
      </c>
      <c r="K204" s="2645"/>
      <c r="L204" s="2644" t="s">
        <v>215</v>
      </c>
      <c r="M204" s="2645"/>
      <c r="N204" s="2644" t="s">
        <v>216</v>
      </c>
      <c r="O204" s="2645"/>
      <c r="P204" s="2644" t="s">
        <v>217</v>
      </c>
      <c r="Q204" s="2645"/>
      <c r="R204" s="2644" t="s">
        <v>218</v>
      </c>
      <c r="S204" s="2645"/>
      <c r="T204" s="3750" t="s">
        <v>219</v>
      </c>
      <c r="U204" s="3750"/>
      <c r="V204" s="3750" t="s">
        <v>220</v>
      </c>
      <c r="W204" s="3750"/>
      <c r="X204" s="3750" t="s">
        <v>221</v>
      </c>
      <c r="Y204" s="3750"/>
      <c r="Z204" s="3742" t="s">
        <v>123</v>
      </c>
      <c r="AA204" s="3738"/>
      <c r="AB204" s="3742" t="s">
        <v>124</v>
      </c>
      <c r="AC204" s="3751"/>
      <c r="AD204" s="2665"/>
      <c r="AE204" s="2659"/>
      <c r="AF204" s="2667"/>
      <c r="AG204" s="2659"/>
      <c r="AH204" s="2669"/>
      <c r="AI204" s="2658"/>
    </row>
    <row r="205" spans="1:94" ht="15" customHeight="1" x14ac:dyDescent="0.25">
      <c r="A205" s="2644"/>
      <c r="B205" s="2645"/>
      <c r="C205" s="2419" t="s">
        <v>222</v>
      </c>
      <c r="D205" s="2420" t="s">
        <v>18</v>
      </c>
      <c r="E205" s="2418" t="s">
        <v>19</v>
      </c>
      <c r="F205" s="2421" t="s">
        <v>18</v>
      </c>
      <c r="G205" s="2422" t="s">
        <v>19</v>
      </c>
      <c r="H205" s="2421" t="s">
        <v>18</v>
      </c>
      <c r="I205" s="2422" t="s">
        <v>19</v>
      </c>
      <c r="J205" s="2421" t="s">
        <v>18</v>
      </c>
      <c r="K205" s="2422" t="s">
        <v>19</v>
      </c>
      <c r="L205" s="2421" t="s">
        <v>18</v>
      </c>
      <c r="M205" s="2422" t="s">
        <v>19</v>
      </c>
      <c r="N205" s="2421" t="s">
        <v>18</v>
      </c>
      <c r="O205" s="2422" t="s">
        <v>19</v>
      </c>
      <c r="P205" s="2421" t="s">
        <v>18</v>
      </c>
      <c r="Q205" s="2422" t="s">
        <v>19</v>
      </c>
      <c r="R205" s="2421" t="s">
        <v>18</v>
      </c>
      <c r="S205" s="2422" t="s">
        <v>19</v>
      </c>
      <c r="T205" s="2421" t="s">
        <v>18</v>
      </c>
      <c r="U205" s="2422" t="s">
        <v>19</v>
      </c>
      <c r="V205" s="2421" t="s">
        <v>18</v>
      </c>
      <c r="W205" s="2422" t="s">
        <v>19</v>
      </c>
      <c r="X205" s="2421" t="s">
        <v>18</v>
      </c>
      <c r="Y205" s="2422" t="s">
        <v>19</v>
      </c>
      <c r="Z205" s="2421" t="s">
        <v>18</v>
      </c>
      <c r="AA205" s="2422" t="s">
        <v>19</v>
      </c>
      <c r="AB205" s="2421" t="s">
        <v>18</v>
      </c>
      <c r="AC205" s="2423" t="s">
        <v>19</v>
      </c>
      <c r="AD205" s="2424" t="s">
        <v>18</v>
      </c>
      <c r="AE205" s="2422" t="s">
        <v>19</v>
      </c>
      <c r="AF205" s="2424" t="s">
        <v>18</v>
      </c>
      <c r="AG205" s="2422" t="s">
        <v>19</v>
      </c>
      <c r="AH205" s="2670"/>
      <c r="AI205" s="2659" t="s">
        <v>19</v>
      </c>
    </row>
    <row r="206" spans="1:94" ht="15" customHeight="1" x14ac:dyDescent="0.25">
      <c r="A206" s="3759" t="s">
        <v>223</v>
      </c>
      <c r="B206" s="2425" t="s">
        <v>139</v>
      </c>
      <c r="C206" s="2425">
        <f>SUM(D206+E206)</f>
        <v>0</v>
      </c>
      <c r="D206" s="2426">
        <f>SUM(F206+H206+J206+L206+N206+P206+R206+T206+V206+X206+Z206+AB206)</f>
        <v>0</v>
      </c>
      <c r="E206" s="2427">
        <f>SUM(G206+I206+K206+M206+O206+Q206+S206+U206+W206+Y206+AA206+AC206)</f>
        <v>0</v>
      </c>
      <c r="F206" s="2428"/>
      <c r="G206" s="2429"/>
      <c r="H206" s="2428"/>
      <c r="I206" s="2429"/>
      <c r="J206" s="2428"/>
      <c r="K206" s="2429"/>
      <c r="L206" s="2428"/>
      <c r="M206" s="2429"/>
      <c r="N206" s="2428"/>
      <c r="O206" s="2429"/>
      <c r="P206" s="2428"/>
      <c r="Q206" s="2430"/>
      <c r="R206" s="2428"/>
      <c r="S206" s="2430"/>
      <c r="T206" s="2428"/>
      <c r="U206" s="2429"/>
      <c r="V206" s="2428"/>
      <c r="W206" s="2429"/>
      <c r="X206" s="2428"/>
      <c r="Y206" s="2430"/>
      <c r="Z206" s="2428"/>
      <c r="AA206" s="2430"/>
      <c r="AB206" s="2428"/>
      <c r="AC206" s="2431"/>
      <c r="AD206" s="2429"/>
      <c r="AE206" s="2430"/>
      <c r="AF206" s="2429"/>
      <c r="AG206" s="2430"/>
      <c r="AH206" s="2428"/>
      <c r="AI206" s="2430"/>
      <c r="AJ206" s="444" t="str">
        <f>$CA206&amp;CB206&amp;CC206&amp;CD206&amp;CE206&amp;CF206</f>
        <v/>
      </c>
      <c r="CA206" s="60" t="str">
        <f>IF(AND($D206&lt;&gt;0,AD206=""),"* No olvide ingresar la variable "&amp;AD$203&amp;""&amp;"  Hombres (Digite CERO si no tiene).  ",IF(AD206&gt;$D206,"* La variable Niños, Niñas, Adolescentes y Jóvenes SENAME Hombres no puede superar el Total Hombres. ",""))</f>
        <v/>
      </c>
      <c r="CB206" s="60" t="str">
        <f>IF(AND($E206&lt;&gt;0,AE206=""),"* No olvide ingresar la variable Niños, Niñas, Adolescentes y Jóvenes SENAME  Mujeres (Digite CERO si no tiene).  ",IF(AE206&gt;$E206,"* La variable Niños, Niñas, Adolescentes y Jóvenes SENAME Mujeres no puede superar el Total Mujeres ",""))</f>
        <v/>
      </c>
      <c r="CC206" s="60" t="str">
        <f>IF(AND($D206&lt;&gt;0,AF206=""),"* No olvide ingresar la variable "&amp;AF$203&amp;""&amp;" Hombres (Digite CERO si no tiene).  ",IF(AF206&gt;$D206,"* La variable Niños, Niñas, Adolescentes y Jóvenes Mejor Niñez Hombres no puede superar el Total Hombres. ",""))</f>
        <v/>
      </c>
      <c r="CD206" s="60" t="str">
        <f>IF(AND($E206&lt;&gt;0,AG206=""),"* No olvide ingresar la variable Niños, Niñas, Adolescentes y Jóvenes Mejor niñez Mujeres (Digite CERO si no tiene).  ",IF(AG206&gt;$E206,"* La variable de Niños, Niñas, Adolescentes y Jóvenes Mejor Niñez Mujeres no puede superar el Total Mujeres. ",""))</f>
        <v/>
      </c>
      <c r="CE206" s="60" t="str">
        <f>IF(AND($C206&lt;&gt;0,AH206=""),"* No olvide ingresar la variable "&amp;AH$203&amp;""&amp;" (Digite CERO si no tiene).  ",IF(AH206&gt;$C206,"* La variable Pueblos Originarios no puede superar el Total Ambos Sexos. ",""))</f>
        <v/>
      </c>
      <c r="CF206" s="60" t="str">
        <f>IF(AND($C206&lt;&gt;0,AI206=""),"* No olvide ingresar la variable "&amp;AI$203&amp;""&amp;" (Digite CERO si no tiene).  ",IF(AI206&gt;$C206,"* La variable Migrantes no puede superar el Total Ambos Sexos. ",""))</f>
        <v/>
      </c>
      <c r="CK206" s="62">
        <f>IF(AND($D206&lt;&gt;0,AD206=""),1,IF(AD206&gt;$D206,1,0))</f>
        <v>0</v>
      </c>
      <c r="CL206" s="62">
        <f>IF(AND($E206&lt;&gt;0,AE206=""),1,IF(AE206&gt;$E206,1,0))</f>
        <v>0</v>
      </c>
      <c r="CM206" s="62">
        <f>IF(AND($D206&lt;&gt;0,AF206=""),1,IF(AF206&gt;$D206,1,0))</f>
        <v>0</v>
      </c>
      <c r="CN206" s="62">
        <f>IF(AND($E206&lt;&gt;0,AG206=""),1,IF(AG206&gt;$E206,1,0))</f>
        <v>0</v>
      </c>
      <c r="CO206" s="62">
        <f>IF(AND($C206&lt;&gt;0,AH206=""),1,IF(AH206&gt;$C206,1,0))</f>
        <v>0</v>
      </c>
      <c r="CP206" s="62">
        <f>IF(AND($C206&lt;&gt;0,AI206=""),1,IF(AI206&gt;$C206,1,0))</f>
        <v>0</v>
      </c>
    </row>
    <row r="207" spans="1:94" ht="15" customHeight="1" x14ac:dyDescent="0.25">
      <c r="A207" s="2637"/>
      <c r="B207" s="445" t="s">
        <v>224</v>
      </c>
      <c r="C207" s="446">
        <f>SUM(D207+E207)</f>
        <v>0</v>
      </c>
      <c r="D207" s="447">
        <f>SUM(F207+H207+J207+L207+N207+P207+R207+T207+V207+X207+Z207+AB207)</f>
        <v>0</v>
      </c>
      <c r="E207" s="448">
        <f>SUM(G207+I207+K207+M207+O207+Q207+S207+U207+W207+Y207+AA207+AC207)</f>
        <v>0</v>
      </c>
      <c r="F207" s="449"/>
      <c r="G207" s="450"/>
      <c r="H207" s="449"/>
      <c r="I207" s="450"/>
      <c r="J207" s="449"/>
      <c r="K207" s="450"/>
      <c r="L207" s="449"/>
      <c r="M207" s="450"/>
      <c r="N207" s="449"/>
      <c r="O207" s="450"/>
      <c r="P207" s="449"/>
      <c r="Q207" s="451"/>
      <c r="R207" s="449"/>
      <c r="S207" s="451"/>
      <c r="T207" s="449"/>
      <c r="U207" s="450"/>
      <c r="V207" s="449"/>
      <c r="W207" s="450"/>
      <c r="X207" s="449"/>
      <c r="Y207" s="451"/>
      <c r="Z207" s="449"/>
      <c r="AA207" s="451"/>
      <c r="AB207" s="449"/>
      <c r="AC207" s="452"/>
      <c r="AD207" s="453"/>
      <c r="AE207" s="451"/>
      <c r="AF207" s="453"/>
      <c r="AG207" s="451"/>
      <c r="AH207" s="449"/>
      <c r="AI207" s="451"/>
      <c r="AJ207" s="444" t="str">
        <f>$CA207&amp;CB207&amp;CC207&amp;CE207&amp;CF207&amp;CD207</f>
        <v/>
      </c>
      <c r="CA207" s="60" t="str">
        <f>IF(AND($D207&lt;&gt;0,AD207=""),"* No olvide ingresar la variable "&amp;AD$203&amp;""&amp;" Hombres (Digite CERO si no tiene).  ",IF(AD207&gt;$D207,"* La variable Niños, Niñas, Adolescentes y Jóvenes SENAME Hombres no puede superar el Total Hombres. ",""))</f>
        <v/>
      </c>
      <c r="CB207" s="60" t="str">
        <f>IF(AND($E207&lt;&gt;0,AE207=""),"* No olvide ingresar la variable Niños, Niñas, Adolescentes y Jóvenes SENAME  Mujeres (Digite CERO si no tiene).  ",IF(AE207&gt;$E207,"* La variable Niños, Niñas, Adolescentes y Jóvenes SENAME Mujeres no puede superar el Total Mujeres ",""))</f>
        <v/>
      </c>
      <c r="CC207" s="60" t="str">
        <f>IF(AND($D207&lt;&gt;0,AF207=""),"* No olvide ingresar la variable "&amp;AF$203&amp;""&amp;" Hombres (Digite CERO si no tiene).  ",IF(AF207&gt;$D207,"* La variable Niños, Niñas, Adolescentes y Jóvenes Mejor Niñez Hombres no puede superar el Total Hombres. ",""))</f>
        <v/>
      </c>
      <c r="CD207" s="60" t="str">
        <f>IF(AND($E207&lt;&gt;0,AG207=""),"* No olvide ingresar la variable Niños, Niñas, Adolescentes y Jóvenes Mejor niñez Mujeres (Digite CERO si no tiene).  ",IF(AG207&gt;$E207,"* La variable de Niños, Niñas, Adolescentes y Jóvenes Mejor Niñez Mujeres no puede superar el Total Mujeres. ",""))</f>
        <v/>
      </c>
      <c r="CE207" s="60" t="str">
        <f>IF(AND($C207&lt;&gt;0,AH207=""),"* No olvide ingresar la variable "&amp;AH$203&amp;""&amp;" (Digite CERO si no tiene).  ",IF(AH207&gt;$C207,"* La variable Pueblos Originarios no puede superar el Total Ambos Sexos. ",""))</f>
        <v/>
      </c>
      <c r="CF207" s="60" t="str">
        <f>IF(AND($C207&lt;&gt;0,AI207=""),"* No olvide ingresar la variable "&amp;AI$203&amp;""&amp;" (Digite CERO si no tiene).  ",IF(AI207&gt;$C207,"* La variable Migrantes no puede superar el Total Ambos Sexos. ",""))</f>
        <v/>
      </c>
      <c r="CK207" s="62">
        <f>IF(AND($D207&lt;&gt;0,AD207=""),1,IF(AD207&gt;$D207,1,0))</f>
        <v>0</v>
      </c>
      <c r="CL207" s="62">
        <f>IF(AND($E207&lt;&gt;0,AE207=""),1,IF(AE207&gt;$E207,1,0))</f>
        <v>0</v>
      </c>
      <c r="CM207" s="62">
        <f>IF(AND($D207&lt;&gt;0,AF207=""),1,IF(AF207&gt;$D207,1,0))</f>
        <v>0</v>
      </c>
      <c r="CN207" s="62">
        <f>IF(AND($E207&lt;&gt;0,AG207=""),1,IF(AG207&gt;$E207,1,0))</f>
        <v>0</v>
      </c>
      <c r="CO207" s="62">
        <f>IF(AND($C207&lt;&gt;0,AH207=""),1,IF(AH207&gt;$C207,1,0))</f>
        <v>0</v>
      </c>
      <c r="CP207" s="62">
        <f>IF(AND($C207&lt;&gt;0,AI207=""),1,IF(AI207&gt;$C207,1,0))</f>
        <v>0</v>
      </c>
    </row>
    <row r="208" spans="1:94" ht="15" customHeight="1" x14ac:dyDescent="0.25">
      <c r="A208" s="2638" t="s">
        <v>65</v>
      </c>
      <c r="B208" s="2639"/>
      <c r="C208" s="2432">
        <f>SUM(D208+E208)</f>
        <v>0</v>
      </c>
      <c r="D208" s="2433">
        <f t="shared" ref="D208:AI208" si="62">SUM(D206+D207)</f>
        <v>0</v>
      </c>
      <c r="E208" s="2434">
        <f t="shared" si="62"/>
        <v>0</v>
      </c>
      <c r="F208" s="2435">
        <f t="shared" si="62"/>
        <v>0</v>
      </c>
      <c r="G208" s="2436">
        <f t="shared" si="62"/>
        <v>0</v>
      </c>
      <c r="H208" s="2435">
        <f t="shared" si="62"/>
        <v>0</v>
      </c>
      <c r="I208" s="2436">
        <f t="shared" si="62"/>
        <v>0</v>
      </c>
      <c r="J208" s="2435">
        <f t="shared" si="62"/>
        <v>0</v>
      </c>
      <c r="K208" s="2436">
        <f t="shared" si="62"/>
        <v>0</v>
      </c>
      <c r="L208" s="2435">
        <f t="shared" si="62"/>
        <v>0</v>
      </c>
      <c r="M208" s="2436">
        <f t="shared" si="62"/>
        <v>0</v>
      </c>
      <c r="N208" s="2435">
        <f t="shared" si="62"/>
        <v>0</v>
      </c>
      <c r="O208" s="2436">
        <f t="shared" si="62"/>
        <v>0</v>
      </c>
      <c r="P208" s="2435">
        <f t="shared" si="62"/>
        <v>0</v>
      </c>
      <c r="Q208" s="2436">
        <f t="shared" si="62"/>
        <v>0</v>
      </c>
      <c r="R208" s="2435">
        <f t="shared" si="62"/>
        <v>0</v>
      </c>
      <c r="S208" s="2436">
        <f t="shared" si="62"/>
        <v>0</v>
      </c>
      <c r="T208" s="2435">
        <f t="shared" si="62"/>
        <v>0</v>
      </c>
      <c r="U208" s="2436">
        <f t="shared" si="62"/>
        <v>0</v>
      </c>
      <c r="V208" s="2435">
        <f t="shared" si="62"/>
        <v>0</v>
      </c>
      <c r="W208" s="2436">
        <f t="shared" si="62"/>
        <v>0</v>
      </c>
      <c r="X208" s="2435">
        <f t="shared" si="62"/>
        <v>0</v>
      </c>
      <c r="Y208" s="2436">
        <f t="shared" si="62"/>
        <v>0</v>
      </c>
      <c r="Z208" s="2435">
        <f t="shared" si="62"/>
        <v>0</v>
      </c>
      <c r="AA208" s="2436">
        <f t="shared" si="62"/>
        <v>0</v>
      </c>
      <c r="AB208" s="2435">
        <f t="shared" si="62"/>
        <v>0</v>
      </c>
      <c r="AC208" s="2437">
        <f t="shared" si="62"/>
        <v>0</v>
      </c>
      <c r="AD208" s="2433">
        <f t="shared" si="62"/>
        <v>0</v>
      </c>
      <c r="AE208" s="2436">
        <f t="shared" si="62"/>
        <v>0</v>
      </c>
      <c r="AF208" s="2433">
        <f t="shared" si="62"/>
        <v>0</v>
      </c>
      <c r="AG208" s="2436">
        <f t="shared" si="62"/>
        <v>0</v>
      </c>
      <c r="AH208" s="2435">
        <f t="shared" si="62"/>
        <v>0</v>
      </c>
      <c r="AI208" s="2434">
        <f t="shared" si="62"/>
        <v>0</v>
      </c>
    </row>
    <row r="209" spans="1:90" ht="18" customHeight="1" x14ac:dyDescent="0.25">
      <c r="A209" s="411" t="s">
        <v>225</v>
      </c>
      <c r="B209" s="429"/>
      <c r="C209" s="429"/>
      <c r="D209" s="429"/>
      <c r="E209" s="429"/>
      <c r="F209" s="429"/>
      <c r="G209" s="5"/>
      <c r="H209" s="5"/>
      <c r="I209" s="379"/>
      <c r="J209" s="379"/>
      <c r="K209" s="379"/>
      <c r="L209" s="379"/>
      <c r="M209" s="379"/>
      <c r="N209" s="379"/>
      <c r="O209" s="379"/>
      <c r="P209" s="379"/>
      <c r="Q209" s="379"/>
      <c r="R209" s="5"/>
      <c r="S209" s="5"/>
      <c r="T209" s="5"/>
      <c r="U209" s="5"/>
      <c r="V209" s="5"/>
      <c r="W209" s="5"/>
    </row>
    <row r="210" spans="1:90" ht="15" customHeight="1" x14ac:dyDescent="0.25">
      <c r="A210" s="3760" t="s">
        <v>226</v>
      </c>
      <c r="B210" s="3761"/>
      <c r="C210" s="3273" t="s">
        <v>65</v>
      </c>
      <c r="D210" s="3273"/>
      <c r="E210" s="3762"/>
      <c r="F210" s="3763" t="s">
        <v>6</v>
      </c>
      <c r="G210" s="3764"/>
      <c r="H210" s="3764"/>
      <c r="I210" s="3764"/>
      <c r="J210" s="3764"/>
      <c r="K210" s="3764"/>
      <c r="L210" s="3764"/>
      <c r="M210" s="3764"/>
      <c r="N210" s="3764"/>
      <c r="O210" s="3764"/>
      <c r="P210" s="3763" t="s">
        <v>227</v>
      </c>
      <c r="Q210" s="3764"/>
      <c r="R210" s="3765"/>
      <c r="S210" s="3773" t="s">
        <v>28</v>
      </c>
      <c r="T210" s="3774" t="s">
        <v>29</v>
      </c>
      <c r="U210" s="3285" t="s">
        <v>228</v>
      </c>
      <c r="V210" s="3285"/>
      <c r="W210" s="3285"/>
      <c r="X210" s="3285"/>
      <c r="Y210" s="3285"/>
      <c r="Z210" s="3767"/>
      <c r="AA210" s="3775" t="s">
        <v>229</v>
      </c>
      <c r="AB210" s="3285"/>
      <c r="AC210" s="3285"/>
      <c r="AD210" s="3285"/>
      <c r="AE210" s="3285"/>
      <c r="AF210" s="3767"/>
    </row>
    <row r="211" spans="1:90" ht="15" customHeight="1" x14ac:dyDescent="0.25">
      <c r="A211" s="2642"/>
      <c r="B211" s="2643"/>
      <c r="C211" s="2648"/>
      <c r="D211" s="2648"/>
      <c r="E211" s="2649"/>
      <c r="F211" s="3717" t="s">
        <v>230</v>
      </c>
      <c r="G211" s="3717"/>
      <c r="H211" s="3717" t="s">
        <v>31</v>
      </c>
      <c r="I211" s="3717"/>
      <c r="J211" s="3717" t="s">
        <v>145</v>
      </c>
      <c r="K211" s="3717"/>
      <c r="L211" s="3717" t="s">
        <v>231</v>
      </c>
      <c r="M211" s="3717"/>
      <c r="N211" s="3717" t="s">
        <v>232</v>
      </c>
      <c r="O211" s="3691"/>
      <c r="P211" s="3776" t="s">
        <v>233</v>
      </c>
      <c r="Q211" s="3766" t="s">
        <v>234</v>
      </c>
      <c r="R211" s="3279" t="s">
        <v>235</v>
      </c>
      <c r="S211" s="2672"/>
      <c r="T211" s="2675"/>
      <c r="U211" s="2667"/>
      <c r="V211" s="2667"/>
      <c r="W211" s="2667"/>
      <c r="X211" s="2667"/>
      <c r="Y211" s="2667"/>
      <c r="Z211" s="2659"/>
      <c r="AA211" s="2678"/>
      <c r="AB211" s="2667"/>
      <c r="AC211" s="2667"/>
      <c r="AD211" s="2667"/>
      <c r="AE211" s="2667"/>
      <c r="AF211" s="2659"/>
    </row>
    <row r="212" spans="1:90" ht="18.75" customHeight="1" x14ac:dyDescent="0.25">
      <c r="A212" s="2644"/>
      <c r="B212" s="2645"/>
      <c r="C212" s="2419" t="s">
        <v>222</v>
      </c>
      <c r="D212" s="2424" t="s">
        <v>18</v>
      </c>
      <c r="E212" s="2418" t="s">
        <v>19</v>
      </c>
      <c r="F212" s="2421" t="s">
        <v>18</v>
      </c>
      <c r="G212" s="2422" t="s">
        <v>19</v>
      </c>
      <c r="H212" s="2421" t="s">
        <v>18</v>
      </c>
      <c r="I212" s="2422" t="s">
        <v>19</v>
      </c>
      <c r="J212" s="2421" t="s">
        <v>18</v>
      </c>
      <c r="K212" s="2422" t="s">
        <v>19</v>
      </c>
      <c r="L212" s="2421" t="s">
        <v>18</v>
      </c>
      <c r="M212" s="2422" t="s">
        <v>19</v>
      </c>
      <c r="N212" s="2421" t="s">
        <v>18</v>
      </c>
      <c r="O212" s="2438" t="s">
        <v>19</v>
      </c>
      <c r="P212" s="2680"/>
      <c r="Q212" s="2654"/>
      <c r="R212" s="2656"/>
      <c r="S212" s="2673"/>
      <c r="T212" s="2676" t="s">
        <v>19</v>
      </c>
      <c r="U212" s="2439" t="s">
        <v>236</v>
      </c>
      <c r="V212" s="2440" t="s">
        <v>11</v>
      </c>
      <c r="W212" s="2441" t="s">
        <v>237</v>
      </c>
      <c r="X212" s="2441" t="s">
        <v>238</v>
      </c>
      <c r="Y212" s="2441" t="s">
        <v>239</v>
      </c>
      <c r="Z212" s="2442" t="s">
        <v>240</v>
      </c>
      <c r="AA212" s="2443" t="s">
        <v>236</v>
      </c>
      <c r="AB212" s="2440" t="s">
        <v>11</v>
      </c>
      <c r="AC212" s="2441" t="s">
        <v>237</v>
      </c>
      <c r="AD212" s="2441" t="s">
        <v>238</v>
      </c>
      <c r="AE212" s="2441" t="s">
        <v>239</v>
      </c>
      <c r="AF212" s="2444" t="s">
        <v>240</v>
      </c>
    </row>
    <row r="213" spans="1:90" ht="21.75" customHeight="1" x14ac:dyDescent="0.25">
      <c r="A213" s="3781" t="s">
        <v>241</v>
      </c>
      <c r="B213" s="3782"/>
      <c r="C213" s="2425">
        <f>SUM(D213+E213)</f>
        <v>0</v>
      </c>
      <c r="D213" s="2426">
        <f t="shared" ref="D213:E215" si="63">SUM(F213+H213+J213+L213+N213)</f>
        <v>0</v>
      </c>
      <c r="E213" s="2445">
        <f t="shared" si="63"/>
        <v>0</v>
      </c>
      <c r="F213" s="2428"/>
      <c r="G213" s="2430"/>
      <c r="H213" s="2428"/>
      <c r="I213" s="2430"/>
      <c r="J213" s="2428"/>
      <c r="K213" s="2430"/>
      <c r="L213" s="2428"/>
      <c r="M213" s="2430"/>
      <c r="N213" s="2428"/>
      <c r="O213" s="2446"/>
      <c r="P213" s="2428"/>
      <c r="Q213" s="815"/>
      <c r="R213" s="2431"/>
      <c r="S213" s="2447"/>
      <c r="T213" s="2431"/>
      <c r="U213" s="471"/>
      <c r="V213" s="472"/>
      <c r="W213" s="472"/>
      <c r="X213" s="472"/>
      <c r="Y213" s="472"/>
      <c r="Z213" s="473"/>
      <c r="AA213" s="2428"/>
      <c r="AB213" s="815"/>
      <c r="AC213" s="815"/>
      <c r="AD213" s="815"/>
      <c r="AE213" s="815"/>
      <c r="AF213" s="2430"/>
      <c r="AG213" s="242" t="str">
        <f>CA213&amp;CB213</f>
        <v/>
      </c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60" t="str">
        <f>IF(AND($C213&lt;&gt;0,S213=""),"* No olvide ingresar la variable "&amp;S$210&amp;""&amp;" (Digite CERO si no tiene). ",IF(S213&gt;$C213,"* La variable Pueblos Originarios no puede superar el Total Ambos Sexos. ",""))</f>
        <v/>
      </c>
      <c r="CB213" s="60" t="str">
        <f>IF(AND($C213&lt;&gt;0,T213=""),"* No olvide ingresar la variable "&amp;T$210&amp;""&amp;" (Digite CERO si no tiene). ",IF(T213&gt;$C213,"* La variable Migrantes no puede superar el Total Ambos Sexos. ",""))</f>
        <v/>
      </c>
      <c r="CD213" s="59"/>
      <c r="CE213" s="59"/>
      <c r="CF213" s="61"/>
      <c r="CG213" s="61"/>
      <c r="CH213" s="61"/>
      <c r="CI213" s="61"/>
      <c r="CJ213" s="61"/>
      <c r="CK213" s="62">
        <f>IF(AND($C213&lt;&gt;0,S213=""),1,IF(S213&gt;$C213,1,0))</f>
        <v>0</v>
      </c>
      <c r="CL213" s="62">
        <f>IF(AND($C213&lt;&gt;0,T213=""),1,IF(T213&gt;$C213,1,0))</f>
        <v>0</v>
      </c>
    </row>
    <row r="214" spans="1:90" ht="15" customHeight="1" x14ac:dyDescent="0.25">
      <c r="A214" s="2694" t="s">
        <v>242</v>
      </c>
      <c r="B214" s="2695"/>
      <c r="C214" s="474">
        <f>SUM(D214+E214)</f>
        <v>0</v>
      </c>
      <c r="D214" s="475">
        <f t="shared" si="63"/>
        <v>0</v>
      </c>
      <c r="E214" s="476">
        <f t="shared" si="63"/>
        <v>0</v>
      </c>
      <c r="F214" s="477"/>
      <c r="G214" s="478"/>
      <c r="H214" s="477"/>
      <c r="I214" s="478"/>
      <c r="J214" s="477"/>
      <c r="K214" s="478"/>
      <c r="L214" s="477"/>
      <c r="M214" s="478"/>
      <c r="N214" s="477"/>
      <c r="O214" s="479"/>
      <c r="P214" s="477"/>
      <c r="Q214" s="480"/>
      <c r="R214" s="481"/>
      <c r="S214" s="482"/>
      <c r="T214" s="483"/>
      <c r="U214" s="482"/>
      <c r="V214" s="480"/>
      <c r="W214" s="480"/>
      <c r="X214" s="480"/>
      <c r="Y214" s="480"/>
      <c r="Z214" s="484"/>
      <c r="AA214" s="477"/>
      <c r="AB214" s="480"/>
      <c r="AC214" s="480"/>
      <c r="AD214" s="480"/>
      <c r="AE214" s="480"/>
      <c r="AF214" s="478"/>
      <c r="AG214" s="242" t="str">
        <f t="shared" ref="AG214:AG215" si="64">CA214&amp;CB214</f>
        <v/>
      </c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60" t="str">
        <f t="shared" ref="CA214:CA215" si="65">IF(AND($C214&lt;&gt;0,S214=""),"* No olvide ingresar la variable "&amp;S$210&amp;""&amp;" (Digite CERO si no tiene). ",IF(S214&gt;$C214,"* La variable Pueblos Originarios no puede superar el Total Ambos Sexos. ",""))</f>
        <v/>
      </c>
      <c r="CB214" s="60" t="str">
        <f t="shared" ref="CB214:CB215" si="66">IF(AND($C214&lt;&gt;0,T214=""),"* No olvide ingresar la variable "&amp;T$210&amp;""&amp;" (Digite CERO si no tiene). ",IF(T214&gt;$C214,"* La variable Migrantes no puede superar el Total Ambos Sexos. ",""))</f>
        <v/>
      </c>
      <c r="CD214" s="59"/>
      <c r="CE214" s="59"/>
      <c r="CF214" s="61"/>
      <c r="CG214" s="61"/>
      <c r="CH214" s="61"/>
      <c r="CI214" s="61"/>
      <c r="CJ214" s="61"/>
      <c r="CK214" s="62">
        <f t="shared" ref="CK214:CL215" si="67">IF(AND($C214&lt;&gt;0,S214=""),1,IF(S214&gt;$C214,1,0))</f>
        <v>0</v>
      </c>
      <c r="CL214" s="62">
        <f t="shared" si="67"/>
        <v>0</v>
      </c>
    </row>
    <row r="215" spans="1:90" ht="15" customHeight="1" x14ac:dyDescent="0.25">
      <c r="A215" s="2696" t="s">
        <v>243</v>
      </c>
      <c r="B215" s="2697"/>
      <c r="C215" s="445">
        <f>SUM(D215+E215)</f>
        <v>0</v>
      </c>
      <c r="D215" s="485">
        <f t="shared" si="63"/>
        <v>0</v>
      </c>
      <c r="E215" s="486">
        <f t="shared" si="63"/>
        <v>0</v>
      </c>
      <c r="F215" s="449"/>
      <c r="G215" s="451"/>
      <c r="H215" s="449"/>
      <c r="I215" s="451"/>
      <c r="J215" s="449"/>
      <c r="K215" s="451"/>
      <c r="L215" s="449"/>
      <c r="M215" s="451"/>
      <c r="N215" s="449"/>
      <c r="O215" s="487"/>
      <c r="P215" s="449"/>
      <c r="Q215" s="488"/>
      <c r="R215" s="452"/>
      <c r="S215" s="489"/>
      <c r="T215" s="452"/>
      <c r="U215" s="489"/>
      <c r="V215" s="488"/>
      <c r="W215" s="488"/>
      <c r="X215" s="488"/>
      <c r="Y215" s="488"/>
      <c r="Z215" s="490"/>
      <c r="AA215" s="449"/>
      <c r="AB215" s="488"/>
      <c r="AC215" s="488"/>
      <c r="AD215" s="488"/>
      <c r="AE215" s="488"/>
      <c r="AF215" s="451"/>
      <c r="AG215" s="242" t="str">
        <f t="shared" si="64"/>
        <v/>
      </c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60" t="str">
        <f t="shared" si="65"/>
        <v/>
      </c>
      <c r="CB215" s="60" t="str">
        <f t="shared" si="66"/>
        <v/>
      </c>
      <c r="CD215" s="59"/>
      <c r="CE215" s="59"/>
      <c r="CF215" s="61"/>
      <c r="CG215" s="61"/>
      <c r="CH215" s="61"/>
      <c r="CI215" s="61"/>
      <c r="CJ215" s="61"/>
      <c r="CK215" s="62">
        <f t="shared" si="67"/>
        <v>0</v>
      </c>
      <c r="CL215" s="62">
        <f>IF(AND($C215&lt;&gt;0,T215=""),1,IF(T215&gt;$C215,1,0))</f>
        <v>0</v>
      </c>
    </row>
    <row r="216" spans="1:90" ht="18" customHeight="1" x14ac:dyDescent="0.25">
      <c r="A216" s="491" t="s">
        <v>244</v>
      </c>
      <c r="B216" s="491"/>
      <c r="C216" s="491"/>
      <c r="D216" s="492"/>
      <c r="E216" s="492"/>
      <c r="F216" s="492"/>
      <c r="G216" s="492"/>
      <c r="H216" s="493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90" ht="30" customHeight="1" x14ac:dyDescent="0.25">
      <c r="A217" s="3783" t="s">
        <v>245</v>
      </c>
      <c r="B217" s="3298"/>
      <c r="C217" s="3298"/>
      <c r="D217" s="3777"/>
      <c r="E217" s="3783" t="s">
        <v>18</v>
      </c>
      <c r="F217" s="3784" t="s">
        <v>19</v>
      </c>
      <c r="G217" s="3789" t="s">
        <v>246</v>
      </c>
      <c r="H217" s="3790"/>
      <c r="I217" s="3791" t="s">
        <v>28</v>
      </c>
      <c r="J217" s="3777" t="s">
        <v>29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90" ht="29.25" customHeight="1" x14ac:dyDescent="0.25">
      <c r="A218" s="2700"/>
      <c r="B218" s="2701"/>
      <c r="C218" s="2701"/>
      <c r="D218" s="2682"/>
      <c r="E218" s="2700"/>
      <c r="F218" s="2703"/>
      <c r="G218" s="2449" t="s">
        <v>247</v>
      </c>
      <c r="H218" s="2448" t="s">
        <v>248</v>
      </c>
      <c r="I218" s="2716"/>
      <c r="J218" s="268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90" ht="15" customHeight="1" x14ac:dyDescent="0.25">
      <c r="A219" s="3778" t="s">
        <v>249</v>
      </c>
      <c r="B219" s="3779"/>
      <c r="C219" s="3779"/>
      <c r="D219" s="3780"/>
      <c r="E219" s="2450"/>
      <c r="F219" s="2451"/>
      <c r="G219" s="2409"/>
      <c r="H219" s="2452"/>
      <c r="I219" s="2453"/>
      <c r="J219" s="2451"/>
      <c r="K219" s="444" t="str">
        <f>$CA219&amp;CB219</f>
        <v/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CA219" s="60" t="str">
        <f>IF(AND($E219+F219&lt;&gt;0,I219=""),"* No olvide ingresar la variable "&amp;I$217&amp;""&amp;" (Digite CERO si no tiene). ",IF(I219&gt;$E219+$F219,"* La variable Pueblos Originarios la suma de Hombres + Mujeres.",""))</f>
        <v/>
      </c>
      <c r="CB219" s="60" t="str">
        <f>IF(AND($E219+F219&lt;&gt;0,J219=""),"* No olvide ingresar la variable "&amp;J$217&amp;""&amp;" (Digite CERO si no tiene). ",IF(J219&gt;$E219+$F219,"* La variable Migrantes no puede superar la suma de Hombres + Mujeres. ",""))</f>
        <v/>
      </c>
      <c r="CD219" s="59"/>
      <c r="CE219" s="59"/>
      <c r="CF219" s="61"/>
      <c r="CG219" s="61"/>
      <c r="CH219" s="61"/>
      <c r="CI219" s="61"/>
      <c r="CJ219" s="61"/>
      <c r="CK219" s="62">
        <f>IF(AND($E219+$F219&lt;&gt;0,I219=""),1,IF(I219&gt;$E219+$F219,1,0))</f>
        <v>0</v>
      </c>
      <c r="CL219" s="62">
        <f>IF(AND($E219+$F219&lt;&gt;0,J219=""),1,IF(J219&gt;$E219+$F219,1,0))</f>
        <v>0</v>
      </c>
    </row>
    <row r="220" spans="1:90" ht="15" customHeight="1" x14ac:dyDescent="0.25">
      <c r="A220" s="2686" t="s">
        <v>250</v>
      </c>
      <c r="B220" s="2687"/>
      <c r="C220" s="2687"/>
      <c r="D220" s="2688"/>
      <c r="E220" s="391"/>
      <c r="F220" s="500"/>
      <c r="G220" s="391"/>
      <c r="H220" s="330"/>
      <c r="I220" s="501"/>
      <c r="J220" s="502"/>
      <c r="K220" s="444" t="str">
        <f t="shared" ref="K220:K226" si="68">$CA220&amp;CB220</f>
        <v/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60" t="str">
        <f>IF(AND($E220+F220&lt;&gt;0,I220=""),"* No olvide ingresar la variable "&amp;I$217&amp;""&amp;" (Digite CERO si no tiene). ",IF(I220&gt;$E220+$F220,"* La variable Pueblos Originarios la suma de Hombres + Mujeres.",""))</f>
        <v/>
      </c>
      <c r="CB220" s="60" t="str">
        <f>IF(AND($E220+F220&lt;&gt;0,J220=""),"* No olvide ingresar la variable "&amp;J$217&amp;""&amp;" (Digite CERO si no tiene). ",IF(J220&gt;$E220+$F220,"* La variable Migrantes no puede superar la suma de Hombres + Mujeres. ",""))</f>
        <v/>
      </c>
      <c r="CD220" s="59"/>
      <c r="CE220" s="59"/>
      <c r="CF220" s="61"/>
      <c r="CG220" s="61"/>
      <c r="CH220" s="61"/>
      <c r="CI220" s="61"/>
      <c r="CJ220" s="61"/>
      <c r="CK220" s="62">
        <f>IF(AND($E220+$F220&lt;&gt;0,I220=""),1,IF(I220&gt;$E220+$F220,1,0))</f>
        <v>0</v>
      </c>
      <c r="CL220" s="62">
        <f>IF(AND($E220+$F220&lt;&gt;0,J220=""),1,IF(J220&gt;$E220+$F220,1,0))</f>
        <v>0</v>
      </c>
    </row>
    <row r="221" spans="1:90" ht="23.25" customHeight="1" x14ac:dyDescent="0.25">
      <c r="A221" s="2689" t="s">
        <v>251</v>
      </c>
      <c r="B221" s="2690"/>
      <c r="C221" s="2690"/>
      <c r="D221" s="2691"/>
      <c r="E221" s="396"/>
      <c r="F221" s="503"/>
      <c r="G221" s="504"/>
      <c r="H221" s="505"/>
      <c r="I221" s="506"/>
      <c r="J221" s="507"/>
      <c r="K221" s="444" t="str">
        <f t="shared" si="68"/>
        <v/>
      </c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60" t="str">
        <f t="shared" ref="CA221" si="69">IF(AND($E221+F221&lt;&gt;0,I221=""),"* No olvide ingresar la variable "&amp;I$217&amp;""&amp;" (Digite CERO si no tiene). ",IF(I221&gt;$E221+$F221,"* La variable Pueblos Originarios la suma de Hombres + Mujeres.",""))</f>
        <v/>
      </c>
      <c r="CB221" s="60" t="str">
        <f t="shared" ref="CB221" si="70">IF(AND($E221+F221&lt;&gt;0,J221=""),"* No olvide ingresar la variable "&amp;J$217&amp;""&amp;" (Digite CERO si no tiene). ",IF(J221&gt;$E221+$F221,"* La variable Migrantes no puede superar la suma de Hombres + Mujeres. ",""))</f>
        <v/>
      </c>
      <c r="CD221" s="59"/>
      <c r="CE221" s="59"/>
      <c r="CF221" s="61"/>
      <c r="CG221" s="61"/>
      <c r="CH221" s="61"/>
      <c r="CI221" s="61"/>
      <c r="CJ221" s="61"/>
      <c r="CK221" s="62">
        <f t="shared" ref="CK221:CL226" si="71">IF(AND($E221+$F221&lt;&gt;0,I221=""),1,IF(I221&gt;$E221+$F221,1,0))</f>
        <v>0</v>
      </c>
      <c r="CL221" s="62">
        <f t="shared" si="71"/>
        <v>0</v>
      </c>
    </row>
    <row r="222" spans="1:90" ht="18.75" customHeight="1" x14ac:dyDescent="0.25">
      <c r="A222" s="3785" t="s">
        <v>65</v>
      </c>
      <c r="B222" s="3786"/>
      <c r="C222" s="3786"/>
      <c r="D222" s="3787"/>
      <c r="E222" s="2455">
        <f>SUM(E219:E221)</f>
        <v>0</v>
      </c>
      <c r="F222" s="2456">
        <f>SUM(F219:F221)</f>
        <v>0</v>
      </c>
      <c r="G222" s="2457">
        <f t="shared" ref="G222:J222" si="72">SUM(G219:G221)</f>
        <v>0</v>
      </c>
      <c r="H222" s="2458">
        <f t="shared" si="72"/>
        <v>0</v>
      </c>
      <c r="I222" s="2459">
        <f t="shared" si="72"/>
        <v>0</v>
      </c>
      <c r="J222" s="2460">
        <f t="shared" si="72"/>
        <v>0</v>
      </c>
      <c r="K222" s="444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D222" s="59"/>
      <c r="CE222" s="59"/>
      <c r="CF222" s="61"/>
      <c r="CG222" s="61"/>
      <c r="CH222" s="61"/>
      <c r="CI222" s="61"/>
      <c r="CJ222" s="61"/>
    </row>
    <row r="223" spans="1:90" ht="15" customHeight="1" x14ac:dyDescent="0.25">
      <c r="A223" s="3788" t="s">
        <v>252</v>
      </c>
      <c r="B223" s="3778" t="s">
        <v>253</v>
      </c>
      <c r="C223" s="3779"/>
      <c r="D223" s="3780"/>
      <c r="E223" s="2461"/>
      <c r="F223" s="2462"/>
      <c r="G223" s="268"/>
      <c r="H223" s="516"/>
      <c r="I223" s="2463"/>
      <c r="J223" s="2462"/>
      <c r="K223" s="444" t="str">
        <f>$CA223&amp;CB223</f>
        <v/>
      </c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60" t="str">
        <f>IF(AND($E223+F223&lt;&gt;0,I223=""),"* No olvide ingresar la variable "&amp;I$217&amp;""&amp;" (Digite CERO si no tiene). ",IF(I223&gt;$E223+$F223,"* La variable Pueblos Originarios no debe ser mayor a la suma de Hombres + Mujeres.",""))</f>
        <v/>
      </c>
      <c r="CB223" s="60" t="str">
        <f>IF(AND($E223+F223&lt;&gt;0,J223=""),"* No olvide ingresar la variable "&amp;J$217&amp;""&amp;" (Digite CERO si no tiene). ",IF(J223&gt;$E223+$F223,"* La variable Migrantes no debe ser mayor a la suma de Hombres + Mujeres. ",""))</f>
        <v/>
      </c>
      <c r="CD223" s="59"/>
      <c r="CE223" s="59"/>
      <c r="CF223" s="61"/>
      <c r="CG223" s="61"/>
      <c r="CH223" s="61"/>
      <c r="CI223" s="61"/>
      <c r="CJ223" s="61"/>
      <c r="CK223" s="62">
        <f t="shared" si="71"/>
        <v>0</v>
      </c>
      <c r="CL223" s="62">
        <f t="shared" si="71"/>
        <v>0</v>
      </c>
    </row>
    <row r="224" spans="1:90" ht="21" customHeight="1" x14ac:dyDescent="0.25">
      <c r="A224" s="3788"/>
      <c r="B224" s="2708" t="s">
        <v>254</v>
      </c>
      <c r="C224" s="2686" t="s">
        <v>255</v>
      </c>
      <c r="D224" s="2688"/>
      <c r="E224" s="518"/>
      <c r="F224" s="519"/>
      <c r="G224" s="268"/>
      <c r="H224" s="516"/>
      <c r="I224" s="520"/>
      <c r="J224" s="521"/>
      <c r="K224" s="444" t="str">
        <f t="shared" si="68"/>
        <v/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60" t="str">
        <f t="shared" ref="CA224:CA226" si="73">IF(AND($E224+F224&lt;&gt;0,I224=""),"* No olvide ingresar la variable "&amp;I$217&amp;""&amp;" (Digite CERO si no tiene). ",IF(I224&gt;$E224+$F224,"* La variable Pueblos Originarios no debe ser mayor a la suma de Hombres + Mujeres.",""))</f>
        <v/>
      </c>
      <c r="CB224" s="60" t="str">
        <f t="shared" ref="CB224:CB226" si="74">IF(AND($E224+F224&lt;&gt;0,J224=""),"* No olvide ingresar la variable "&amp;J$217&amp;""&amp;" (Digite CERO si no tiene). ",IF(J224&gt;$E224+$F224,"* La variable Migrantes no debe ser mayor a la suma de Hombres + Mujeres. ",""))</f>
        <v/>
      </c>
      <c r="CD224" s="59"/>
      <c r="CE224" s="59"/>
      <c r="CF224" s="61"/>
      <c r="CG224" s="61"/>
      <c r="CH224" s="61"/>
      <c r="CI224" s="61"/>
      <c r="CJ224" s="61"/>
      <c r="CK224" s="62">
        <f t="shared" si="71"/>
        <v>0</v>
      </c>
      <c r="CL224" s="62">
        <f t="shared" si="71"/>
        <v>0</v>
      </c>
    </row>
    <row r="225" spans="1:90" ht="22.5" customHeight="1" x14ac:dyDescent="0.25">
      <c r="A225" s="3788"/>
      <c r="B225" s="2708"/>
      <c r="C225" s="2709" t="s">
        <v>256</v>
      </c>
      <c r="D225" s="2710"/>
      <c r="E225" s="522"/>
      <c r="F225" s="519"/>
      <c r="G225" s="268"/>
      <c r="H225" s="516"/>
      <c r="I225" s="523"/>
      <c r="J225" s="524"/>
      <c r="K225" s="444" t="str">
        <f t="shared" si="68"/>
        <v/>
      </c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60" t="str">
        <f t="shared" si="73"/>
        <v/>
      </c>
      <c r="CB225" s="60" t="str">
        <f t="shared" si="74"/>
        <v/>
      </c>
      <c r="CD225" s="59"/>
      <c r="CE225" s="59"/>
      <c r="CF225" s="61"/>
      <c r="CG225" s="61"/>
      <c r="CH225" s="61"/>
      <c r="CI225" s="61"/>
      <c r="CJ225" s="61"/>
      <c r="CK225" s="62">
        <f t="shared" si="71"/>
        <v>0</v>
      </c>
      <c r="CL225" s="62">
        <f t="shared" si="71"/>
        <v>0</v>
      </c>
    </row>
    <row r="226" spans="1:90" ht="23.25" customHeight="1" x14ac:dyDescent="0.25">
      <c r="A226" s="3788"/>
      <c r="B226" s="525" t="s">
        <v>257</v>
      </c>
      <c r="C226" s="2711" t="s">
        <v>256</v>
      </c>
      <c r="D226" s="2712"/>
      <c r="E226" s="526"/>
      <c r="F226" s="527"/>
      <c r="G226" s="528"/>
      <c r="H226" s="529"/>
      <c r="I226" s="530"/>
      <c r="J226" s="527"/>
      <c r="K226" s="444" t="str">
        <f t="shared" si="68"/>
        <v/>
      </c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60" t="str">
        <f t="shared" si="73"/>
        <v/>
      </c>
      <c r="CB226" s="60" t="str">
        <f t="shared" si="74"/>
        <v/>
      </c>
      <c r="CD226" s="59"/>
      <c r="CE226" s="59"/>
      <c r="CF226" s="61"/>
      <c r="CG226" s="61"/>
      <c r="CH226" s="61"/>
      <c r="CI226" s="61"/>
      <c r="CJ226" s="61"/>
      <c r="CK226" s="62">
        <f t="shared" si="71"/>
        <v>0</v>
      </c>
      <c r="CL226" s="62">
        <f t="shared" si="71"/>
        <v>0</v>
      </c>
    </row>
    <row r="227" spans="1:90" ht="15" customHeight="1" x14ac:dyDescent="0.25">
      <c r="A227" s="3785" t="s">
        <v>65</v>
      </c>
      <c r="B227" s="3786"/>
      <c r="C227" s="3786"/>
      <c r="D227" s="3787"/>
      <c r="E227" s="2455">
        <f>SUM(E223:E226)</f>
        <v>0</v>
      </c>
      <c r="F227" s="2456">
        <f>SUM(F223:F226)</f>
        <v>0</v>
      </c>
      <c r="G227" s="531"/>
      <c r="H227" s="532"/>
      <c r="I227" s="2459">
        <f t="shared" ref="I227:J227" si="75">SUM(I223:I226)</f>
        <v>0</v>
      </c>
      <c r="J227" s="2460">
        <f t="shared" si="75"/>
        <v>0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</row>
    <row r="228" spans="1:90" ht="18" customHeight="1" x14ac:dyDescent="0.25">
      <c r="A228" s="533" t="s">
        <v>258</v>
      </c>
      <c r="B228" s="533"/>
      <c r="C228" s="533"/>
      <c r="D228" s="534"/>
      <c r="E228" s="534"/>
      <c r="F228" s="534"/>
      <c r="G228" s="535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</row>
    <row r="229" spans="1:90" ht="24.75" customHeight="1" x14ac:dyDescent="0.25">
      <c r="A229" s="3785" t="s">
        <v>226</v>
      </c>
      <c r="B229" s="3787"/>
      <c r="C229" s="2454" t="s">
        <v>18</v>
      </c>
      <c r="D229" s="2464" t="s">
        <v>19</v>
      </c>
      <c r="E229" s="2465" t="s">
        <v>28</v>
      </c>
      <c r="F229" s="2466" t="s">
        <v>29</v>
      </c>
      <c r="G229" s="535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</row>
    <row r="230" spans="1:90" ht="21" x14ac:dyDescent="0.25">
      <c r="A230" s="3794" t="s">
        <v>259</v>
      </c>
      <c r="B230" s="2467" t="s">
        <v>255</v>
      </c>
      <c r="C230" s="2468"/>
      <c r="D230" s="832"/>
      <c r="E230" s="2469"/>
      <c r="F230" s="2470"/>
      <c r="G230" s="444" t="str">
        <f>$CB230&amp;CA230</f>
        <v/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60" t="str">
        <f>IF(AND($C230+D230&lt;&gt;0,E230=""),"* No olvide ingresar la variable "&amp;E$229&amp;""&amp;" (Digite CERO si no tiene). ",IF(E230&gt;$C230+$D230,"* La variable Pueblos Originarios no debe ser mayor a la suma de Hombres + Mujeres.",""))</f>
        <v/>
      </c>
      <c r="CB230" s="60" t="str">
        <f>IF(AND($C230+D230&lt;&gt;0,F230=""),"* No olvide ingresar la variable "&amp;F$229&amp;""&amp;" (Digite CERO si no tiene). ",IF(F230&gt;$C230+$D230,"* La variable Migrantes no debe ser mayor a la suma de Hombres + Mujeres.",""))</f>
        <v/>
      </c>
      <c r="CD230" s="59"/>
      <c r="CE230" s="59"/>
      <c r="CF230" s="61"/>
      <c r="CG230" s="61"/>
      <c r="CH230" s="61"/>
      <c r="CI230" s="61"/>
      <c r="CJ230" s="61"/>
      <c r="CK230" s="62">
        <f>IF(AND($C230+$D230&lt;&gt;0,E230=""),1,IF(E230&gt;$C230+$D230,1,0))</f>
        <v>0</v>
      </c>
      <c r="CL230" s="62">
        <f>IF(AND($C230+$D230&lt;&gt;0,F230=""),1,IF(F230&gt;$C230+$D230,1,0))</f>
        <v>0</v>
      </c>
    </row>
    <row r="231" spans="1:90" ht="21" x14ac:dyDescent="0.25">
      <c r="A231" s="2725"/>
      <c r="B231" s="545" t="s">
        <v>256</v>
      </c>
      <c r="C231" s="546"/>
      <c r="D231" s="547"/>
      <c r="E231" s="548"/>
      <c r="F231" s="549"/>
      <c r="G231" s="444" t="str">
        <f>$CB231&amp;CA231</f>
        <v/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60" t="str">
        <f>IF(AND($C231+D231&lt;&gt;0,E231=""),"* No olvide ingresar la variable "&amp;E$229&amp;""&amp;" (Digite CERO si no tiene). ",IF(E231&gt;$C231+$D231,"* La variable Pueblos Originarios no debe ser mayor a la suma de Hombres + Mujeres.",""))</f>
        <v/>
      </c>
      <c r="CB231" s="60" t="str">
        <f>IF(AND($C231+D231&lt;&gt;0,F231=""),"* No olvide ingresar la variable "&amp;F$229&amp;""&amp;" (Digite CERO si no tiene). ",IF(F231&gt;$C231+$D231,"* La variable Migrantes no debe ser mayor a la suma de Hombres + Mujeres.",""))</f>
        <v/>
      </c>
      <c r="CD231" s="59"/>
      <c r="CE231" s="59"/>
      <c r="CF231" s="61"/>
      <c r="CG231" s="61"/>
      <c r="CH231" s="61"/>
      <c r="CI231" s="61"/>
      <c r="CJ231" s="61"/>
      <c r="CK231" s="62">
        <f>IF(AND($C231+$D231&lt;&gt;0,E231=""),1,IF(E231&gt;$C231+$D231,1,0))</f>
        <v>0</v>
      </c>
      <c r="CL231" s="62">
        <f>IF(AND($C231+$D231&lt;&gt;0,F231=""),1,IF(F231&gt;$C231+$D231,1,0))</f>
        <v>0</v>
      </c>
    </row>
    <row r="232" spans="1:90" ht="15" customHeight="1" x14ac:dyDescent="0.25">
      <c r="A232" s="3785" t="s">
        <v>65</v>
      </c>
      <c r="B232" s="3787"/>
      <c r="C232" s="2471">
        <f>SUM(C230:C231)</f>
        <v>0</v>
      </c>
      <c r="D232" s="2472">
        <f t="shared" ref="D232:F232" si="76">SUM(D230:D231)</f>
        <v>0</v>
      </c>
      <c r="E232" s="2473">
        <f t="shared" si="76"/>
        <v>0</v>
      </c>
      <c r="F232" s="2474">
        <f t="shared" si="76"/>
        <v>0</v>
      </c>
      <c r="G232" s="535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</row>
    <row r="233" spans="1:90" ht="18" customHeight="1" x14ac:dyDescent="0.25">
      <c r="A233" s="411" t="s">
        <v>260</v>
      </c>
      <c r="B233" s="429"/>
      <c r="C233" s="429"/>
      <c r="D233" s="5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</row>
    <row r="234" spans="1:90" ht="21.75" customHeight="1" x14ac:dyDescent="0.25">
      <c r="A234" s="3760" t="s">
        <v>261</v>
      </c>
      <c r="B234" s="3761"/>
      <c r="C234" s="3691" t="s">
        <v>262</v>
      </c>
      <c r="D234" s="3693"/>
      <c r="E234" s="369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</row>
    <row r="235" spans="1:90" ht="15" customHeight="1" x14ac:dyDescent="0.25">
      <c r="A235" s="2642"/>
      <c r="B235" s="2643"/>
      <c r="C235" s="3795" t="s">
        <v>263</v>
      </c>
      <c r="D235" s="3691" t="s">
        <v>264</v>
      </c>
      <c r="E235" s="369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</row>
    <row r="236" spans="1:90" ht="15" customHeight="1" x14ac:dyDescent="0.25">
      <c r="A236" s="2644"/>
      <c r="B236" s="2645"/>
      <c r="C236" s="2727"/>
      <c r="D236" s="2475" t="s">
        <v>265</v>
      </c>
      <c r="E236" s="2422" t="s">
        <v>266</v>
      </c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59"/>
      <c r="AM236" s="59"/>
    </row>
    <row r="237" spans="1:90" ht="15" customHeight="1" x14ac:dyDescent="0.25">
      <c r="A237" s="3792" t="s">
        <v>267</v>
      </c>
      <c r="B237" s="3793"/>
      <c r="C237" s="2476"/>
      <c r="D237" s="2428"/>
      <c r="E237" s="2430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59"/>
      <c r="AM237" s="59"/>
    </row>
    <row r="238" spans="1:90" ht="15" customHeight="1" x14ac:dyDescent="0.25">
      <c r="A238" s="2719" t="s">
        <v>268</v>
      </c>
      <c r="B238" s="2720"/>
      <c r="C238" s="556"/>
      <c r="D238" s="557"/>
      <c r="E238" s="484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59"/>
      <c r="AM238" s="59"/>
    </row>
    <row r="239" spans="1:90" ht="18" customHeight="1" x14ac:dyDescent="0.25">
      <c r="A239" s="2719" t="s">
        <v>269</v>
      </c>
      <c r="B239" s="2720"/>
      <c r="C239" s="557"/>
      <c r="D239" s="557"/>
      <c r="E239" s="484"/>
    </row>
    <row r="240" spans="1:90" ht="15" customHeight="1" x14ac:dyDescent="0.25">
      <c r="A240" s="2719" t="s">
        <v>270</v>
      </c>
      <c r="B240" s="2720"/>
      <c r="C240" s="557"/>
      <c r="D240" s="557"/>
      <c r="E240" s="484"/>
    </row>
    <row r="241" spans="1:27" ht="15" customHeight="1" x14ac:dyDescent="0.25">
      <c r="A241" s="2721" t="s">
        <v>271</v>
      </c>
      <c r="B241" s="2722"/>
      <c r="C241" s="558"/>
      <c r="D241" s="559"/>
      <c r="E241" s="490"/>
    </row>
    <row r="242" spans="1:27" ht="18" customHeight="1" x14ac:dyDescent="0.25">
      <c r="A242" s="2723" t="s">
        <v>272</v>
      </c>
      <c r="B242" s="2723"/>
      <c r="C242" s="2723"/>
      <c r="D242" s="2723"/>
      <c r="E242" s="2723"/>
      <c r="F242" s="2723"/>
      <c r="G242" s="2723"/>
      <c r="H242" s="2723"/>
      <c r="I242" s="2723"/>
      <c r="J242" s="2723"/>
      <c r="K242" s="2723"/>
      <c r="L242" s="2723"/>
      <c r="M242" s="2723"/>
      <c r="N242" s="560"/>
      <c r="O242" s="560"/>
      <c r="P242" s="560"/>
      <c r="Q242" s="560"/>
      <c r="R242" s="560"/>
      <c r="S242" s="560"/>
      <c r="T242" s="560"/>
      <c r="U242" s="560"/>
      <c r="V242" s="560"/>
      <c r="W242" s="560"/>
      <c r="X242" s="560"/>
      <c r="Y242" s="560"/>
    </row>
    <row r="243" spans="1:27" ht="15" customHeight="1" x14ac:dyDescent="0.25">
      <c r="A243" s="2734" t="s">
        <v>119</v>
      </c>
      <c r="B243" s="2735"/>
      <c r="C243" s="2740" t="s">
        <v>120</v>
      </c>
      <c r="D243" s="2741"/>
      <c r="E243" s="2741"/>
      <c r="F243" s="2744" t="s">
        <v>6</v>
      </c>
      <c r="G243" s="2745"/>
      <c r="H243" s="2745"/>
      <c r="I243" s="2745"/>
      <c r="J243" s="2745"/>
      <c r="K243" s="2745"/>
      <c r="L243" s="2745"/>
      <c r="M243" s="2745"/>
      <c r="N243" s="2745"/>
      <c r="O243" s="2745"/>
      <c r="P243" s="2745"/>
      <c r="Q243" s="2745"/>
      <c r="R243" s="2745"/>
      <c r="S243" s="2745"/>
      <c r="T243" s="2745"/>
      <c r="U243" s="2745"/>
      <c r="V243" s="2745"/>
      <c r="W243" s="2745"/>
      <c r="X243" s="2745"/>
      <c r="Y243" s="2745"/>
      <c r="Z243" s="2745"/>
      <c r="AA243" s="2746"/>
    </row>
    <row r="244" spans="1:27" ht="15" customHeight="1" x14ac:dyDescent="0.25">
      <c r="A244" s="2736"/>
      <c r="B244" s="2737"/>
      <c r="C244" s="2742"/>
      <c r="D244" s="2743"/>
      <c r="E244" s="2729"/>
      <c r="F244" s="2728" t="s">
        <v>147</v>
      </c>
      <c r="G244" s="2729"/>
      <c r="H244" s="2728" t="s">
        <v>113</v>
      </c>
      <c r="I244" s="2729"/>
      <c r="J244" s="2728" t="s">
        <v>114</v>
      </c>
      <c r="K244" s="2729"/>
      <c r="L244" s="2728" t="s">
        <v>148</v>
      </c>
      <c r="M244" s="2729"/>
      <c r="N244" s="2728" t="s">
        <v>167</v>
      </c>
      <c r="O244" s="2729"/>
      <c r="P244" s="2728" t="s">
        <v>273</v>
      </c>
      <c r="Q244" s="2729"/>
      <c r="R244" s="2728" t="s">
        <v>274</v>
      </c>
      <c r="S244" s="2729"/>
      <c r="T244" s="2728" t="s">
        <v>174</v>
      </c>
      <c r="U244" s="2729"/>
      <c r="V244" s="2728" t="s">
        <v>150</v>
      </c>
      <c r="W244" s="2729"/>
      <c r="X244" s="2728" t="s">
        <v>151</v>
      </c>
      <c r="Y244" s="2729"/>
      <c r="Z244" s="2728" t="s">
        <v>130</v>
      </c>
      <c r="AA244" s="2729"/>
    </row>
    <row r="245" spans="1:27" ht="15" customHeight="1" x14ac:dyDescent="0.25">
      <c r="A245" s="2738"/>
      <c r="B245" s="2739"/>
      <c r="C245" s="561" t="s">
        <v>17</v>
      </c>
      <c r="D245" s="562" t="s">
        <v>18</v>
      </c>
      <c r="E245" s="563" t="s">
        <v>19</v>
      </c>
      <c r="F245" s="564" t="s">
        <v>18</v>
      </c>
      <c r="G245" s="565" t="s">
        <v>19</v>
      </c>
      <c r="H245" s="564" t="s">
        <v>18</v>
      </c>
      <c r="I245" s="566" t="s">
        <v>19</v>
      </c>
      <c r="J245" s="564" t="s">
        <v>18</v>
      </c>
      <c r="K245" s="566" t="s">
        <v>19</v>
      </c>
      <c r="L245" s="564" t="s">
        <v>18</v>
      </c>
      <c r="M245" s="566" t="s">
        <v>19</v>
      </c>
      <c r="N245" s="564" t="s">
        <v>18</v>
      </c>
      <c r="O245" s="566" t="s">
        <v>19</v>
      </c>
      <c r="P245" s="564" t="s">
        <v>18</v>
      </c>
      <c r="Q245" s="566" t="s">
        <v>19</v>
      </c>
      <c r="R245" s="564" t="s">
        <v>18</v>
      </c>
      <c r="S245" s="566" t="s">
        <v>19</v>
      </c>
      <c r="T245" s="564" t="s">
        <v>18</v>
      </c>
      <c r="U245" s="566" t="s">
        <v>19</v>
      </c>
      <c r="V245" s="564" t="s">
        <v>18</v>
      </c>
      <c r="W245" s="566" t="s">
        <v>19</v>
      </c>
      <c r="X245" s="564" t="s">
        <v>18</v>
      </c>
      <c r="Y245" s="566" t="s">
        <v>19</v>
      </c>
      <c r="Z245" s="564" t="s">
        <v>18</v>
      </c>
      <c r="AA245" s="566" t="s">
        <v>19</v>
      </c>
    </row>
    <row r="246" spans="1:27" ht="15" customHeight="1" x14ac:dyDescent="0.25">
      <c r="A246" s="2730" t="s">
        <v>275</v>
      </c>
      <c r="B246" s="2731"/>
      <c r="C246" s="567">
        <f t="shared" ref="C246:C255" si="77">SUM(D246+E246)</f>
        <v>0</v>
      </c>
      <c r="D246" s="568">
        <f>+F246</f>
        <v>0</v>
      </c>
      <c r="E246" s="569">
        <f>+G246</f>
        <v>0</v>
      </c>
      <c r="F246" s="570"/>
      <c r="G246" s="571"/>
      <c r="H246" s="572"/>
      <c r="I246" s="573"/>
      <c r="J246" s="572"/>
      <c r="K246" s="573"/>
      <c r="L246" s="572"/>
      <c r="M246" s="573"/>
      <c r="N246" s="572"/>
      <c r="O246" s="573"/>
      <c r="P246" s="572"/>
      <c r="Q246" s="573"/>
      <c r="R246" s="572"/>
      <c r="S246" s="573"/>
      <c r="T246" s="572"/>
      <c r="U246" s="573"/>
      <c r="V246" s="572"/>
      <c r="W246" s="573"/>
      <c r="X246" s="572"/>
      <c r="Y246" s="573"/>
      <c r="Z246" s="572"/>
      <c r="AA246" s="573"/>
    </row>
    <row r="247" spans="1:27" ht="15" customHeight="1" x14ac:dyDescent="0.25">
      <c r="A247" s="2732" t="s">
        <v>276</v>
      </c>
      <c r="B247" s="2733"/>
      <c r="C247" s="574">
        <f t="shared" si="77"/>
        <v>0</v>
      </c>
      <c r="D247" s="575">
        <f>+H247</f>
        <v>0</v>
      </c>
      <c r="E247" s="576">
        <f>+I247</f>
        <v>0</v>
      </c>
      <c r="F247" s="577"/>
      <c r="G247" s="578"/>
      <c r="H247" s="579"/>
      <c r="I247" s="580"/>
      <c r="J247" s="581"/>
      <c r="K247" s="578"/>
      <c r="L247" s="581"/>
      <c r="M247" s="578"/>
      <c r="N247" s="581"/>
      <c r="O247" s="578"/>
      <c r="P247" s="581"/>
      <c r="Q247" s="578"/>
      <c r="R247" s="581"/>
      <c r="S247" s="578"/>
      <c r="T247" s="581"/>
      <c r="U247" s="578"/>
      <c r="V247" s="581"/>
      <c r="W247" s="578"/>
      <c r="X247" s="581"/>
      <c r="Y247" s="578"/>
      <c r="Z247" s="581"/>
      <c r="AA247" s="578"/>
    </row>
    <row r="248" spans="1:27" ht="18" customHeight="1" x14ac:dyDescent="0.25">
      <c r="A248" s="2732" t="s">
        <v>277</v>
      </c>
      <c r="B248" s="2733"/>
      <c r="C248" s="574">
        <f t="shared" si="77"/>
        <v>0</v>
      </c>
      <c r="D248" s="575">
        <f>+J248</f>
        <v>0</v>
      </c>
      <c r="E248" s="576">
        <f>+K248</f>
        <v>0</v>
      </c>
      <c r="F248" s="577"/>
      <c r="G248" s="578"/>
      <c r="H248" s="581"/>
      <c r="I248" s="578"/>
      <c r="J248" s="579"/>
      <c r="K248" s="580"/>
      <c r="L248" s="581"/>
      <c r="M248" s="578"/>
      <c r="N248" s="581"/>
      <c r="O248" s="578"/>
      <c r="P248" s="581"/>
      <c r="Q248" s="578"/>
      <c r="R248" s="581"/>
      <c r="S248" s="578"/>
      <c r="T248" s="581"/>
      <c r="U248" s="578"/>
      <c r="V248" s="581"/>
      <c r="W248" s="578"/>
      <c r="X248" s="581"/>
      <c r="Y248" s="578"/>
      <c r="Z248" s="581"/>
      <c r="AA248" s="578"/>
    </row>
    <row r="249" spans="1:27" ht="15" customHeight="1" x14ac:dyDescent="0.25">
      <c r="A249" s="2732" t="s">
        <v>278</v>
      </c>
      <c r="B249" s="2733"/>
      <c r="C249" s="574">
        <f t="shared" si="77"/>
        <v>0</v>
      </c>
      <c r="D249" s="575">
        <f>(L249+N249+P249+R249+T249)</f>
        <v>0</v>
      </c>
      <c r="E249" s="576">
        <f>(M249+O249+Q249+S249+U249)</f>
        <v>0</v>
      </c>
      <c r="F249" s="577"/>
      <c r="G249" s="578"/>
      <c r="H249" s="581"/>
      <c r="I249" s="578"/>
      <c r="J249" s="581"/>
      <c r="K249" s="578"/>
      <c r="L249" s="579"/>
      <c r="M249" s="580"/>
      <c r="N249" s="579"/>
      <c r="O249" s="580"/>
      <c r="P249" s="579"/>
      <c r="Q249" s="580"/>
      <c r="R249" s="579"/>
      <c r="S249" s="580"/>
      <c r="T249" s="579"/>
      <c r="U249" s="580"/>
      <c r="V249" s="581"/>
      <c r="W249" s="578"/>
      <c r="X249" s="581"/>
      <c r="Y249" s="578"/>
      <c r="Z249" s="581"/>
      <c r="AA249" s="578"/>
    </row>
    <row r="250" spans="1:27" ht="15" customHeight="1" x14ac:dyDescent="0.25">
      <c r="A250" s="2732" t="s">
        <v>279</v>
      </c>
      <c r="B250" s="2733"/>
      <c r="C250" s="574">
        <f>SUM(D250+E250)</f>
        <v>0</v>
      </c>
      <c r="D250" s="575">
        <f>+H250+J250+L250+N250</f>
        <v>0</v>
      </c>
      <c r="E250" s="576">
        <f>+I250+K250+M250+O250</f>
        <v>0</v>
      </c>
      <c r="F250" s="577"/>
      <c r="G250" s="578"/>
      <c r="H250" s="579"/>
      <c r="I250" s="580"/>
      <c r="J250" s="579"/>
      <c r="K250" s="580"/>
      <c r="L250" s="579"/>
      <c r="M250" s="580"/>
      <c r="N250" s="579"/>
      <c r="O250" s="580"/>
      <c r="P250" s="581"/>
      <c r="Q250" s="578"/>
      <c r="R250" s="581"/>
      <c r="S250" s="578"/>
      <c r="T250" s="581"/>
      <c r="U250" s="578"/>
      <c r="V250" s="581"/>
      <c r="W250" s="578"/>
      <c r="X250" s="581"/>
      <c r="Y250" s="578"/>
      <c r="Z250" s="581"/>
      <c r="AA250" s="578"/>
    </row>
    <row r="251" spans="1:27" ht="15" customHeight="1" x14ac:dyDescent="0.25">
      <c r="A251" s="2732" t="s">
        <v>280</v>
      </c>
      <c r="B251" s="2733"/>
      <c r="C251" s="574">
        <f>SUM(D251+E251)</f>
        <v>0</v>
      </c>
      <c r="D251" s="575">
        <f>+H251+J251+L251+N251+P251+R251+T251+V251+X251+Z251</f>
        <v>0</v>
      </c>
      <c r="E251" s="576">
        <f>+I251+K251+M251+O251+Q251+S251+U251+W251+Y251+AA251</f>
        <v>0</v>
      </c>
      <c r="F251" s="577"/>
      <c r="G251" s="578"/>
      <c r="H251" s="579"/>
      <c r="I251" s="570"/>
      <c r="J251" s="579"/>
      <c r="K251" s="580"/>
      <c r="L251" s="579"/>
      <c r="M251" s="580"/>
      <c r="N251" s="579"/>
      <c r="O251" s="580"/>
      <c r="P251" s="579"/>
      <c r="Q251" s="580"/>
      <c r="R251" s="579"/>
      <c r="S251" s="580"/>
      <c r="T251" s="579"/>
      <c r="U251" s="580"/>
      <c r="V251" s="579"/>
      <c r="W251" s="580"/>
      <c r="X251" s="579"/>
      <c r="Y251" s="580"/>
      <c r="Z251" s="579"/>
      <c r="AA251" s="580"/>
    </row>
    <row r="252" spans="1:27" ht="15" customHeight="1" x14ac:dyDescent="0.25">
      <c r="A252" s="2747" t="s">
        <v>281</v>
      </c>
      <c r="B252" s="2748"/>
      <c r="C252" s="582">
        <f>SUM(D252+E252)</f>
        <v>0</v>
      </c>
      <c r="D252" s="583">
        <f>+V252+X252+Z252+T252</f>
        <v>0</v>
      </c>
      <c r="E252" s="584">
        <f>+W252+Y252+AA252+U252</f>
        <v>0</v>
      </c>
      <c r="F252" s="585"/>
      <c r="G252" s="586"/>
      <c r="H252" s="587"/>
      <c r="I252" s="585"/>
      <c r="J252" s="587"/>
      <c r="K252" s="586"/>
      <c r="L252" s="587"/>
      <c r="M252" s="586"/>
      <c r="N252" s="587"/>
      <c r="O252" s="586"/>
      <c r="P252" s="587"/>
      <c r="Q252" s="586"/>
      <c r="R252" s="587"/>
      <c r="S252" s="586"/>
      <c r="T252" s="588"/>
      <c r="U252" s="589"/>
      <c r="V252" s="590"/>
      <c r="W252" s="591"/>
      <c r="X252" s="590"/>
      <c r="Y252" s="591"/>
      <c r="Z252" s="590"/>
      <c r="AA252" s="591"/>
    </row>
    <row r="253" spans="1:27" ht="15" customHeight="1" x14ac:dyDescent="0.25">
      <c r="A253" s="2749" t="s">
        <v>138</v>
      </c>
      <c r="B253" s="592" t="s">
        <v>139</v>
      </c>
      <c r="C253" s="593">
        <f t="shared" si="77"/>
        <v>0</v>
      </c>
      <c r="D253" s="594">
        <f>F253+H253+J253+L253+N253+P253+R253+T253+V253+X253+Z253</f>
        <v>0</v>
      </c>
      <c r="E253" s="595">
        <f>G253+I253+K253+M253+O253+Q253+S253+U253+W253+Y253+AA253</f>
        <v>0</v>
      </c>
      <c r="F253" s="596"/>
      <c r="G253" s="571"/>
      <c r="H253" s="597"/>
      <c r="I253" s="571"/>
      <c r="J253" s="597"/>
      <c r="K253" s="571"/>
      <c r="L253" s="597"/>
      <c r="M253" s="571"/>
      <c r="N253" s="597"/>
      <c r="O253" s="598"/>
      <c r="P253" s="597"/>
      <c r="Q253" s="598"/>
      <c r="R253" s="599"/>
      <c r="S253" s="600"/>
      <c r="T253" s="599"/>
      <c r="U253" s="600"/>
      <c r="V253" s="596"/>
      <c r="W253" s="571"/>
      <c r="X253" s="597"/>
      <c r="Y253" s="571"/>
      <c r="Z253" s="597"/>
      <c r="AA253" s="571"/>
    </row>
    <row r="254" spans="1:27" ht="15" customHeight="1" x14ac:dyDescent="0.25">
      <c r="A254" s="2750"/>
      <c r="B254" s="601" t="s">
        <v>254</v>
      </c>
      <c r="C254" s="602">
        <f t="shared" si="77"/>
        <v>0</v>
      </c>
      <c r="D254" s="594">
        <f t="shared" ref="D254:E255" si="78">F254+H254+J254+L254+N254+P254+R254+T254+V254+X254+Z254</f>
        <v>0</v>
      </c>
      <c r="E254" s="595">
        <f t="shared" si="78"/>
        <v>0</v>
      </c>
      <c r="F254" s="570"/>
      <c r="G254" s="580"/>
      <c r="H254" s="579"/>
      <c r="I254" s="580"/>
      <c r="J254" s="579"/>
      <c r="K254" s="580"/>
      <c r="L254" s="579"/>
      <c r="M254" s="580"/>
      <c r="N254" s="579"/>
      <c r="O254" s="603"/>
      <c r="P254" s="579"/>
      <c r="Q254" s="603"/>
      <c r="R254" s="604"/>
      <c r="S254" s="605"/>
      <c r="T254" s="604"/>
      <c r="U254" s="605"/>
      <c r="V254" s="570"/>
      <c r="W254" s="580"/>
      <c r="X254" s="579"/>
      <c r="Y254" s="580"/>
      <c r="Z254" s="579"/>
      <c r="AA254" s="580"/>
    </row>
    <row r="255" spans="1:27" ht="15" customHeight="1" x14ac:dyDescent="0.25">
      <c r="A255" s="2751"/>
      <c r="B255" s="606" t="s">
        <v>224</v>
      </c>
      <c r="C255" s="607">
        <f t="shared" si="77"/>
        <v>0</v>
      </c>
      <c r="D255" s="608">
        <f t="shared" si="78"/>
        <v>0</v>
      </c>
      <c r="E255" s="609">
        <f t="shared" si="78"/>
        <v>0</v>
      </c>
      <c r="F255" s="610"/>
      <c r="G255" s="591"/>
      <c r="H255" s="590"/>
      <c r="I255" s="591"/>
      <c r="J255" s="590"/>
      <c r="K255" s="591"/>
      <c r="L255" s="590"/>
      <c r="M255" s="591"/>
      <c r="N255" s="590"/>
      <c r="O255" s="611"/>
      <c r="P255" s="590"/>
      <c r="Q255" s="611"/>
      <c r="R255" s="612"/>
      <c r="S255" s="613"/>
      <c r="T255" s="612"/>
      <c r="U255" s="613"/>
      <c r="V255" s="610"/>
      <c r="W255" s="591"/>
      <c r="X255" s="590"/>
      <c r="Y255" s="591"/>
      <c r="Z255" s="590"/>
      <c r="AA255" s="591"/>
    </row>
    <row r="256" spans="1:27" ht="18" customHeight="1" x14ac:dyDescent="0.25">
      <c r="A256" s="491" t="s">
        <v>282</v>
      </c>
      <c r="K256" s="614"/>
      <c r="L256" s="614"/>
      <c r="M256" s="614"/>
      <c r="N256" s="614"/>
      <c r="O256" s="614"/>
    </row>
    <row r="257" spans="1:96" ht="15" customHeight="1" x14ac:dyDescent="0.25">
      <c r="A257" s="3796" t="s">
        <v>59</v>
      </c>
      <c r="B257" s="3797"/>
      <c r="C257" s="3542" t="s">
        <v>65</v>
      </c>
      <c r="D257" s="3212"/>
      <c r="E257" s="3544"/>
      <c r="F257" s="3717" t="s">
        <v>6</v>
      </c>
      <c r="G257" s="3717"/>
      <c r="H257" s="3717"/>
      <c r="I257" s="3717"/>
      <c r="J257" s="3717"/>
      <c r="K257" s="3717"/>
      <c r="L257" s="3717"/>
      <c r="M257" s="3717"/>
      <c r="N257" s="3717"/>
      <c r="O257" s="3717"/>
      <c r="P257" s="3798" t="s">
        <v>283</v>
      </c>
      <c r="Q257" s="615"/>
      <c r="R257" s="615"/>
    </row>
    <row r="258" spans="1:96" ht="15" customHeight="1" x14ac:dyDescent="0.25">
      <c r="A258" s="2755"/>
      <c r="B258" s="2756"/>
      <c r="C258" s="2580"/>
      <c r="D258" s="2505"/>
      <c r="E258" s="2506"/>
      <c r="F258" s="3691" t="s">
        <v>166</v>
      </c>
      <c r="G258" s="3692"/>
      <c r="H258" s="3691" t="s">
        <v>147</v>
      </c>
      <c r="I258" s="3692"/>
      <c r="J258" s="3691" t="s">
        <v>113</v>
      </c>
      <c r="K258" s="3692"/>
      <c r="L258" s="3734" t="s">
        <v>114</v>
      </c>
      <c r="M258" s="3738"/>
      <c r="N258" s="3742" t="s">
        <v>148</v>
      </c>
      <c r="O258" s="3738"/>
      <c r="P258" s="2760"/>
      <c r="Q258" s="616"/>
      <c r="R258" s="2752"/>
    </row>
    <row r="259" spans="1:96" ht="15" customHeight="1" x14ac:dyDescent="0.25">
      <c r="A259" s="2757"/>
      <c r="B259" s="2758"/>
      <c r="C259" s="2322" t="s">
        <v>17</v>
      </c>
      <c r="D259" s="2405" t="s">
        <v>18</v>
      </c>
      <c r="E259" s="382" t="s">
        <v>19</v>
      </c>
      <c r="F259" s="2406" t="s">
        <v>18</v>
      </c>
      <c r="G259" s="382" t="s">
        <v>19</v>
      </c>
      <c r="H259" s="2406" t="s">
        <v>18</v>
      </c>
      <c r="I259" s="382" t="s">
        <v>19</v>
      </c>
      <c r="J259" s="2406" t="s">
        <v>18</v>
      </c>
      <c r="K259" s="382" t="s">
        <v>19</v>
      </c>
      <c r="L259" s="2328" t="s">
        <v>18</v>
      </c>
      <c r="M259" s="617" t="s">
        <v>19</v>
      </c>
      <c r="N259" s="2346" t="s">
        <v>18</v>
      </c>
      <c r="O259" s="2384" t="s">
        <v>19</v>
      </c>
      <c r="P259" s="2761"/>
      <c r="Q259" s="616"/>
      <c r="R259" s="2752"/>
    </row>
    <row r="260" spans="1:96" ht="15" customHeight="1" x14ac:dyDescent="0.25">
      <c r="A260" s="3794" t="s">
        <v>177</v>
      </c>
      <c r="B260" s="2467" t="s">
        <v>284</v>
      </c>
      <c r="C260" s="2386">
        <f t="shared" ref="C260:C265" si="79">SUM(D260:E260)</f>
        <v>0</v>
      </c>
      <c r="D260" s="2373">
        <f>+F260+H260+J260+L260+N260</f>
        <v>0</v>
      </c>
      <c r="E260" s="2350">
        <f>+G260+I260+K260+M260+O260</f>
        <v>0</v>
      </c>
      <c r="F260" s="2364"/>
      <c r="G260" s="2339"/>
      <c r="H260" s="2317"/>
      <c r="I260" s="2339"/>
      <c r="J260" s="2317"/>
      <c r="K260" s="2339"/>
      <c r="L260" s="2317"/>
      <c r="M260" s="2339"/>
      <c r="N260" s="2364"/>
      <c r="O260" s="2339"/>
      <c r="P260" s="2477"/>
      <c r="Q260" s="444" t="str">
        <f>$CA260</f>
        <v/>
      </c>
      <c r="R260" s="619"/>
      <c r="CA260" s="60" t="str">
        <f>IF(AND($C260&lt;&gt;0,P260=""),"* No olvide ingresar la variable "&amp;P$257&amp;""&amp;" (Digite CERO si no tiene). ",IF(P260&gt;$C260,"* La variable Derivación efectiva no debe ser mayor al Total Ambos Sexos.",""))</f>
        <v/>
      </c>
      <c r="CB260" s="59"/>
      <c r="CD260" s="59"/>
      <c r="CE260" s="59"/>
      <c r="CF260" s="61"/>
      <c r="CG260" s="61"/>
      <c r="CH260" s="61"/>
      <c r="CI260" s="61"/>
      <c r="CJ260" s="61"/>
      <c r="CK260" s="327">
        <f>IF(AND($C260&lt;&gt;0,P260=""),0,IF(P260&gt;$C260,1,0))</f>
        <v>0</v>
      </c>
    </row>
    <row r="261" spans="1:96" ht="15" customHeight="1" x14ac:dyDescent="0.25">
      <c r="A261" s="2708"/>
      <c r="B261" s="620" t="s">
        <v>179</v>
      </c>
      <c r="C261" s="216">
        <f t="shared" si="79"/>
        <v>0</v>
      </c>
      <c r="D261" s="248">
        <f t="shared" ref="D261:E265" si="80">+F261+H261+J261+L261+N261</f>
        <v>0</v>
      </c>
      <c r="E261" s="133">
        <f t="shared" si="80"/>
        <v>0</v>
      </c>
      <c r="F261" s="174"/>
      <c r="G261" s="78"/>
      <c r="H261" s="77"/>
      <c r="I261" s="78"/>
      <c r="J261" s="77"/>
      <c r="K261" s="78"/>
      <c r="L261" s="77"/>
      <c r="M261" s="78"/>
      <c r="N261" s="174"/>
      <c r="O261" s="78"/>
      <c r="P261" s="621"/>
      <c r="Q261" s="444" t="str">
        <f t="shared" ref="Q261:Q262" si="81">$CA261</f>
        <v/>
      </c>
      <c r="R261" s="619"/>
      <c r="CA261" s="60" t="str">
        <f>IF(AND($C261&lt;&gt;0,P261=""),"* No olvide ingresar la variable "&amp;P$257&amp;""&amp;" (Digite CERO si no tiene). ",IF(P261&gt;$C261,"* La variable Derivación efectiva no debe ser mayor al Total Ambos Sexos.",""))</f>
        <v/>
      </c>
      <c r="CB261" s="59"/>
      <c r="CD261" s="59"/>
      <c r="CE261" s="59"/>
      <c r="CF261" s="61"/>
      <c r="CG261" s="61"/>
      <c r="CH261" s="61"/>
      <c r="CI261" s="61"/>
      <c r="CJ261" s="61"/>
      <c r="CK261" s="327">
        <f t="shared" ref="CK261:CK262" si="82">IF(AND($C261&lt;&gt;0,P261=""),0,IF(P261&gt;$C261,1,0))</f>
        <v>0</v>
      </c>
    </row>
    <row r="262" spans="1:96" ht="18" customHeight="1" x14ac:dyDescent="0.25">
      <c r="A262" s="2725"/>
      <c r="B262" s="545" t="s">
        <v>180</v>
      </c>
      <c r="C262" s="394">
        <f t="shared" si="79"/>
        <v>0</v>
      </c>
      <c r="D262" s="395">
        <f t="shared" si="80"/>
        <v>0</v>
      </c>
      <c r="E262" s="140">
        <f t="shared" si="80"/>
        <v>0</v>
      </c>
      <c r="F262" s="188"/>
      <c r="G262" s="88"/>
      <c r="H262" s="40"/>
      <c r="I262" s="88"/>
      <c r="J262" s="40"/>
      <c r="K262" s="88"/>
      <c r="L262" s="40"/>
      <c r="M262" s="88"/>
      <c r="N262" s="188"/>
      <c r="O262" s="88"/>
      <c r="P262" s="622"/>
      <c r="Q262" s="444" t="str">
        <f t="shared" si="81"/>
        <v/>
      </c>
      <c r="R262" s="619"/>
      <c r="CA262" s="60" t="str">
        <f>IF(AND($C262&lt;&gt;0,P262=""),"* No olvide ingresar la variable "&amp;P$257&amp;""&amp;" (Digite CERO si no tiene). ",IF(P262&gt;$C262,"* La variable Derivación efectiva no debe ser mayor al Total Ambos Sexos.",""))</f>
        <v/>
      </c>
      <c r="CB262" s="59"/>
      <c r="CD262" s="59"/>
      <c r="CE262" s="59"/>
      <c r="CF262" s="61"/>
      <c r="CG262" s="61"/>
      <c r="CH262" s="61"/>
      <c r="CI262" s="61"/>
      <c r="CJ262" s="61"/>
      <c r="CK262" s="327">
        <f t="shared" si="82"/>
        <v>0</v>
      </c>
    </row>
    <row r="263" spans="1:96" ht="15" customHeight="1" x14ac:dyDescent="0.25">
      <c r="A263" s="3794" t="s">
        <v>181</v>
      </c>
      <c r="B263" s="2467" t="s">
        <v>284</v>
      </c>
      <c r="C263" s="2386">
        <f t="shared" si="79"/>
        <v>0</v>
      </c>
      <c r="D263" s="2373">
        <f t="shared" si="80"/>
        <v>0</v>
      </c>
      <c r="E263" s="2350">
        <f t="shared" si="80"/>
        <v>0</v>
      </c>
      <c r="F263" s="2364"/>
      <c r="G263" s="2339"/>
      <c r="H263" s="2317"/>
      <c r="I263" s="2339"/>
      <c r="J263" s="2317"/>
      <c r="K263" s="2339"/>
      <c r="L263" s="2317"/>
      <c r="M263" s="2339"/>
      <c r="N263" s="2364"/>
      <c r="O263" s="759"/>
      <c r="P263" s="2478"/>
    </row>
    <row r="264" spans="1:96" ht="15" customHeight="1" x14ac:dyDescent="0.25">
      <c r="A264" s="2708"/>
      <c r="B264" s="620" t="s">
        <v>179</v>
      </c>
      <c r="C264" s="216">
        <f t="shared" si="79"/>
        <v>0</v>
      </c>
      <c r="D264" s="248">
        <f t="shared" si="80"/>
        <v>0</v>
      </c>
      <c r="E264" s="133">
        <f t="shared" si="80"/>
        <v>0</v>
      </c>
      <c r="F264" s="174"/>
      <c r="G264" s="78"/>
      <c r="H264" s="77"/>
      <c r="I264" s="78"/>
      <c r="J264" s="77"/>
      <c r="K264" s="78"/>
      <c r="L264" s="77"/>
      <c r="M264" s="78"/>
      <c r="N264" s="174"/>
      <c r="O264" s="181"/>
      <c r="P264" s="281"/>
    </row>
    <row r="265" spans="1:96" ht="15" customHeight="1" x14ac:dyDescent="0.25">
      <c r="A265" s="2725"/>
      <c r="B265" s="545" t="s">
        <v>180</v>
      </c>
      <c r="C265" s="394">
        <f t="shared" si="79"/>
        <v>0</v>
      </c>
      <c r="D265" s="395">
        <f t="shared" si="80"/>
        <v>0</v>
      </c>
      <c r="E265" s="140">
        <f t="shared" si="80"/>
        <v>0</v>
      </c>
      <c r="F265" s="188"/>
      <c r="G265" s="88"/>
      <c r="H265" s="40"/>
      <c r="I265" s="88"/>
      <c r="J265" s="40"/>
      <c r="K265" s="88"/>
      <c r="L265" s="40"/>
      <c r="M265" s="88"/>
      <c r="N265" s="188"/>
      <c r="O265" s="187"/>
      <c r="P265" s="624"/>
    </row>
    <row r="266" spans="1:96" ht="18" customHeight="1" x14ac:dyDescent="0.25">
      <c r="A266" s="411" t="s">
        <v>285</v>
      </c>
      <c r="B266" s="625"/>
      <c r="C266" s="625"/>
      <c r="D266" s="625"/>
      <c r="E266" s="625"/>
      <c r="F266" s="625"/>
      <c r="G266" s="625"/>
      <c r="H266" s="625"/>
      <c r="I266" s="625"/>
      <c r="J266" s="625"/>
      <c r="K266" s="625"/>
      <c r="L266" s="625"/>
      <c r="M266" s="625"/>
      <c r="N266" s="625"/>
      <c r="O266" s="625"/>
      <c r="P266" s="625"/>
      <c r="Q266" s="625"/>
      <c r="R266" s="625"/>
      <c r="S266" s="625"/>
      <c r="T266" s="625"/>
      <c r="U266" s="625"/>
    </row>
    <row r="267" spans="1:96" x14ac:dyDescent="0.25">
      <c r="A267" s="3701" t="s">
        <v>25</v>
      </c>
      <c r="B267" s="3701" t="s">
        <v>286</v>
      </c>
      <c r="C267" s="3717" t="s">
        <v>287</v>
      </c>
      <c r="D267" s="3717"/>
      <c r="E267" s="3717"/>
      <c r="F267" s="3691" t="s">
        <v>6</v>
      </c>
      <c r="G267" s="3693"/>
      <c r="H267" s="3693"/>
      <c r="I267" s="3693"/>
      <c r="J267" s="3693"/>
      <c r="K267" s="3693"/>
      <c r="L267" s="3693"/>
      <c r="M267" s="3693"/>
      <c r="N267" s="3693"/>
      <c r="O267" s="3693"/>
      <c r="P267" s="3693"/>
      <c r="Q267" s="3693"/>
      <c r="R267" s="3693"/>
      <c r="S267" s="3693"/>
      <c r="T267" s="3693"/>
      <c r="U267" s="3712"/>
      <c r="V267" s="3708" t="s">
        <v>288</v>
      </c>
      <c r="W267" s="3544" t="s">
        <v>289</v>
      </c>
      <c r="X267" s="3713" t="s">
        <v>290</v>
      </c>
      <c r="Y267" s="3544" t="s">
        <v>291</v>
      </c>
      <c r="Z267" s="3235" t="s">
        <v>292</v>
      </c>
      <c r="AA267" s="3799"/>
      <c r="AB267" s="3800" t="s">
        <v>28</v>
      </c>
      <c r="AC267" s="3709" t="s">
        <v>29</v>
      </c>
    </row>
    <row r="268" spans="1:96" x14ac:dyDescent="0.25">
      <c r="A268" s="2509"/>
      <c r="B268" s="2509"/>
      <c r="C268" s="3717"/>
      <c r="D268" s="3717"/>
      <c r="E268" s="3717"/>
      <c r="F268" s="3691" t="s">
        <v>293</v>
      </c>
      <c r="G268" s="3692"/>
      <c r="H268" s="3691" t="s">
        <v>294</v>
      </c>
      <c r="I268" s="3692"/>
      <c r="J268" s="3691" t="s">
        <v>148</v>
      </c>
      <c r="K268" s="3692"/>
      <c r="L268" s="3691" t="s">
        <v>199</v>
      </c>
      <c r="M268" s="3692"/>
      <c r="N268" s="3691" t="s">
        <v>274</v>
      </c>
      <c r="O268" s="3692"/>
      <c r="P268" s="3691" t="s">
        <v>174</v>
      </c>
      <c r="Q268" s="3692"/>
      <c r="R268" s="3691" t="s">
        <v>295</v>
      </c>
      <c r="S268" s="3692"/>
      <c r="T268" s="3691" t="s">
        <v>130</v>
      </c>
      <c r="U268" s="3712"/>
      <c r="V268" s="2520"/>
      <c r="W268" s="2522"/>
      <c r="X268" s="2531"/>
      <c r="Y268" s="2522"/>
      <c r="Z268" s="2763"/>
      <c r="AA268" s="2555"/>
      <c r="AB268" s="2765"/>
      <c r="AC268" s="2524"/>
    </row>
    <row r="269" spans="1:96" x14ac:dyDescent="0.25">
      <c r="A269" s="2510"/>
      <c r="B269" s="2510"/>
      <c r="C269" s="2479" t="s">
        <v>17</v>
      </c>
      <c r="D269" s="2480" t="s">
        <v>18</v>
      </c>
      <c r="E269" s="2324" t="s">
        <v>19</v>
      </c>
      <c r="F269" s="2328" t="s">
        <v>18</v>
      </c>
      <c r="G269" s="2324" t="s">
        <v>19</v>
      </c>
      <c r="H269" s="2328" t="s">
        <v>18</v>
      </c>
      <c r="I269" s="2324" t="s">
        <v>19</v>
      </c>
      <c r="J269" s="2328" t="s">
        <v>18</v>
      </c>
      <c r="K269" s="2324" t="s">
        <v>19</v>
      </c>
      <c r="L269" s="2328" t="s">
        <v>296</v>
      </c>
      <c r="M269" s="2324" t="s">
        <v>19</v>
      </c>
      <c r="N269" s="2328" t="s">
        <v>296</v>
      </c>
      <c r="O269" s="2324" t="s">
        <v>19</v>
      </c>
      <c r="P269" s="2328" t="s">
        <v>296</v>
      </c>
      <c r="Q269" s="2324" t="s">
        <v>19</v>
      </c>
      <c r="R269" s="2328" t="s">
        <v>296</v>
      </c>
      <c r="S269" s="2324" t="s">
        <v>19</v>
      </c>
      <c r="T269" s="2328" t="s">
        <v>296</v>
      </c>
      <c r="U269" s="2361" t="s">
        <v>19</v>
      </c>
      <c r="V269" s="2521"/>
      <c r="W269" s="2506"/>
      <c r="X269" s="2633"/>
      <c r="Y269" s="2506"/>
      <c r="Z269" s="2328" t="s">
        <v>297</v>
      </c>
      <c r="AA269" s="123" t="s">
        <v>298</v>
      </c>
      <c r="AB269" s="2766"/>
      <c r="AC269" s="2525"/>
    </row>
    <row r="270" spans="1:96" ht="21" x14ac:dyDescent="0.25">
      <c r="A270" s="3707" t="s">
        <v>299</v>
      </c>
      <c r="B270" s="2481" t="s">
        <v>300</v>
      </c>
      <c r="C270" s="2363">
        <f>SUM(D270+E270)</f>
        <v>0</v>
      </c>
      <c r="D270" s="2482">
        <f t="shared" ref="D270:E274" si="83">SUM(F270+H270+J270+L270+N270+P270+R270+T270)</f>
        <v>0</v>
      </c>
      <c r="E270" s="2483">
        <f t="shared" si="83"/>
        <v>0</v>
      </c>
      <c r="F270" s="2317"/>
      <c r="G270" s="2318"/>
      <c r="H270" s="2317"/>
      <c r="I270" s="2318"/>
      <c r="J270" s="2317"/>
      <c r="K270" s="2318"/>
      <c r="L270" s="2317"/>
      <c r="M270" s="2318"/>
      <c r="N270" s="2317"/>
      <c r="O270" s="2318"/>
      <c r="P270" s="2317"/>
      <c r="Q270" s="2318"/>
      <c r="R270" s="2317"/>
      <c r="S270" s="2318"/>
      <c r="T270" s="2317"/>
      <c r="U270" s="2484"/>
      <c r="V270" s="2485"/>
      <c r="W270" s="2486"/>
      <c r="X270" s="2487"/>
      <c r="Y270" s="2486"/>
      <c r="Z270" s="2488"/>
      <c r="AA270" s="2486"/>
      <c r="AB270" s="2488"/>
      <c r="AC270" s="2489"/>
    </row>
    <row r="271" spans="1:96" x14ac:dyDescent="0.25">
      <c r="A271" s="2517"/>
      <c r="B271" s="216" t="s">
        <v>301</v>
      </c>
      <c r="C271" s="413">
        <f>SUM(D271+E271)</f>
        <v>0</v>
      </c>
      <c r="D271" s="414">
        <f t="shared" si="83"/>
        <v>0</v>
      </c>
      <c r="E271" s="415">
        <f t="shared" si="83"/>
        <v>0</v>
      </c>
      <c r="F271" s="67"/>
      <c r="G271" s="72"/>
      <c r="H271" s="67"/>
      <c r="I271" s="72"/>
      <c r="J271" s="67"/>
      <c r="K271" s="72"/>
      <c r="L271" s="67"/>
      <c r="M271" s="72"/>
      <c r="N271" s="67"/>
      <c r="O271" s="72"/>
      <c r="P271" s="67"/>
      <c r="Q271" s="72"/>
      <c r="R271" s="67"/>
      <c r="S271" s="72"/>
      <c r="T271" s="67"/>
      <c r="U271" s="203"/>
      <c r="V271" s="71"/>
      <c r="W271" s="72"/>
      <c r="X271" s="204"/>
      <c r="Y271" s="72"/>
      <c r="Z271" s="67"/>
      <c r="AA271" s="72"/>
      <c r="AB271" s="67"/>
      <c r="AC271" s="68"/>
      <c r="AD271" s="242" t="str">
        <f>CA271&amp;CB271&amp;CC271&amp;CD271&amp;CE271&amp;CF271&amp;CG271&amp;CH271</f>
        <v/>
      </c>
      <c r="CA271" s="60" t="str">
        <f>IF(AND($C271&lt;&gt;0,V271=""),"* No olvide ingresar la variable "&amp;V$267&amp;""&amp;". Digite CERO si no tiene. ",IF(V271&gt;$C271,"* La variable Gestantes no debe ser mayor al Total Ambos Sexos. ",""))</f>
        <v/>
      </c>
      <c r="CB271" s="60" t="str">
        <f>IF(AND($C271&lt;&gt;0,W271=""),"* No olvide ingresar la variable "&amp;W$267&amp;""&amp;". Digite CERO si no tiene. ",IF(W271&gt;$C271,"* La variable Madre de hijo menor de 5 años no debe ser mayor al Total Ambos Sexos. ",""))</f>
        <v/>
      </c>
      <c r="CC271" s="60" t="str">
        <f>IF(AND($C271&lt;&gt;0,X271=""),"* No olvide ingresar la variable "&amp;X$267&amp;""&amp;". Digite CERO si no tiene. ",IF(X271&gt;$C271,"* La variable Niños, Niñas, Adolescentes y Jóvenes  SENAME no debe ser mayor al Total Ambos Sexos. ",""))</f>
        <v/>
      </c>
      <c r="CD271" s="60" t="str">
        <f>IF(AND($C271&lt;&gt;0,Y271=""),"* No olvide ingresar la variable "&amp;Y$267&amp;""&amp;". Digite CERO si no tiene. ",IF(Y271&gt;$C271,"* La variable Niños, Niñas, Adolescentes y Jóvenes  Mejor Niñez no debe ser mayor al Total Ambos Sexos. ",""))</f>
        <v/>
      </c>
      <c r="CE271" s="60" t="str">
        <f>IF(AND($E271&lt;&gt;0,Z271=""),"* No olvide ingresar la variable "&amp;Z$267&amp;""&amp;" Masculino. Digite CERO si no tiene. ",IF(Z271&gt;$E271,"* La variable TRANS Masculino no debe ser mayor al Total Mujeres. ",""))</f>
        <v/>
      </c>
      <c r="CF271" s="60" t="str">
        <f>IF(AND($D271&lt;&gt;0,AA271=""),"* No olvide ingresar la variable "&amp;Z$267&amp;""&amp;" Femenino. Digite CERO si no tiene. ",IF(AA271&gt;$D271,"* La variable TRANS Femenino no debe ser mayor al Total Hombres. ",""))</f>
        <v/>
      </c>
      <c r="CG271" s="60" t="str">
        <f>IF(AND($C271&lt;&gt;0,AB271=""),"* No olvide ingresar la variable "&amp;AB$267&amp;""&amp;". Digite CERO si no tiene. ",IF(AB271&gt;$C271,"* La variable Pueblos Originarios no debe ser mayor al Total Ambos Sexos. ",""))</f>
        <v/>
      </c>
      <c r="CH271" s="60" t="str">
        <f>IF(AND($C271&lt;&gt;0,AC271=""),"* No olvide ingresar la variable "&amp;AC$267&amp;""&amp;". Digite CERO si no tiene. ",IF(AC271&gt;$C271,"* La variable Migrantes no debe ser mayor al Total Ambos Sexos. ",""))</f>
        <v/>
      </c>
      <c r="CI271" s="61"/>
      <c r="CK271" s="62">
        <f>IF(AND($C271&lt;&gt;0,V271=""),1,IF(V271&gt;$C271,1,0))</f>
        <v>0</v>
      </c>
      <c r="CL271" s="62">
        <f>IF(AND($C271&lt;&gt;0,W271=""),1,IF(W271&gt;$C271,1,0))</f>
        <v>0</v>
      </c>
      <c r="CM271" s="62">
        <f>IF(AND($C271&lt;&gt;0,X271=""),1,IF(X271&gt;$C271,1,0))</f>
        <v>0</v>
      </c>
      <c r="CN271" s="62">
        <f>IF(AND($C271&lt;&gt;0,Y271=""),1,IF(Y271&gt;$C271,1,0))</f>
        <v>0</v>
      </c>
      <c r="CO271" s="62">
        <f>IF(AND($E271&lt;&gt;0,Z271=""),1,IF(Z271&gt;$E271,1,0))</f>
        <v>0</v>
      </c>
      <c r="CP271" s="62">
        <f>IF(AND($D271&lt;&gt;0,AA271=""),1,IF(AA271&gt;$D271,1,0))</f>
        <v>0</v>
      </c>
      <c r="CQ271" s="62">
        <f>IF(AND($C271&lt;&gt;0,AB271=""),1,IF(AB271&gt;$C271,1,0))</f>
        <v>0</v>
      </c>
      <c r="CR271" s="62">
        <f>IF(AND($C271&lt;&gt;0,AC271=""),1,IF(AC271&gt;$C271,1,0))</f>
        <v>0</v>
      </c>
    </row>
    <row r="272" spans="1:96" x14ac:dyDescent="0.25">
      <c r="A272" s="2517"/>
      <c r="B272" s="218" t="s">
        <v>302</v>
      </c>
      <c r="C272" s="170">
        <f>SUM(D272+E272)</f>
        <v>0</v>
      </c>
      <c r="D272" s="160">
        <f t="shared" si="83"/>
        <v>0</v>
      </c>
      <c r="E272" s="637">
        <f t="shared" si="83"/>
        <v>0</v>
      </c>
      <c r="F272" s="67"/>
      <c r="G272" s="72"/>
      <c r="H272" s="67"/>
      <c r="I272" s="72"/>
      <c r="J272" s="67"/>
      <c r="K272" s="72"/>
      <c r="L272" s="67"/>
      <c r="M272" s="72"/>
      <c r="N272" s="67"/>
      <c r="O272" s="72"/>
      <c r="P272" s="67"/>
      <c r="Q272" s="72"/>
      <c r="R272" s="67"/>
      <c r="S272" s="72"/>
      <c r="T272" s="67"/>
      <c r="U272" s="203"/>
      <c r="V272" s="71"/>
      <c r="W272" s="72"/>
      <c r="X272" s="204"/>
      <c r="Y272" s="72"/>
      <c r="Z272" s="67"/>
      <c r="AA272" s="72"/>
      <c r="AB272" s="67"/>
      <c r="AC272" s="68"/>
      <c r="AD272" s="242" t="str">
        <f t="shared" ref="AD272:AD274" si="84">CA272&amp;CB272&amp;CC272&amp;CD272&amp;CE272&amp;CF272&amp;CG272&amp;CH272</f>
        <v/>
      </c>
      <c r="CA272" s="60" t="str">
        <f t="shared" ref="CA272:CA274" si="85">IF(AND($C272&lt;&gt;0,V272=""),"* No olvide ingresar la variable "&amp;V$267&amp;""&amp;". Digite CERO si no tiene. ",IF(V272&gt;$C272,"* La variable Gestantes no debe ser mayor al Total Ambos Sexos. ",""))</f>
        <v/>
      </c>
      <c r="CB272" s="60" t="str">
        <f t="shared" ref="CB272:CB274" si="86">IF(AND($C272&lt;&gt;0,W272=""),"* No olvide ingresar la variable "&amp;W$267&amp;""&amp;". Digite CERO si no tiene. ",IF(W272&gt;$C272,"* La variable Madre de hijo menor de 5 años no debe ser mayor al Total Ambos Sexos. ",""))</f>
        <v/>
      </c>
      <c r="CC272" s="60" t="str">
        <f t="shared" ref="CC272:CC274" si="87">IF(AND($C272&lt;&gt;0,X272=""),"* No olvide ingresar la variable "&amp;X$267&amp;""&amp;". Digite CERO si no tiene. ",IF(X272&gt;$C272,"* La variable Niños, Niñas, Adolescentes y Jóvenes  SENAME no debe ser mayor al Total Ambos Sexos. ",""))</f>
        <v/>
      </c>
      <c r="CD272" s="60" t="str">
        <f t="shared" ref="CD272:CD274" si="88">IF(AND($C272&lt;&gt;0,Y272=""),"* No olvide ingresar la variable "&amp;Y$267&amp;""&amp;". Digite CERO si no tiene. ",IF(Y272&gt;$C272,"* La variable Niños, Niñas, Adolescentes y Jóvenes  Mejor Niñez no debe ser mayor al Total Ambos Sexos. ",""))</f>
        <v/>
      </c>
      <c r="CE272" s="60" t="str">
        <f t="shared" ref="CE272:CE274" si="89">IF(AND($E272&lt;&gt;0,Z272=""),"* No olvide ingresar la variable "&amp;Z$267&amp;""&amp;" Masculino. Digite CERO si no tiene. ",IF(Z272&gt;$E272,"* La variable TRANS Masculino no debe ser mayor al Total Mujeres. ",""))</f>
        <v/>
      </c>
      <c r="CF272" s="60" t="str">
        <f t="shared" ref="CF272:CF274" si="90">IF(AND($D272&lt;&gt;0,AA272=""),"* No olvide ingresar la variable "&amp;Z$267&amp;""&amp;" Femenino. Digite CERO si no tiene. ",IF(AA272&gt;$D272,"* La variable TRANS Femenino no debe ser mayor al Total Hombres. ",""))</f>
        <v/>
      </c>
      <c r="CG272" s="60" t="str">
        <f t="shared" ref="CG272:CG274" si="91">IF(AND($C272&lt;&gt;0,AB272=""),"* No olvide ingresar la variable "&amp;AB$267&amp;""&amp;". Digite CERO si no tiene. ",IF(AB272&gt;$C272,"* La variable Pueblos Originarios no debe ser mayor al Total Ambos Sexos. ",""))</f>
        <v/>
      </c>
      <c r="CH272" s="60" t="str">
        <f t="shared" ref="CH272:CH274" si="92">IF(AND($C272&lt;&gt;0,AC272=""),"* No olvide ingresar la variable "&amp;AC$267&amp;""&amp;". Digite CERO si no tiene. ",IF(AC272&gt;$C272,"* La variable Migrantes no debe ser mayor al Total Ambos Sexos. ",""))</f>
        <v/>
      </c>
      <c r="CI272" s="61"/>
      <c r="CK272" s="62">
        <f t="shared" ref="CK272:CN274" si="93">IF(AND($C272&lt;&gt;0,V272=""),1,IF(V272&gt;$C272,1,0))</f>
        <v>0</v>
      </c>
      <c r="CL272" s="62">
        <f t="shared" si="93"/>
        <v>0</v>
      </c>
      <c r="CM272" s="62">
        <f t="shared" si="93"/>
        <v>0</v>
      </c>
      <c r="CN272" s="62">
        <f t="shared" si="93"/>
        <v>0</v>
      </c>
      <c r="CO272" s="62">
        <f t="shared" ref="CO272:CO274" si="94">IF(AND($E272&lt;&gt;0,Z272=""),1,IF(Z272&gt;$E272,1,0))</f>
        <v>0</v>
      </c>
      <c r="CP272" s="62">
        <f t="shared" ref="CP272:CP274" si="95">IF(AND($D272&lt;&gt;0,AA272=""),1,IF(AA272&gt;$D272,1,0))</f>
        <v>0</v>
      </c>
      <c r="CQ272" s="62">
        <f t="shared" ref="CQ272:CR274" si="96">IF(AND($C272&lt;&gt;0,AB272=""),1,IF(AB272&gt;$C272,1,0))</f>
        <v>0</v>
      </c>
      <c r="CR272" s="62">
        <f t="shared" si="96"/>
        <v>0</v>
      </c>
    </row>
    <row r="273" spans="1:96" x14ac:dyDescent="0.25">
      <c r="A273" s="2517"/>
      <c r="B273" s="410" t="s">
        <v>303</v>
      </c>
      <c r="C273" s="170">
        <f>SUM(D273+E273)</f>
        <v>0</v>
      </c>
      <c r="D273" s="160">
        <f t="shared" si="83"/>
        <v>0</v>
      </c>
      <c r="E273" s="637">
        <f t="shared" si="83"/>
        <v>0</v>
      </c>
      <c r="F273" s="77"/>
      <c r="G273" s="82"/>
      <c r="H273" s="77"/>
      <c r="I273" s="82"/>
      <c r="J273" s="77"/>
      <c r="K273" s="82"/>
      <c r="L273" s="77"/>
      <c r="M273" s="82"/>
      <c r="N273" s="77"/>
      <c r="O273" s="82"/>
      <c r="P273" s="77"/>
      <c r="Q273" s="82"/>
      <c r="R273" s="77"/>
      <c r="S273" s="82"/>
      <c r="T273" s="77"/>
      <c r="U273" s="208"/>
      <c r="V273" s="81"/>
      <c r="W273" s="82"/>
      <c r="X273" s="174"/>
      <c r="Y273" s="82"/>
      <c r="Z273" s="77"/>
      <c r="AA273" s="82"/>
      <c r="AB273" s="77"/>
      <c r="AC273" s="78"/>
      <c r="AD273" s="242" t="str">
        <f t="shared" si="84"/>
        <v/>
      </c>
      <c r="CA273" s="60" t="str">
        <f t="shared" si="85"/>
        <v/>
      </c>
      <c r="CB273" s="60" t="str">
        <f t="shared" si="86"/>
        <v/>
      </c>
      <c r="CC273" s="60" t="str">
        <f t="shared" si="87"/>
        <v/>
      </c>
      <c r="CD273" s="60" t="str">
        <f t="shared" si="88"/>
        <v/>
      </c>
      <c r="CE273" s="60" t="str">
        <f t="shared" si="89"/>
        <v/>
      </c>
      <c r="CF273" s="60" t="str">
        <f t="shared" si="90"/>
        <v/>
      </c>
      <c r="CG273" s="60" t="str">
        <f t="shared" si="91"/>
        <v/>
      </c>
      <c r="CH273" s="60" t="str">
        <f t="shared" si="92"/>
        <v/>
      </c>
      <c r="CI273" s="61"/>
      <c r="CK273" s="62">
        <f t="shared" si="93"/>
        <v>0</v>
      </c>
      <c r="CL273" s="62">
        <f t="shared" si="93"/>
        <v>0</v>
      </c>
      <c r="CM273" s="62">
        <f t="shared" si="93"/>
        <v>0</v>
      </c>
      <c r="CN273" s="62">
        <f t="shared" si="93"/>
        <v>0</v>
      </c>
      <c r="CO273" s="62">
        <f t="shared" si="94"/>
        <v>0</v>
      </c>
      <c r="CP273" s="62">
        <f t="shared" si="95"/>
        <v>0</v>
      </c>
      <c r="CQ273" s="62">
        <f t="shared" si="96"/>
        <v>0</v>
      </c>
      <c r="CR273" s="62">
        <f t="shared" si="96"/>
        <v>0</v>
      </c>
    </row>
    <row r="274" spans="1:96" x14ac:dyDescent="0.25">
      <c r="A274" s="2518"/>
      <c r="B274" s="220" t="s">
        <v>304</v>
      </c>
      <c r="C274" s="182">
        <f>SUM(D274+E274)</f>
        <v>0</v>
      </c>
      <c r="D274" s="163">
        <f t="shared" si="83"/>
        <v>0</v>
      </c>
      <c r="E274" s="638">
        <f t="shared" si="83"/>
        <v>0</v>
      </c>
      <c r="F274" s="141"/>
      <c r="G274" s="142"/>
      <c r="H274" s="141"/>
      <c r="I274" s="142"/>
      <c r="J274" s="141"/>
      <c r="K274" s="142"/>
      <c r="L274" s="141"/>
      <c r="M274" s="142"/>
      <c r="N274" s="141"/>
      <c r="O274" s="142"/>
      <c r="P274" s="141"/>
      <c r="Q274" s="142"/>
      <c r="R274" s="141"/>
      <c r="S274" s="142"/>
      <c r="T274" s="141"/>
      <c r="U274" s="639"/>
      <c r="V274" s="146"/>
      <c r="W274" s="142"/>
      <c r="X274" s="195"/>
      <c r="Y274" s="142"/>
      <c r="Z274" s="141"/>
      <c r="AA274" s="142"/>
      <c r="AB274" s="141"/>
      <c r="AC274" s="143"/>
      <c r="AD274" s="242" t="str">
        <f t="shared" si="84"/>
        <v/>
      </c>
      <c r="CA274" s="60" t="str">
        <f t="shared" si="85"/>
        <v/>
      </c>
      <c r="CB274" s="60" t="str">
        <f t="shared" si="86"/>
        <v/>
      </c>
      <c r="CC274" s="60" t="str">
        <f t="shared" si="87"/>
        <v/>
      </c>
      <c r="CD274" s="60" t="str">
        <f t="shared" si="88"/>
        <v/>
      </c>
      <c r="CE274" s="60" t="str">
        <f t="shared" si="89"/>
        <v/>
      </c>
      <c r="CF274" s="60" t="str">
        <f t="shared" si="90"/>
        <v/>
      </c>
      <c r="CG274" s="60" t="str">
        <f t="shared" si="91"/>
        <v/>
      </c>
      <c r="CH274" s="60" t="str">
        <f t="shared" si="92"/>
        <v/>
      </c>
      <c r="CI274" s="61"/>
      <c r="CK274" s="62">
        <f t="shared" si="93"/>
        <v>0</v>
      </c>
      <c r="CL274" s="62">
        <f t="shared" si="93"/>
        <v>0</v>
      </c>
      <c r="CM274" s="62">
        <f t="shared" si="93"/>
        <v>0</v>
      </c>
      <c r="CN274" s="62">
        <f t="shared" si="93"/>
        <v>0</v>
      </c>
      <c r="CO274" s="62">
        <f t="shared" si="94"/>
        <v>0</v>
      </c>
      <c r="CP274" s="62">
        <f t="shared" si="95"/>
        <v>0</v>
      </c>
      <c r="CQ274" s="62">
        <f t="shared" si="96"/>
        <v>0</v>
      </c>
      <c r="CR274" s="62">
        <f>IF(AND($C274&lt;&gt;0,AC274=""),1,IF(AC274&gt;$C274,1,0))</f>
        <v>0</v>
      </c>
    </row>
    <row r="277" spans="1:96" ht="12" customHeight="1" x14ac:dyDescent="0.25"/>
    <row r="278" spans="1:96" ht="18" hidden="1" customHeight="1" x14ac:dyDescent="0.25">
      <c r="A278" s="640">
        <f>SUM(C13:C15,C20:C41,B46:B49,B54:B57,C61:C67,B72:B74,B80:B83,B86:F87,C90:G93,C97:C102,C108:C117,C122:C158,C163:C168,C173:C178,C183:C186,C192:C194,C199:C201,C206:C208,C213:C215,E219:H221,E223:F226,C230:D231,C237:E241,C246:C255,C260:C265,C270:C274)</f>
        <v>404</v>
      </c>
      <c r="B278" s="640">
        <f>SUM(CK20:CR274)</f>
        <v>0</v>
      </c>
    </row>
  </sheetData>
  <mergeCells count="335">
    <mergeCell ref="A270:A274"/>
    <mergeCell ref="AC267:AC269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V267:V269"/>
    <mergeCell ref="W267:W269"/>
    <mergeCell ref="X267:X269"/>
    <mergeCell ref="Y267:Y269"/>
    <mergeCell ref="Z267:AA268"/>
    <mergeCell ref="AB267:AB269"/>
    <mergeCell ref="R258:R259"/>
    <mergeCell ref="A260:A262"/>
    <mergeCell ref="A263:A265"/>
    <mergeCell ref="A267:A269"/>
    <mergeCell ref="B267:B269"/>
    <mergeCell ref="C267:E268"/>
    <mergeCell ref="F267:U267"/>
    <mergeCell ref="A257:B259"/>
    <mergeCell ref="C257:E258"/>
    <mergeCell ref="F257:O257"/>
    <mergeCell ref="P257:P259"/>
    <mergeCell ref="F258:G258"/>
    <mergeCell ref="H258:I258"/>
    <mergeCell ref="J258:K258"/>
    <mergeCell ref="L258:M258"/>
    <mergeCell ref="N258:O258"/>
    <mergeCell ref="A248:B248"/>
    <mergeCell ref="A249:B249"/>
    <mergeCell ref="A250:B250"/>
    <mergeCell ref="A251:B251"/>
    <mergeCell ref="A252:B252"/>
    <mergeCell ref="A253:A255"/>
    <mergeCell ref="T244:U244"/>
    <mergeCell ref="V244:W244"/>
    <mergeCell ref="X244:Y244"/>
    <mergeCell ref="Z244:AA244"/>
    <mergeCell ref="A246:B246"/>
    <mergeCell ref="A247:B247"/>
    <mergeCell ref="A243:B245"/>
    <mergeCell ref="C243:E244"/>
    <mergeCell ref="F243:AA243"/>
    <mergeCell ref="F244:G244"/>
    <mergeCell ref="H244:I244"/>
    <mergeCell ref="J244:K244"/>
    <mergeCell ref="L244:M244"/>
    <mergeCell ref="N244:O244"/>
    <mergeCell ref="P244:Q244"/>
    <mergeCell ref="R244:S244"/>
    <mergeCell ref="A237:B237"/>
    <mergeCell ref="A238:B238"/>
    <mergeCell ref="A239:B239"/>
    <mergeCell ref="A240:B240"/>
    <mergeCell ref="A241:B241"/>
    <mergeCell ref="A242:M242"/>
    <mergeCell ref="A227:D227"/>
    <mergeCell ref="A229:B229"/>
    <mergeCell ref="A230:A231"/>
    <mergeCell ref="A232:B232"/>
    <mergeCell ref="A234:B236"/>
    <mergeCell ref="C234:E234"/>
    <mergeCell ref="C235:C236"/>
    <mergeCell ref="D235:E235"/>
    <mergeCell ref="A222:D222"/>
    <mergeCell ref="A223:A226"/>
    <mergeCell ref="B223:D223"/>
    <mergeCell ref="B224:B225"/>
    <mergeCell ref="C224:D224"/>
    <mergeCell ref="C225:D225"/>
    <mergeCell ref="C226:D226"/>
    <mergeCell ref="G217:H217"/>
    <mergeCell ref="I217:I218"/>
    <mergeCell ref="J217:J218"/>
    <mergeCell ref="A219:D219"/>
    <mergeCell ref="A220:D220"/>
    <mergeCell ref="A221:D221"/>
    <mergeCell ref="A213:B213"/>
    <mergeCell ref="A214:B214"/>
    <mergeCell ref="A215:B215"/>
    <mergeCell ref="A217:D218"/>
    <mergeCell ref="E217:E218"/>
    <mergeCell ref="F217:F218"/>
    <mergeCell ref="S210:S212"/>
    <mergeCell ref="T210:T212"/>
    <mergeCell ref="U210:Z211"/>
    <mergeCell ref="AA210:AF211"/>
    <mergeCell ref="F211:G211"/>
    <mergeCell ref="H211:I211"/>
    <mergeCell ref="J211:K211"/>
    <mergeCell ref="L211:M211"/>
    <mergeCell ref="N211:O211"/>
    <mergeCell ref="P211:P212"/>
    <mergeCell ref="A206:A207"/>
    <mergeCell ref="A208:B208"/>
    <mergeCell ref="A210:B212"/>
    <mergeCell ref="C210:E211"/>
    <mergeCell ref="F210:O210"/>
    <mergeCell ref="P210:R210"/>
    <mergeCell ref="Q211:Q212"/>
    <mergeCell ref="R211:R212"/>
    <mergeCell ref="AI203:AI205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V204:W204"/>
    <mergeCell ref="A203:B205"/>
    <mergeCell ref="C203:E204"/>
    <mergeCell ref="F203:AC203"/>
    <mergeCell ref="AD203:AE204"/>
    <mergeCell ref="AF203:AG204"/>
    <mergeCell ref="AH203:AH205"/>
    <mergeCell ref="X204:Y204"/>
    <mergeCell ref="Z204:AA204"/>
    <mergeCell ref="AB204:AC204"/>
    <mergeCell ref="Q197:Q198"/>
    <mergeCell ref="R197:R198"/>
    <mergeCell ref="S197:S198"/>
    <mergeCell ref="A199:B199"/>
    <mergeCell ref="A200:B200"/>
    <mergeCell ref="A201:B201"/>
    <mergeCell ref="A196:B198"/>
    <mergeCell ref="C196:E197"/>
    <mergeCell ref="F196:O196"/>
    <mergeCell ref="P196:S196"/>
    <mergeCell ref="F197:G197"/>
    <mergeCell ref="H197:I197"/>
    <mergeCell ref="J197:K197"/>
    <mergeCell ref="L197:M197"/>
    <mergeCell ref="N197:O197"/>
    <mergeCell ref="P197:P198"/>
    <mergeCell ref="P190:Q190"/>
    <mergeCell ref="R190:S190"/>
    <mergeCell ref="T190:U190"/>
    <mergeCell ref="A192:B192"/>
    <mergeCell ref="A193:B193"/>
    <mergeCell ref="A194:B194"/>
    <mergeCell ref="A185:B185"/>
    <mergeCell ref="A186:B186"/>
    <mergeCell ref="A189:B191"/>
    <mergeCell ref="C189:E190"/>
    <mergeCell ref="F189:U189"/>
    <mergeCell ref="F190:G190"/>
    <mergeCell ref="H190:I190"/>
    <mergeCell ref="J190:K190"/>
    <mergeCell ref="L190:M190"/>
    <mergeCell ref="N190:O190"/>
    <mergeCell ref="J181:K181"/>
    <mergeCell ref="L181:M181"/>
    <mergeCell ref="N181:O181"/>
    <mergeCell ref="P181:Q181"/>
    <mergeCell ref="A183:B183"/>
    <mergeCell ref="A184:B184"/>
    <mergeCell ref="L171:M171"/>
    <mergeCell ref="N171:O171"/>
    <mergeCell ref="A173:A175"/>
    <mergeCell ref="A176:A178"/>
    <mergeCell ref="A179:O179"/>
    <mergeCell ref="A180:B182"/>
    <mergeCell ref="C180:E181"/>
    <mergeCell ref="F180:Q180"/>
    <mergeCell ref="F181:G181"/>
    <mergeCell ref="H181:I181"/>
    <mergeCell ref="A163:A165"/>
    <mergeCell ref="A166:A168"/>
    <mergeCell ref="A170:A172"/>
    <mergeCell ref="B170:B172"/>
    <mergeCell ref="C170:E171"/>
    <mergeCell ref="F170:O170"/>
    <mergeCell ref="F171:G171"/>
    <mergeCell ref="H171:I171"/>
    <mergeCell ref="J171:K171"/>
    <mergeCell ref="A152:B152"/>
    <mergeCell ref="A153:A157"/>
    <mergeCell ref="A158:B158"/>
    <mergeCell ref="A160:B162"/>
    <mergeCell ref="C160:E161"/>
    <mergeCell ref="F160:AM160"/>
    <mergeCell ref="F161:G161"/>
    <mergeCell ref="H161:I161"/>
    <mergeCell ref="J161:K161"/>
    <mergeCell ref="L161:M161"/>
    <mergeCell ref="AL161:AM161"/>
    <mergeCell ref="Z161:AA161"/>
    <mergeCell ref="AB161:AC161"/>
    <mergeCell ref="AD161:AE161"/>
    <mergeCell ref="AF161:AG161"/>
    <mergeCell ref="AH161:AI161"/>
    <mergeCell ref="AJ161:AK161"/>
    <mergeCell ref="N161:O161"/>
    <mergeCell ref="P161:Q161"/>
    <mergeCell ref="R161:S161"/>
    <mergeCell ref="T161:U161"/>
    <mergeCell ref="V161:W161"/>
    <mergeCell ref="X161:Y161"/>
    <mergeCell ref="A122:A126"/>
    <mergeCell ref="A127:A131"/>
    <mergeCell ref="A132:A136"/>
    <mergeCell ref="A137:A141"/>
    <mergeCell ref="A142:A146"/>
    <mergeCell ref="A147:A151"/>
    <mergeCell ref="AB119:AB121"/>
    <mergeCell ref="AC119:AC121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A114:B114"/>
    <mergeCell ref="A115:A117"/>
    <mergeCell ref="A119:A121"/>
    <mergeCell ref="B119:B121"/>
    <mergeCell ref="C119:E120"/>
    <mergeCell ref="F119:AA119"/>
    <mergeCell ref="V120:W120"/>
    <mergeCell ref="X120:Y120"/>
    <mergeCell ref="Z120:AA120"/>
    <mergeCell ref="A108:B108"/>
    <mergeCell ref="A109:B109"/>
    <mergeCell ref="A110:B110"/>
    <mergeCell ref="A111:B111"/>
    <mergeCell ref="A112:B112"/>
    <mergeCell ref="A113:B113"/>
    <mergeCell ref="V105:V107"/>
    <mergeCell ref="W105:W107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A100:B100"/>
    <mergeCell ref="A101:B101"/>
    <mergeCell ref="A102:B102"/>
    <mergeCell ref="A103:P103"/>
    <mergeCell ref="A104:Q104"/>
    <mergeCell ref="A105:B107"/>
    <mergeCell ref="C105:E106"/>
    <mergeCell ref="F105:U105"/>
    <mergeCell ref="C95:E95"/>
    <mergeCell ref="F95:G95"/>
    <mergeCell ref="H95:I95"/>
    <mergeCell ref="A97:B97"/>
    <mergeCell ref="A98:B98"/>
    <mergeCell ref="A99:B99"/>
    <mergeCell ref="A77:A79"/>
    <mergeCell ref="B77:B78"/>
    <mergeCell ref="A89:B89"/>
    <mergeCell ref="A90:A91"/>
    <mergeCell ref="A92:A93"/>
    <mergeCell ref="A95:B96"/>
    <mergeCell ref="A69:A71"/>
    <mergeCell ref="B69:D70"/>
    <mergeCell ref="E69:H69"/>
    <mergeCell ref="I69:I71"/>
    <mergeCell ref="J69:J71"/>
    <mergeCell ref="E70:F70"/>
    <mergeCell ref="G70:H70"/>
    <mergeCell ref="A62:B62"/>
    <mergeCell ref="A63:B63"/>
    <mergeCell ref="A64:B64"/>
    <mergeCell ref="A65:B65"/>
    <mergeCell ref="A66:B66"/>
    <mergeCell ref="A67:B67"/>
    <mergeCell ref="A59:B60"/>
    <mergeCell ref="C59:C60"/>
    <mergeCell ref="D59:J59"/>
    <mergeCell ref="K59:K60"/>
    <mergeCell ref="L59:L60"/>
    <mergeCell ref="A61:B61"/>
    <mergeCell ref="M44:N44"/>
    <mergeCell ref="O44:P44"/>
    <mergeCell ref="A51:A53"/>
    <mergeCell ref="B51:D52"/>
    <mergeCell ref="E51:H51"/>
    <mergeCell ref="I51:I53"/>
    <mergeCell ref="J51:J53"/>
    <mergeCell ref="E52:F52"/>
    <mergeCell ref="G52:H52"/>
    <mergeCell ref="A43:A45"/>
    <mergeCell ref="B43:D44"/>
    <mergeCell ref="E43:P43"/>
    <mergeCell ref="A39:A41"/>
    <mergeCell ref="R17:R19"/>
    <mergeCell ref="S17:S19"/>
    <mergeCell ref="F18:G18"/>
    <mergeCell ref="H18:I18"/>
    <mergeCell ref="J18:K18"/>
    <mergeCell ref="L18:M18"/>
    <mergeCell ref="Q43:Q45"/>
    <mergeCell ref="R43:R45"/>
    <mergeCell ref="E44:F44"/>
    <mergeCell ref="G44:H44"/>
    <mergeCell ref="I44:J44"/>
    <mergeCell ref="K44:L44"/>
    <mergeCell ref="A20:B20"/>
    <mergeCell ref="A21:A24"/>
    <mergeCell ref="A25:A36"/>
    <mergeCell ref="A37:A38"/>
    <mergeCell ref="R11:S11"/>
    <mergeCell ref="T11:U11"/>
    <mergeCell ref="V11:W11"/>
    <mergeCell ref="N18:O18"/>
    <mergeCell ref="P18:Q18"/>
    <mergeCell ref="X11:Y11"/>
    <mergeCell ref="A13:B13"/>
    <mergeCell ref="A14:A15"/>
    <mergeCell ref="A6:Y6"/>
    <mergeCell ref="A10:B12"/>
    <mergeCell ref="C10:E11"/>
    <mergeCell ref="F10:Y10"/>
    <mergeCell ref="F11:G11"/>
    <mergeCell ref="H11:I11"/>
    <mergeCell ref="J11:K11"/>
    <mergeCell ref="L11:M11"/>
    <mergeCell ref="N11:O11"/>
    <mergeCell ref="P11:Q11"/>
    <mergeCell ref="A17:A19"/>
    <mergeCell ref="B17:B19"/>
    <mergeCell ref="C17:E18"/>
    <mergeCell ref="F17:Q17"/>
  </mergeCells>
  <dataValidations count="9">
    <dataValidation type="whole" allowBlank="1" showInputMessage="1" showErrorMessage="1" sqref="F270:AC274" xr:uid="{6A04DAB5-37E9-4591-8978-305101C35B4A}">
      <formula1>0</formula1>
      <formula2>9.99999999999999E+34</formula2>
    </dataValidation>
    <dataValidation type="whole" allowBlank="1" showInputMessage="1" showErrorMessage="1" sqref="E219:J226 G227:H227" xr:uid="{F4721E06-AD84-4551-B76B-CFBD903E4482}">
      <formula1>0</formula1>
      <formula2>9.99999999999999E+39</formula2>
    </dataValidation>
    <dataValidation type="whole" allowBlank="1" showInputMessage="1" showErrorMessage="1" sqref="F108:W117" xr:uid="{1CBC13D5-2E0A-4C2F-BE86-0DE092E259FA}">
      <formula1>0</formula1>
      <formula2>9.99999999999999E+30</formula2>
    </dataValidation>
    <dataValidation type="whole" allowBlank="1" showInputMessage="1" showErrorMessage="1" sqref="C90:H93 F260:P265" xr:uid="{62A72779-1BA4-4768-878C-636E560E6A5E}">
      <formula1>0</formula1>
      <formula2>9.99999999999999E+32</formula2>
    </dataValidation>
    <dataValidation type="whole" allowBlank="1" showInputMessage="1" showErrorMessage="1" sqref="D61:L67 F246:AA255" xr:uid="{88DDC28F-D417-421E-970F-84F21B53F522}">
      <formula1>0</formula1>
      <formula2>9.99999999999999E+31</formula2>
    </dataValidation>
    <dataValidation operator="greaterThanOrEqual" allowBlank="1" showInputMessage="1" showErrorMessage="1" errorTitle="Error" error="Favor ingresar Números." sqref="G218:H218 C224:C226" xr:uid="{439C7DBB-8B99-42BB-97F1-2324D520239B}"/>
    <dataValidation type="whole" allowBlank="1" showInputMessage="1" showErrorMessage="1" errorTitle="Error" error="Favor ingresar Números." sqref="C72:D74 C256:E265 F152:AC152" xr:uid="{33E84DC6-902E-4557-B75E-62FF93F51D74}">
      <formula1>0</formula1>
      <formula2>1E+29</formula2>
    </dataValidation>
    <dataValidation type="whole" allowBlank="1" showInputMessage="1" showErrorMessage="1" sqref="F204:AC205 AD205:AG205 AI205 F208:AI208 C203:E208 T212" xr:uid="{D8CB7517-F884-4E37-86E7-25521F758042}">
      <formula1>0</formula1>
      <formula2>1E+29</formula2>
    </dataValidation>
    <dataValidation type="whole" operator="greaterThanOrEqual" allowBlank="1" showInputMessage="1" showErrorMessage="1" errorTitle="Error" error="Favor ingresar Números." sqref="F192:U193 C216:F216 F213:AF215 F206:AI207 E46:R49 E227:F227 I227:J227 F183:Q185 R260:R262 B86:F87 E217:F217 C237:E241 E72:J74 E55:J57 B80:B83 F122:AC151 F153:AC157 F163:AM168 F199:S200 C228:F232 F173:O178 F20:S41 F13:Y15 F98:I102" xr:uid="{7F48A4BC-DDD7-4217-80D5-31063124A757}">
      <formula1>0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R278"/>
  <sheetViews>
    <sheetView tabSelected="1" workbookViewId="0">
      <selection activeCell="A6" sqref="A6:Y6"/>
    </sheetView>
  </sheetViews>
  <sheetFormatPr baseColWidth="10" defaultColWidth="11.42578125" defaultRowHeight="15" x14ac:dyDescent="0.25"/>
  <cols>
    <col min="1" max="1" width="31" customWidth="1"/>
    <col min="2" max="2" width="28.7109375" customWidth="1"/>
    <col min="3" max="3" width="16.42578125" customWidth="1"/>
    <col min="4" max="7" width="15.7109375" customWidth="1"/>
    <col min="8" max="8" width="16.5703125" customWidth="1"/>
    <col min="9" max="12" width="15.7109375" customWidth="1"/>
    <col min="23" max="23" width="13.140625" customWidth="1"/>
    <col min="53" max="61" width="11.42578125" customWidth="1"/>
    <col min="72" max="78" width="16" customWidth="1"/>
    <col min="79" max="94" width="11.42578125" style="2" hidden="1" customWidth="1"/>
    <col min="95" max="96" width="11.42578125" hidden="1" customWidth="1"/>
    <col min="97" max="130" width="11.42578125" customWidth="1"/>
  </cols>
  <sheetData>
    <row r="1" spans="1:94" x14ac:dyDescent="0.25">
      <c r="A1" s="1" t="s">
        <v>0</v>
      </c>
    </row>
    <row r="2" spans="1:94" x14ac:dyDescent="0.25">
      <c r="A2" s="1" t="str">
        <f>CONCATENATE("COMUNA: ",[13]NOMBRE!B2, " (",[13]NOMBRE!C2,[13]NOMBRE!D2,[13]NOMBRE!E2,[13]NOMBRE!F2,[13]NOMBRE!G2,")")</f>
        <v>COMUNA: LINARES (07401)</v>
      </c>
    </row>
    <row r="3" spans="1:94" x14ac:dyDescent="0.25">
      <c r="A3" s="1" t="str">
        <f>CONCATENATE("ESTABLECIMIENTO/ESTRATEGIA: ", [13]NOMBRE!B3, " (",[13]NOMBRE!C3,[13]NOMBRE!D3,[13]NOMBRE!E3,[13]NOMBRE!F3,[13]NOMBRE!G3,[13]NOMBRE!H3,")")</f>
        <v>ESTABLECIMIENTO/ESTRATEGIA: HOSPITAL PRESIDENTE CARLOS IBAÑEZ DEL CAMPO (116108)</v>
      </c>
    </row>
    <row r="4" spans="1:94" x14ac:dyDescent="0.25">
      <c r="A4" s="1" t="str">
        <f>CONCATENATE("MES: ",[13]NOMBRE!B6, " (",[13]NOMBRE!C6,[13]NOMBRE!D6,")")</f>
        <v>MES: DICIEMBRE (12)</v>
      </c>
    </row>
    <row r="5" spans="1:94" x14ac:dyDescent="0.25">
      <c r="A5" s="1" t="str">
        <f>CONCATENATE("AÑO: ",[13]NOMBRE!B7)</f>
        <v>AÑO: 2025</v>
      </c>
    </row>
    <row r="6" spans="1:94" s="5" customFormat="1" ht="18" customHeight="1" x14ac:dyDescent="0.25">
      <c r="A6" s="2498" t="s">
        <v>1</v>
      </c>
      <c r="B6" s="2498"/>
      <c r="C6" s="2498"/>
      <c r="D6" s="2498"/>
      <c r="E6" s="2498"/>
      <c r="F6" s="2498"/>
      <c r="G6" s="2498"/>
      <c r="H6" s="2498"/>
      <c r="I6" s="2498"/>
      <c r="J6" s="2498"/>
      <c r="K6" s="2498"/>
      <c r="L6" s="2498"/>
      <c r="M6" s="2498"/>
      <c r="N6" s="2498"/>
      <c r="O6" s="2498"/>
      <c r="P6" s="2498"/>
      <c r="Q6" s="2498"/>
      <c r="R6" s="2498"/>
      <c r="S6" s="2498"/>
      <c r="T6" s="2498"/>
      <c r="U6" s="2498"/>
      <c r="V6" s="2498"/>
      <c r="W6" s="2498"/>
      <c r="X6" s="2498"/>
      <c r="Y6" s="2499"/>
      <c r="Z6" s="3"/>
      <c r="AA6" s="3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</row>
    <row r="8" spans="1:94" ht="18" customHeight="1" x14ac:dyDescent="0.25">
      <c r="A8" s="7" t="s">
        <v>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9"/>
      <c r="Q8" s="10"/>
      <c r="R8" s="3"/>
      <c r="S8" s="3"/>
      <c r="T8" s="3"/>
      <c r="U8" s="3"/>
      <c r="V8" s="3"/>
      <c r="W8" s="3"/>
      <c r="X8" s="3"/>
      <c r="Y8" s="3"/>
    </row>
    <row r="9" spans="1:94" ht="18" customHeight="1" x14ac:dyDescent="0.25">
      <c r="A9" s="11" t="s">
        <v>3</v>
      </c>
      <c r="B9" s="12"/>
      <c r="C9" s="12"/>
      <c r="D9" s="12"/>
      <c r="E9" s="12"/>
      <c r="F9" s="13"/>
      <c r="G9" s="14"/>
      <c r="H9" s="15"/>
      <c r="I9" s="16"/>
      <c r="J9" s="14"/>
      <c r="K9" s="3801"/>
      <c r="L9" s="14"/>
      <c r="M9" s="15"/>
      <c r="N9" s="16"/>
      <c r="O9" s="16"/>
      <c r="P9" s="18"/>
      <c r="Q9" s="14"/>
      <c r="R9" s="15"/>
      <c r="S9" s="15"/>
      <c r="T9" s="15"/>
      <c r="U9" s="15"/>
      <c r="V9" s="15"/>
      <c r="W9" s="15"/>
      <c r="X9" s="15"/>
      <c r="Y9" s="16"/>
    </row>
    <row r="10" spans="1:94" ht="15" customHeight="1" x14ac:dyDescent="0.25">
      <c r="A10" s="3717" t="s">
        <v>4</v>
      </c>
      <c r="B10" s="3717"/>
      <c r="C10" s="3702" t="s">
        <v>5</v>
      </c>
      <c r="D10" s="3703"/>
      <c r="E10" s="3704"/>
      <c r="F10" s="3691" t="s">
        <v>6</v>
      </c>
      <c r="G10" s="3693"/>
      <c r="H10" s="3693"/>
      <c r="I10" s="3693"/>
      <c r="J10" s="3693"/>
      <c r="K10" s="3693"/>
      <c r="L10" s="3693"/>
      <c r="M10" s="3693"/>
      <c r="N10" s="3693"/>
      <c r="O10" s="3693"/>
      <c r="P10" s="3693"/>
      <c r="Q10" s="3693"/>
      <c r="R10" s="3693"/>
      <c r="S10" s="3693"/>
      <c r="T10" s="3693"/>
      <c r="U10" s="3693"/>
      <c r="V10" s="3693"/>
      <c r="W10" s="3693"/>
      <c r="X10" s="3693"/>
      <c r="Y10" s="3692"/>
    </row>
    <row r="11" spans="1:94" ht="15" customHeight="1" x14ac:dyDescent="0.25">
      <c r="A11" s="3717"/>
      <c r="B11" s="3717"/>
      <c r="C11" s="2504"/>
      <c r="D11" s="2505"/>
      <c r="E11" s="2506"/>
      <c r="F11" s="3691" t="s">
        <v>7</v>
      </c>
      <c r="G11" s="3692"/>
      <c r="H11" s="3691" t="s">
        <v>8</v>
      </c>
      <c r="I11" s="3692"/>
      <c r="J11" s="3691" t="s">
        <v>9</v>
      </c>
      <c r="K11" s="3692"/>
      <c r="L11" s="3691" t="s">
        <v>10</v>
      </c>
      <c r="M11" s="3692"/>
      <c r="N11" s="3691" t="s">
        <v>11</v>
      </c>
      <c r="O11" s="3692"/>
      <c r="P11" s="3691" t="s">
        <v>12</v>
      </c>
      <c r="Q11" s="3692"/>
      <c r="R11" s="3691" t="s">
        <v>13</v>
      </c>
      <c r="S11" s="3692"/>
      <c r="T11" s="3691" t="s">
        <v>14</v>
      </c>
      <c r="U11" s="3692"/>
      <c r="V11" s="3691" t="s">
        <v>15</v>
      </c>
      <c r="W11" s="3692"/>
      <c r="X11" s="3691" t="s">
        <v>16</v>
      </c>
      <c r="Y11" s="3692"/>
    </row>
    <row r="12" spans="1:94" ht="15" customHeight="1" x14ac:dyDescent="0.25">
      <c r="A12" s="3717"/>
      <c r="B12" s="3717"/>
      <c r="C12" s="2328" t="s">
        <v>17</v>
      </c>
      <c r="D12" s="2346" t="s">
        <v>18</v>
      </c>
      <c r="E12" s="2324" t="s">
        <v>19</v>
      </c>
      <c r="F12" s="2406" t="s">
        <v>18</v>
      </c>
      <c r="G12" s="2324" t="s">
        <v>19</v>
      </c>
      <c r="H12" s="2406" t="s">
        <v>18</v>
      </c>
      <c r="I12" s="2324" t="s">
        <v>19</v>
      </c>
      <c r="J12" s="2406" t="s">
        <v>18</v>
      </c>
      <c r="K12" s="2324" t="s">
        <v>19</v>
      </c>
      <c r="L12" s="2406" t="s">
        <v>18</v>
      </c>
      <c r="M12" s="2324" t="s">
        <v>19</v>
      </c>
      <c r="N12" s="2406" t="s">
        <v>18</v>
      </c>
      <c r="O12" s="2324" t="s">
        <v>19</v>
      </c>
      <c r="P12" s="2406" t="s">
        <v>18</v>
      </c>
      <c r="Q12" s="2324" t="s">
        <v>19</v>
      </c>
      <c r="R12" s="2406" t="s">
        <v>18</v>
      </c>
      <c r="S12" s="2324" t="s">
        <v>19</v>
      </c>
      <c r="T12" s="2406" t="s">
        <v>18</v>
      </c>
      <c r="U12" s="2324" t="s">
        <v>19</v>
      </c>
      <c r="V12" s="2406" t="s">
        <v>18</v>
      </c>
      <c r="W12" s="2324" t="s">
        <v>19</v>
      </c>
      <c r="X12" s="2406" t="s">
        <v>18</v>
      </c>
      <c r="Y12" s="2324" t="s">
        <v>19</v>
      </c>
    </row>
    <row r="13" spans="1:94" ht="15" customHeight="1" x14ac:dyDescent="0.25">
      <c r="A13" s="3802" t="s">
        <v>20</v>
      </c>
      <c r="B13" s="3802"/>
      <c r="C13" s="3803">
        <f>SUM(D13+E13)</f>
        <v>0</v>
      </c>
      <c r="D13" s="3804">
        <f t="shared" ref="D13:E15" si="0">SUM(F13+H13+J13+L13+N13+P13+R13+T13+V13+X13)</f>
        <v>0</v>
      </c>
      <c r="E13" s="3805">
        <f t="shared" si="0"/>
        <v>0</v>
      </c>
      <c r="F13" s="2332"/>
      <c r="G13" s="2336"/>
      <c r="H13" s="2332"/>
      <c r="I13" s="2336"/>
      <c r="J13" s="2332"/>
      <c r="K13" s="2336"/>
      <c r="L13" s="2332"/>
      <c r="M13" s="2336"/>
      <c r="N13" s="2332"/>
      <c r="O13" s="2336"/>
      <c r="P13" s="2332"/>
      <c r="Q13" s="2336"/>
      <c r="R13" s="2332"/>
      <c r="S13" s="2336"/>
      <c r="T13" s="2332"/>
      <c r="U13" s="2336"/>
      <c r="V13" s="2332"/>
      <c r="W13" s="2336"/>
      <c r="X13" s="2332"/>
      <c r="Y13" s="2336"/>
    </row>
    <row r="14" spans="1:94" ht="15" customHeight="1" x14ac:dyDescent="0.25">
      <c r="A14" s="3806" t="s">
        <v>21</v>
      </c>
      <c r="B14" s="2314" t="s">
        <v>22</v>
      </c>
      <c r="C14" s="2315">
        <f>SUM(D14+E14)</f>
        <v>0</v>
      </c>
      <c r="D14" s="3807">
        <f t="shared" si="0"/>
        <v>0</v>
      </c>
      <c r="E14" s="2316">
        <f t="shared" si="0"/>
        <v>0</v>
      </c>
      <c r="F14" s="2317"/>
      <c r="G14" s="2318"/>
      <c r="H14" s="2317"/>
      <c r="I14" s="2318"/>
      <c r="J14" s="2317"/>
      <c r="K14" s="2318"/>
      <c r="L14" s="2317"/>
      <c r="M14" s="2318"/>
      <c r="N14" s="2317"/>
      <c r="O14" s="2318"/>
      <c r="P14" s="2317"/>
      <c r="Q14" s="2318"/>
      <c r="R14" s="2317"/>
      <c r="S14" s="2318"/>
      <c r="T14" s="2317"/>
      <c r="U14" s="2318"/>
      <c r="V14" s="2317"/>
      <c r="W14" s="2318"/>
      <c r="X14" s="2317"/>
      <c r="Y14" s="2318"/>
    </row>
    <row r="15" spans="1:94" ht="15" customHeight="1" x14ac:dyDescent="0.25">
      <c r="A15" s="2497"/>
      <c r="B15" s="34" t="s">
        <v>23</v>
      </c>
      <c r="C15" s="35">
        <f>SUM(D15+E15)</f>
        <v>0</v>
      </c>
      <c r="D15" s="36">
        <f t="shared" si="0"/>
        <v>0</v>
      </c>
      <c r="E15" s="37">
        <f t="shared" si="0"/>
        <v>0</v>
      </c>
      <c r="F15" s="3808"/>
      <c r="G15" s="3809"/>
      <c r="H15" s="40"/>
      <c r="I15" s="41"/>
      <c r="J15" s="40"/>
      <c r="K15" s="41"/>
      <c r="L15" s="3808"/>
      <c r="M15" s="3809"/>
      <c r="N15" s="3808"/>
      <c r="O15" s="3809"/>
      <c r="P15" s="3808"/>
      <c r="Q15" s="3809"/>
      <c r="R15" s="3808"/>
      <c r="S15" s="3809"/>
      <c r="T15" s="3808"/>
      <c r="U15" s="3810"/>
      <c r="V15" s="3808"/>
      <c r="W15" s="3810"/>
      <c r="X15" s="3808"/>
      <c r="Y15" s="3809"/>
    </row>
    <row r="16" spans="1:94" ht="18" customHeight="1" x14ac:dyDescent="0.25">
      <c r="A16" s="11" t="s">
        <v>24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3"/>
      <c r="Q16" s="43"/>
      <c r="R16" s="44"/>
      <c r="S16" s="44"/>
    </row>
    <row r="17" spans="1:90" ht="15" customHeight="1" x14ac:dyDescent="0.25">
      <c r="A17" s="3811" t="s">
        <v>25</v>
      </c>
      <c r="B17" s="3811" t="s">
        <v>26</v>
      </c>
      <c r="C17" s="3812" t="s">
        <v>27</v>
      </c>
      <c r="D17" s="3813"/>
      <c r="E17" s="3814"/>
      <c r="F17" s="3815" t="s">
        <v>6</v>
      </c>
      <c r="G17" s="3816"/>
      <c r="H17" s="3816"/>
      <c r="I17" s="3816"/>
      <c r="J17" s="3816"/>
      <c r="K17" s="3816"/>
      <c r="L17" s="3816"/>
      <c r="M17" s="3816"/>
      <c r="N17" s="3816"/>
      <c r="O17" s="3816"/>
      <c r="P17" s="3816"/>
      <c r="Q17" s="3816"/>
      <c r="R17" s="3817" t="s">
        <v>28</v>
      </c>
      <c r="S17" s="3814" t="s">
        <v>29</v>
      </c>
    </row>
    <row r="18" spans="1:90" ht="15" customHeight="1" x14ac:dyDescent="0.25">
      <c r="A18" s="2509"/>
      <c r="B18" s="2509"/>
      <c r="C18" s="2504"/>
      <c r="D18" s="2505"/>
      <c r="E18" s="2506"/>
      <c r="F18" s="3818" t="s">
        <v>30</v>
      </c>
      <c r="G18" s="3819"/>
      <c r="H18" s="3818" t="s">
        <v>31</v>
      </c>
      <c r="I18" s="3819"/>
      <c r="J18" s="3818" t="s">
        <v>15</v>
      </c>
      <c r="K18" s="3819"/>
      <c r="L18" s="3818" t="s">
        <v>32</v>
      </c>
      <c r="M18" s="3819"/>
      <c r="N18" s="3818" t="s">
        <v>33</v>
      </c>
      <c r="O18" s="3819"/>
      <c r="P18" s="3818" t="s">
        <v>34</v>
      </c>
      <c r="Q18" s="3820"/>
      <c r="R18" s="2520"/>
      <c r="S18" s="2522"/>
    </row>
    <row r="19" spans="1:90" ht="15" customHeight="1" x14ac:dyDescent="0.25">
      <c r="A19" s="2510"/>
      <c r="B19" s="2510"/>
      <c r="C19" s="3821" t="s">
        <v>17</v>
      </c>
      <c r="D19" s="3822" t="s">
        <v>18</v>
      </c>
      <c r="E19" s="3823" t="s">
        <v>19</v>
      </c>
      <c r="F19" s="3824" t="s">
        <v>18</v>
      </c>
      <c r="G19" s="3823" t="s">
        <v>19</v>
      </c>
      <c r="H19" s="3824" t="s">
        <v>18</v>
      </c>
      <c r="I19" s="3823" t="s">
        <v>19</v>
      </c>
      <c r="J19" s="3824" t="s">
        <v>18</v>
      </c>
      <c r="K19" s="3823" t="s">
        <v>19</v>
      </c>
      <c r="L19" s="3824" t="s">
        <v>18</v>
      </c>
      <c r="M19" s="3823" t="s">
        <v>19</v>
      </c>
      <c r="N19" s="3824" t="s">
        <v>18</v>
      </c>
      <c r="O19" s="3823" t="s">
        <v>19</v>
      </c>
      <c r="P19" s="3824" t="s">
        <v>18</v>
      </c>
      <c r="Q19" s="3825" t="s">
        <v>19</v>
      </c>
      <c r="R19" s="2521"/>
      <c r="S19" s="2506"/>
    </row>
    <row r="20" spans="1:90" ht="15" customHeight="1" x14ac:dyDescent="0.25">
      <c r="A20" s="3826" t="s">
        <v>35</v>
      </c>
      <c r="B20" s="3827"/>
      <c r="C20" s="3828">
        <f t="shared" ref="C20:C29" si="1">SUM(D20+E20)</f>
        <v>0</v>
      </c>
      <c r="D20" s="3829">
        <f t="shared" ref="D20:E41" si="2">SUM(F20+H20+J20+L20+N20+P20)</f>
        <v>0</v>
      </c>
      <c r="E20" s="3830">
        <f t="shared" si="2"/>
        <v>0</v>
      </c>
      <c r="F20" s="3831"/>
      <c r="G20" s="3832"/>
      <c r="H20" s="3831"/>
      <c r="I20" s="3832"/>
      <c r="J20" s="3831"/>
      <c r="K20" s="3832"/>
      <c r="L20" s="3831"/>
      <c r="M20" s="3832"/>
      <c r="N20" s="3831"/>
      <c r="O20" s="3832"/>
      <c r="P20" s="3831"/>
      <c r="Q20" s="3833"/>
      <c r="R20" s="3834"/>
      <c r="S20" s="3835"/>
      <c r="T20" s="58" t="str">
        <f>$CA20&amp;CB20</f>
        <v/>
      </c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60" t="str">
        <f>IF(AND($C20&lt;&gt;0,R20=""),"* No olvide ingresar la variable "&amp;R$17&amp;""&amp;". Digite CERO si no tiene. ",IF(R20&gt;$C20,"* La variable Pueblos Originarios no debe ser mayor al Total Ambos Sexos. ",""))</f>
        <v/>
      </c>
      <c r="CB20" s="60" t="str">
        <f>IF(AND($C20&lt;&gt;0,S20=""),"* No olvide ingresar la variable "&amp;S$17&amp;""&amp;". Digite CERO si no tiene. ",IF(S20&gt;$C20,"* La variable Migrantes no debe ser mayor al Total Ambos Sexos. ",""))</f>
        <v/>
      </c>
      <c r="CC20" s="59"/>
      <c r="CD20" s="59"/>
      <c r="CE20" s="61"/>
      <c r="CF20" s="61"/>
      <c r="CG20" s="61"/>
      <c r="CH20" s="61"/>
      <c r="CI20" s="61"/>
      <c r="CK20" s="62">
        <f>IF(AND($C20&lt;&gt;0,R20=""),1,IF(R20&gt;$C20,1,0))</f>
        <v>0</v>
      </c>
      <c r="CL20" s="62">
        <f>IF(AND($C20&lt;&gt;0,S20=""),1,IF(S20&gt;$C20,1,0))</f>
        <v>0</v>
      </c>
    </row>
    <row r="21" spans="1:90" ht="15" customHeight="1" x14ac:dyDescent="0.25">
      <c r="A21" s="3836" t="s">
        <v>36</v>
      </c>
      <c r="B21" s="3837" t="s">
        <v>22</v>
      </c>
      <c r="C21" s="3838">
        <f t="shared" si="1"/>
        <v>0</v>
      </c>
      <c r="D21" s="1787">
        <f t="shared" si="2"/>
        <v>0</v>
      </c>
      <c r="E21" s="3839">
        <f t="shared" si="2"/>
        <v>0</v>
      </c>
      <c r="F21" s="67"/>
      <c r="G21" s="68"/>
      <c r="H21" s="67"/>
      <c r="I21" s="68"/>
      <c r="J21" s="67"/>
      <c r="K21" s="68"/>
      <c r="L21" s="67"/>
      <c r="M21" s="68"/>
      <c r="N21" s="69"/>
      <c r="O21" s="68"/>
      <c r="P21" s="69"/>
      <c r="Q21" s="70"/>
      <c r="R21" s="71"/>
      <c r="S21" s="72"/>
      <c r="T21" s="58" t="str">
        <f t="shared" ref="T21:T41" si="3">$CA21&amp;CB21</f>
        <v/>
      </c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60" t="str">
        <f t="shared" ref="CA21:CA41" si="4">IF(AND($C21&lt;&gt;0,R21=""),"* No olvide ingresar la variable "&amp;R$17&amp;""&amp;". Digite CERO si no tiene. ",IF(R21&gt;$C21,"* La variable Pueblos Originarios no debe ser mayor al Total Ambos Sexos. ",""))</f>
        <v/>
      </c>
      <c r="CB21" s="60" t="str">
        <f t="shared" ref="CB21:CB41" si="5">IF(AND($C21&lt;&gt;0,S21=""),"* No olvide ingresar la variable "&amp;S$17&amp;""&amp;". Digite CERO si no tiene. ",IF(S21&gt;$C21,"* La variable Migrantes no debe ser mayor al Total Ambos Sexos. ",""))</f>
        <v/>
      </c>
      <c r="CC21" s="59"/>
      <c r="CD21" s="59"/>
      <c r="CE21" s="61"/>
      <c r="CF21" s="61"/>
      <c r="CG21" s="61"/>
      <c r="CH21" s="61"/>
      <c r="CI21" s="61"/>
      <c r="CK21" s="62">
        <f t="shared" ref="CK21:CL41" si="6">IF(AND($C21&lt;&gt;0,R21=""),1,IF(R21&gt;$C21,1,0))</f>
        <v>0</v>
      </c>
      <c r="CL21" s="62">
        <f t="shared" si="6"/>
        <v>0</v>
      </c>
    </row>
    <row r="22" spans="1:90" ht="15" customHeight="1" x14ac:dyDescent="0.25">
      <c r="A22" s="2517"/>
      <c r="B22" s="73" t="s">
        <v>37</v>
      </c>
      <c r="C22" s="74">
        <f t="shared" si="1"/>
        <v>0</v>
      </c>
      <c r="D22" s="75">
        <f t="shared" si="2"/>
        <v>0</v>
      </c>
      <c r="E22" s="76">
        <f t="shared" si="2"/>
        <v>0</v>
      </c>
      <c r="F22" s="77"/>
      <c r="G22" s="78"/>
      <c r="H22" s="67"/>
      <c r="I22" s="68"/>
      <c r="J22" s="77"/>
      <c r="K22" s="78"/>
      <c r="L22" s="77"/>
      <c r="M22" s="78"/>
      <c r="N22" s="79"/>
      <c r="O22" s="78"/>
      <c r="P22" s="79"/>
      <c r="Q22" s="80"/>
      <c r="R22" s="81"/>
      <c r="S22" s="82"/>
      <c r="T22" s="58" t="str">
        <f t="shared" si="3"/>
        <v/>
      </c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60" t="str">
        <f t="shared" si="4"/>
        <v/>
      </c>
      <c r="CB22" s="60" t="str">
        <f t="shared" si="5"/>
        <v/>
      </c>
      <c r="CC22" s="59"/>
      <c r="CD22" s="59"/>
      <c r="CE22" s="61"/>
      <c r="CF22" s="61"/>
      <c r="CG22" s="61"/>
      <c r="CH22" s="61"/>
      <c r="CI22" s="61"/>
      <c r="CK22" s="62">
        <f t="shared" si="6"/>
        <v>0</v>
      </c>
      <c r="CL22" s="62">
        <f t="shared" si="6"/>
        <v>0</v>
      </c>
    </row>
    <row r="23" spans="1:90" ht="15" customHeight="1" x14ac:dyDescent="0.25">
      <c r="A23" s="2517"/>
      <c r="B23" s="83" t="s">
        <v>38</v>
      </c>
      <c r="C23" s="84">
        <f t="shared" si="1"/>
        <v>0</v>
      </c>
      <c r="D23" s="85">
        <f t="shared" si="2"/>
        <v>0</v>
      </c>
      <c r="E23" s="86">
        <f t="shared" si="2"/>
        <v>0</v>
      </c>
      <c r="F23" s="77"/>
      <c r="G23" s="78"/>
      <c r="H23" s="67"/>
      <c r="I23" s="68"/>
      <c r="J23" s="77"/>
      <c r="K23" s="78"/>
      <c r="L23" s="77"/>
      <c r="M23" s="78"/>
      <c r="N23" s="79"/>
      <c r="O23" s="78"/>
      <c r="P23" s="79"/>
      <c r="Q23" s="80"/>
      <c r="R23" s="81"/>
      <c r="S23" s="82"/>
      <c r="T23" s="58" t="str">
        <f t="shared" si="3"/>
        <v/>
      </c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9"/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60" t="str">
        <f t="shared" si="4"/>
        <v/>
      </c>
      <c r="CB23" s="60" t="str">
        <f t="shared" si="5"/>
        <v/>
      </c>
      <c r="CC23" s="59"/>
      <c r="CD23" s="59"/>
      <c r="CE23" s="61"/>
      <c r="CF23" s="61"/>
      <c r="CG23" s="61"/>
      <c r="CH23" s="61"/>
      <c r="CI23" s="61"/>
      <c r="CK23" s="62">
        <f t="shared" si="6"/>
        <v>0</v>
      </c>
      <c r="CL23" s="62">
        <f t="shared" si="6"/>
        <v>0</v>
      </c>
    </row>
    <row r="24" spans="1:90" ht="15" customHeight="1" x14ac:dyDescent="0.25">
      <c r="A24" s="2518"/>
      <c r="B24" s="34" t="s">
        <v>39</v>
      </c>
      <c r="C24" s="35">
        <f t="shared" si="1"/>
        <v>0</v>
      </c>
      <c r="D24" s="87">
        <f t="shared" si="2"/>
        <v>0</v>
      </c>
      <c r="E24" s="37">
        <f t="shared" si="2"/>
        <v>0</v>
      </c>
      <c r="F24" s="40"/>
      <c r="G24" s="88"/>
      <c r="H24" s="40"/>
      <c r="I24" s="88"/>
      <c r="J24" s="40"/>
      <c r="K24" s="88"/>
      <c r="L24" s="40"/>
      <c r="M24" s="88"/>
      <c r="N24" s="89"/>
      <c r="O24" s="88"/>
      <c r="P24" s="89"/>
      <c r="Q24" s="90"/>
      <c r="R24" s="91"/>
      <c r="S24" s="41"/>
      <c r="T24" s="58" t="str">
        <f t="shared" si="3"/>
        <v/>
      </c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60" t="str">
        <f t="shared" si="4"/>
        <v/>
      </c>
      <c r="CB24" s="60" t="str">
        <f t="shared" si="5"/>
        <v/>
      </c>
      <c r="CC24" s="59"/>
      <c r="CD24" s="59"/>
      <c r="CE24" s="61"/>
      <c r="CF24" s="61"/>
      <c r="CG24" s="61"/>
      <c r="CH24" s="61"/>
      <c r="CI24" s="61"/>
      <c r="CK24" s="62">
        <f t="shared" si="6"/>
        <v>0</v>
      </c>
      <c r="CL24" s="62">
        <f t="shared" si="6"/>
        <v>0</v>
      </c>
    </row>
    <row r="25" spans="1:90" ht="21" x14ac:dyDescent="0.25">
      <c r="A25" s="3836" t="s">
        <v>40</v>
      </c>
      <c r="B25" s="3837" t="s">
        <v>41</v>
      </c>
      <c r="C25" s="3838">
        <f t="shared" si="1"/>
        <v>0</v>
      </c>
      <c r="D25" s="1787">
        <f t="shared" si="2"/>
        <v>0</v>
      </c>
      <c r="E25" s="3839">
        <f t="shared" si="2"/>
        <v>0</v>
      </c>
      <c r="F25" s="3840"/>
      <c r="G25" s="3841"/>
      <c r="H25" s="3840"/>
      <c r="I25" s="3841"/>
      <c r="J25" s="3840"/>
      <c r="K25" s="3841"/>
      <c r="L25" s="3840"/>
      <c r="M25" s="3841"/>
      <c r="N25" s="3842"/>
      <c r="O25" s="3841"/>
      <c r="P25" s="3842"/>
      <c r="Q25" s="3843"/>
      <c r="R25" s="3844"/>
      <c r="S25" s="3845"/>
      <c r="T25" s="58" t="str">
        <f t="shared" si="3"/>
        <v/>
      </c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60" t="str">
        <f t="shared" si="4"/>
        <v/>
      </c>
      <c r="CB25" s="60" t="str">
        <f t="shared" si="5"/>
        <v/>
      </c>
      <c r="CC25" s="59"/>
      <c r="CD25" s="59"/>
      <c r="CE25" s="61"/>
      <c r="CF25" s="61"/>
      <c r="CG25" s="61"/>
      <c r="CH25" s="61"/>
      <c r="CI25" s="61"/>
      <c r="CK25" s="62">
        <f t="shared" si="6"/>
        <v>0</v>
      </c>
      <c r="CL25" s="62">
        <f t="shared" si="6"/>
        <v>0</v>
      </c>
    </row>
    <row r="26" spans="1:90" ht="15" customHeight="1" x14ac:dyDescent="0.25">
      <c r="A26" s="2517"/>
      <c r="B26" s="98" t="s">
        <v>42</v>
      </c>
      <c r="C26" s="74">
        <f t="shared" si="1"/>
        <v>0</v>
      </c>
      <c r="D26" s="75">
        <f t="shared" si="2"/>
        <v>0</v>
      </c>
      <c r="E26" s="76">
        <f t="shared" si="2"/>
        <v>0</v>
      </c>
      <c r="F26" s="67"/>
      <c r="G26" s="68"/>
      <c r="H26" s="67"/>
      <c r="I26" s="68"/>
      <c r="J26" s="67"/>
      <c r="K26" s="68"/>
      <c r="L26" s="67"/>
      <c r="M26" s="68"/>
      <c r="N26" s="69"/>
      <c r="O26" s="68"/>
      <c r="P26" s="69"/>
      <c r="Q26" s="70"/>
      <c r="R26" s="71"/>
      <c r="S26" s="72"/>
      <c r="T26" s="58" t="str">
        <f t="shared" si="3"/>
        <v/>
      </c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60" t="str">
        <f t="shared" si="4"/>
        <v/>
      </c>
      <c r="CB26" s="60" t="str">
        <f t="shared" si="5"/>
        <v/>
      </c>
      <c r="CC26" s="59"/>
      <c r="CD26" s="59"/>
      <c r="CE26" s="61"/>
      <c r="CF26" s="61"/>
      <c r="CG26" s="61"/>
      <c r="CH26" s="61"/>
      <c r="CI26" s="61"/>
      <c r="CK26" s="62">
        <f t="shared" si="6"/>
        <v>0</v>
      </c>
      <c r="CL26" s="62">
        <f t="shared" si="6"/>
        <v>0</v>
      </c>
    </row>
    <row r="27" spans="1:90" ht="15" customHeight="1" x14ac:dyDescent="0.25">
      <c r="A27" s="2517"/>
      <c r="B27" s="98" t="s">
        <v>43</v>
      </c>
      <c r="C27" s="74">
        <f t="shared" si="1"/>
        <v>0</v>
      </c>
      <c r="D27" s="75">
        <f t="shared" si="2"/>
        <v>0</v>
      </c>
      <c r="E27" s="76">
        <f t="shared" si="2"/>
        <v>0</v>
      </c>
      <c r="F27" s="67"/>
      <c r="G27" s="68"/>
      <c r="H27" s="67"/>
      <c r="I27" s="68"/>
      <c r="J27" s="67"/>
      <c r="K27" s="68"/>
      <c r="L27" s="67"/>
      <c r="M27" s="68"/>
      <c r="N27" s="69"/>
      <c r="O27" s="68"/>
      <c r="P27" s="69"/>
      <c r="Q27" s="70"/>
      <c r="R27" s="71"/>
      <c r="S27" s="72"/>
      <c r="T27" s="58" t="str">
        <f t="shared" si="3"/>
        <v/>
      </c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60" t="str">
        <f t="shared" si="4"/>
        <v/>
      </c>
      <c r="CB27" s="60" t="str">
        <f t="shared" si="5"/>
        <v/>
      </c>
      <c r="CC27" s="59"/>
      <c r="CD27" s="59"/>
      <c r="CE27" s="61"/>
      <c r="CF27" s="61"/>
      <c r="CG27" s="61"/>
      <c r="CH27" s="61"/>
      <c r="CI27" s="61"/>
      <c r="CK27" s="62">
        <f t="shared" si="6"/>
        <v>0</v>
      </c>
      <c r="CL27" s="62">
        <f t="shared" si="6"/>
        <v>0</v>
      </c>
    </row>
    <row r="28" spans="1:90" ht="15" customHeight="1" x14ac:dyDescent="0.25">
      <c r="A28" s="2517"/>
      <c r="B28" s="99" t="s">
        <v>44</v>
      </c>
      <c r="C28" s="100">
        <f t="shared" si="1"/>
        <v>0</v>
      </c>
      <c r="D28" s="101">
        <f t="shared" si="2"/>
        <v>0</v>
      </c>
      <c r="E28" s="102">
        <f t="shared" si="2"/>
        <v>0</v>
      </c>
      <c r="F28" s="67"/>
      <c r="G28" s="68"/>
      <c r="H28" s="67"/>
      <c r="I28" s="68"/>
      <c r="J28" s="67"/>
      <c r="K28" s="68"/>
      <c r="L28" s="67"/>
      <c r="M28" s="68"/>
      <c r="N28" s="69"/>
      <c r="O28" s="68"/>
      <c r="P28" s="69"/>
      <c r="Q28" s="70"/>
      <c r="R28" s="71"/>
      <c r="S28" s="72"/>
      <c r="T28" s="58" t="str">
        <f t="shared" si="3"/>
        <v/>
      </c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60" t="str">
        <f t="shared" si="4"/>
        <v/>
      </c>
      <c r="CB28" s="60" t="str">
        <f t="shared" si="5"/>
        <v/>
      </c>
      <c r="CC28" s="59"/>
      <c r="CD28" s="59"/>
      <c r="CE28" s="61"/>
      <c r="CF28" s="61"/>
      <c r="CG28" s="61"/>
      <c r="CH28" s="61"/>
      <c r="CI28" s="61"/>
      <c r="CK28" s="62">
        <f t="shared" si="6"/>
        <v>0</v>
      </c>
      <c r="CL28" s="62">
        <f t="shared" si="6"/>
        <v>0</v>
      </c>
    </row>
    <row r="29" spans="1:90" ht="21" x14ac:dyDescent="0.25">
      <c r="A29" s="2517"/>
      <c r="B29" s="99" t="s">
        <v>45</v>
      </c>
      <c r="C29" s="100">
        <f t="shared" si="1"/>
        <v>0</v>
      </c>
      <c r="D29" s="101">
        <f t="shared" si="2"/>
        <v>0</v>
      </c>
      <c r="E29" s="102">
        <f t="shared" si="2"/>
        <v>0</v>
      </c>
      <c r="F29" s="67"/>
      <c r="G29" s="68"/>
      <c r="H29" s="67"/>
      <c r="I29" s="68"/>
      <c r="J29" s="67"/>
      <c r="K29" s="68"/>
      <c r="L29" s="67"/>
      <c r="M29" s="68"/>
      <c r="N29" s="69"/>
      <c r="O29" s="68"/>
      <c r="P29" s="69"/>
      <c r="Q29" s="70"/>
      <c r="R29" s="71"/>
      <c r="S29" s="72"/>
      <c r="T29" s="58" t="str">
        <f t="shared" si="3"/>
        <v/>
      </c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60" t="str">
        <f t="shared" si="4"/>
        <v/>
      </c>
      <c r="CB29" s="60" t="str">
        <f t="shared" si="5"/>
        <v/>
      </c>
      <c r="CC29" s="59"/>
      <c r="CD29" s="59"/>
      <c r="CE29" s="61"/>
      <c r="CF29" s="61"/>
      <c r="CG29" s="61"/>
      <c r="CH29" s="61"/>
      <c r="CI29" s="61"/>
      <c r="CK29" s="62">
        <f t="shared" si="6"/>
        <v>0</v>
      </c>
      <c r="CL29" s="62">
        <f t="shared" si="6"/>
        <v>0</v>
      </c>
    </row>
    <row r="30" spans="1:90" ht="15" customHeight="1" x14ac:dyDescent="0.25">
      <c r="A30" s="2517"/>
      <c r="B30" s="99" t="s">
        <v>46</v>
      </c>
      <c r="C30" s="100">
        <f>SUM(D30:E30)</f>
        <v>0</v>
      </c>
      <c r="D30" s="101">
        <f t="shared" si="2"/>
        <v>0</v>
      </c>
      <c r="E30" s="102">
        <f t="shared" si="2"/>
        <v>0</v>
      </c>
      <c r="F30" s="67"/>
      <c r="G30" s="68"/>
      <c r="H30" s="67"/>
      <c r="I30" s="68"/>
      <c r="J30" s="67"/>
      <c r="K30" s="68"/>
      <c r="L30" s="67"/>
      <c r="M30" s="68"/>
      <c r="N30" s="69"/>
      <c r="O30" s="68"/>
      <c r="P30" s="69"/>
      <c r="Q30" s="70"/>
      <c r="R30" s="71"/>
      <c r="S30" s="72"/>
      <c r="T30" s="58" t="str">
        <f t="shared" si="3"/>
        <v/>
      </c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60" t="str">
        <f t="shared" si="4"/>
        <v/>
      </c>
      <c r="CB30" s="60" t="str">
        <f t="shared" si="5"/>
        <v/>
      </c>
      <c r="CC30" s="59"/>
      <c r="CD30" s="59"/>
      <c r="CE30" s="61"/>
      <c r="CF30" s="61"/>
      <c r="CG30" s="61"/>
      <c r="CH30" s="61"/>
      <c r="CI30" s="61"/>
      <c r="CK30" s="62">
        <f t="shared" si="6"/>
        <v>0</v>
      </c>
      <c r="CL30" s="62">
        <f t="shared" si="6"/>
        <v>0</v>
      </c>
    </row>
    <row r="31" spans="1:90" ht="24.75" customHeight="1" x14ac:dyDescent="0.25">
      <c r="A31" s="2517"/>
      <c r="B31" s="99" t="s">
        <v>47</v>
      </c>
      <c r="C31" s="100">
        <f>SUM(D31:E31)</f>
        <v>0</v>
      </c>
      <c r="D31" s="75">
        <f t="shared" si="2"/>
        <v>0</v>
      </c>
      <c r="E31" s="76">
        <f t="shared" si="2"/>
        <v>0</v>
      </c>
      <c r="F31" s="67"/>
      <c r="G31" s="68"/>
      <c r="H31" s="67"/>
      <c r="I31" s="68"/>
      <c r="J31" s="67"/>
      <c r="K31" s="68"/>
      <c r="L31" s="67"/>
      <c r="M31" s="68"/>
      <c r="N31" s="69"/>
      <c r="O31" s="68"/>
      <c r="P31" s="69"/>
      <c r="Q31" s="70"/>
      <c r="R31" s="71"/>
      <c r="S31" s="72"/>
      <c r="T31" s="58" t="str">
        <f t="shared" si="3"/>
        <v/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60" t="str">
        <f t="shared" si="4"/>
        <v/>
      </c>
      <c r="CB31" s="60" t="str">
        <f t="shared" si="5"/>
        <v/>
      </c>
      <c r="CC31" s="59"/>
      <c r="CD31" s="59"/>
      <c r="CE31" s="61"/>
      <c r="CF31" s="61"/>
      <c r="CG31" s="61"/>
      <c r="CH31" s="61"/>
      <c r="CI31" s="61"/>
      <c r="CK31" s="62">
        <f t="shared" si="6"/>
        <v>0</v>
      </c>
      <c r="CL31" s="62">
        <f t="shared" si="6"/>
        <v>0</v>
      </c>
    </row>
    <row r="32" spans="1:90" ht="15" customHeight="1" x14ac:dyDescent="0.25">
      <c r="A32" s="2517"/>
      <c r="B32" s="99" t="s">
        <v>48</v>
      </c>
      <c r="C32" s="74">
        <f t="shared" ref="C32:C41" si="7">SUM(D32+E32)</f>
        <v>0</v>
      </c>
      <c r="D32" s="75">
        <f t="shared" si="2"/>
        <v>0</v>
      </c>
      <c r="E32" s="76">
        <f t="shared" si="2"/>
        <v>0</v>
      </c>
      <c r="F32" s="77"/>
      <c r="G32" s="78"/>
      <c r="H32" s="77"/>
      <c r="I32" s="78"/>
      <c r="J32" s="77"/>
      <c r="K32" s="78"/>
      <c r="L32" s="77"/>
      <c r="M32" s="78"/>
      <c r="N32" s="79"/>
      <c r="O32" s="78"/>
      <c r="P32" s="79"/>
      <c r="Q32" s="80"/>
      <c r="R32" s="81"/>
      <c r="S32" s="82"/>
      <c r="T32" s="58" t="str">
        <f t="shared" si="3"/>
        <v/>
      </c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60" t="str">
        <f t="shared" si="4"/>
        <v/>
      </c>
      <c r="CB32" s="60" t="str">
        <f t="shared" si="5"/>
        <v/>
      </c>
      <c r="CC32" s="59"/>
      <c r="CD32" s="59"/>
      <c r="CE32" s="61"/>
      <c r="CF32" s="61"/>
      <c r="CG32" s="61"/>
      <c r="CH32" s="61"/>
      <c r="CI32" s="61"/>
      <c r="CK32" s="62">
        <f t="shared" si="6"/>
        <v>0</v>
      </c>
      <c r="CL32" s="62">
        <f t="shared" si="6"/>
        <v>0</v>
      </c>
    </row>
    <row r="33" spans="1:90" ht="15" customHeight="1" x14ac:dyDescent="0.25">
      <c r="A33" s="2517"/>
      <c r="B33" s="103" t="s">
        <v>49</v>
      </c>
      <c r="C33" s="84">
        <f t="shared" si="7"/>
        <v>0</v>
      </c>
      <c r="D33" s="85">
        <f t="shared" si="2"/>
        <v>0</v>
      </c>
      <c r="E33" s="86">
        <f t="shared" si="2"/>
        <v>0</v>
      </c>
      <c r="F33" s="104"/>
      <c r="G33" s="105"/>
      <c r="H33" s="104"/>
      <c r="I33" s="105"/>
      <c r="J33" s="104"/>
      <c r="K33" s="105"/>
      <c r="L33" s="104"/>
      <c r="M33" s="105"/>
      <c r="N33" s="106"/>
      <c r="O33" s="105"/>
      <c r="P33" s="106"/>
      <c r="Q33" s="107"/>
      <c r="R33" s="108"/>
      <c r="S33" s="109"/>
      <c r="T33" s="58" t="str">
        <f t="shared" si="3"/>
        <v/>
      </c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9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60" t="str">
        <f t="shared" si="4"/>
        <v/>
      </c>
      <c r="CB33" s="60" t="str">
        <f t="shared" si="5"/>
        <v/>
      </c>
      <c r="CC33" s="59"/>
      <c r="CD33" s="59"/>
      <c r="CE33" s="61"/>
      <c r="CF33" s="61"/>
      <c r="CG33" s="61"/>
      <c r="CH33" s="61"/>
      <c r="CI33" s="61"/>
      <c r="CK33" s="62">
        <f t="shared" si="6"/>
        <v>0</v>
      </c>
      <c r="CL33" s="62">
        <f t="shared" si="6"/>
        <v>0</v>
      </c>
    </row>
    <row r="34" spans="1:90" ht="15" customHeight="1" x14ac:dyDescent="0.25">
      <c r="A34" s="2517"/>
      <c r="B34" s="73" t="s">
        <v>50</v>
      </c>
      <c r="C34" s="84">
        <f t="shared" si="7"/>
        <v>0</v>
      </c>
      <c r="D34" s="85">
        <f t="shared" si="2"/>
        <v>0</v>
      </c>
      <c r="E34" s="86">
        <f t="shared" si="2"/>
        <v>0</v>
      </c>
      <c r="F34" s="104"/>
      <c r="G34" s="105"/>
      <c r="H34" s="104"/>
      <c r="I34" s="105"/>
      <c r="J34" s="104"/>
      <c r="K34" s="105"/>
      <c r="L34" s="104"/>
      <c r="M34" s="105"/>
      <c r="N34" s="106"/>
      <c r="O34" s="105"/>
      <c r="P34" s="106"/>
      <c r="Q34" s="107"/>
      <c r="R34" s="108"/>
      <c r="S34" s="109"/>
      <c r="T34" s="58" t="str">
        <f t="shared" si="3"/>
        <v/>
      </c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60" t="str">
        <f t="shared" si="4"/>
        <v/>
      </c>
      <c r="CB34" s="60" t="str">
        <f t="shared" si="5"/>
        <v/>
      </c>
      <c r="CC34" s="59"/>
      <c r="CD34" s="59"/>
      <c r="CE34" s="61"/>
      <c r="CF34" s="61"/>
      <c r="CG34" s="61"/>
      <c r="CH34" s="61"/>
      <c r="CI34" s="61"/>
      <c r="CK34" s="62">
        <f t="shared" si="6"/>
        <v>0</v>
      </c>
      <c r="CL34" s="62">
        <f t="shared" si="6"/>
        <v>0</v>
      </c>
    </row>
    <row r="35" spans="1:90" ht="15" customHeight="1" x14ac:dyDescent="0.25">
      <c r="A35" s="2517"/>
      <c r="B35" s="110" t="s">
        <v>51</v>
      </c>
      <c r="C35" s="111">
        <f t="shared" si="7"/>
        <v>0</v>
      </c>
      <c r="D35" s="112">
        <f t="shared" si="2"/>
        <v>0</v>
      </c>
      <c r="E35" s="113">
        <f t="shared" si="2"/>
        <v>0</v>
      </c>
      <c r="F35" s="104"/>
      <c r="G35" s="105"/>
      <c r="H35" s="104"/>
      <c r="I35" s="105"/>
      <c r="J35" s="104"/>
      <c r="K35" s="105"/>
      <c r="L35" s="104"/>
      <c r="M35" s="105"/>
      <c r="N35" s="106"/>
      <c r="O35" s="105"/>
      <c r="P35" s="106"/>
      <c r="Q35" s="107"/>
      <c r="R35" s="108"/>
      <c r="S35" s="109"/>
      <c r="T35" s="58" t="str">
        <f t="shared" si="3"/>
        <v/>
      </c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9"/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60" t="str">
        <f t="shared" si="4"/>
        <v/>
      </c>
      <c r="CB35" s="60" t="str">
        <f t="shared" si="5"/>
        <v/>
      </c>
      <c r="CC35" s="59"/>
      <c r="CD35" s="59"/>
      <c r="CE35" s="61"/>
      <c r="CF35" s="61"/>
      <c r="CG35" s="61"/>
      <c r="CH35" s="61"/>
      <c r="CI35" s="61"/>
      <c r="CK35" s="62">
        <f t="shared" si="6"/>
        <v>0</v>
      </c>
      <c r="CL35" s="62">
        <f t="shared" si="6"/>
        <v>0</v>
      </c>
    </row>
    <row r="36" spans="1:90" x14ac:dyDescent="0.25">
      <c r="A36" s="2518"/>
      <c r="B36" s="114" t="s">
        <v>52</v>
      </c>
      <c r="C36" s="35">
        <f t="shared" si="7"/>
        <v>0</v>
      </c>
      <c r="D36" s="87">
        <f t="shared" si="2"/>
        <v>0</v>
      </c>
      <c r="E36" s="37">
        <f t="shared" si="2"/>
        <v>0</v>
      </c>
      <c r="F36" s="40"/>
      <c r="G36" s="88"/>
      <c r="H36" s="40"/>
      <c r="I36" s="88"/>
      <c r="J36" s="40"/>
      <c r="K36" s="88"/>
      <c r="L36" s="40"/>
      <c r="M36" s="88"/>
      <c r="N36" s="89"/>
      <c r="O36" s="88"/>
      <c r="P36" s="89"/>
      <c r="Q36" s="90"/>
      <c r="R36" s="91"/>
      <c r="S36" s="41"/>
      <c r="T36" s="58" t="str">
        <f t="shared" si="3"/>
        <v/>
      </c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60" t="str">
        <f t="shared" si="4"/>
        <v/>
      </c>
      <c r="CB36" s="60" t="str">
        <f t="shared" si="5"/>
        <v/>
      </c>
      <c r="CC36" s="59"/>
      <c r="CD36" s="59"/>
      <c r="CE36" s="61"/>
      <c r="CF36" s="61"/>
      <c r="CG36" s="61"/>
      <c r="CH36" s="61"/>
      <c r="CI36" s="61"/>
      <c r="CK36" s="62">
        <f t="shared" si="6"/>
        <v>0</v>
      </c>
      <c r="CL36" s="62">
        <f t="shared" si="6"/>
        <v>0</v>
      </c>
    </row>
    <row r="37" spans="1:90" ht="15" customHeight="1" x14ac:dyDescent="0.25">
      <c r="A37" s="2528" t="s">
        <v>53</v>
      </c>
      <c r="B37" s="83" t="s">
        <v>38</v>
      </c>
      <c r="C37" s="74">
        <f t="shared" si="7"/>
        <v>0</v>
      </c>
      <c r="D37" s="75">
        <f t="shared" si="2"/>
        <v>0</v>
      </c>
      <c r="E37" s="76">
        <f t="shared" si="2"/>
        <v>0</v>
      </c>
      <c r="F37" s="67"/>
      <c r="G37" s="68"/>
      <c r="H37" s="67"/>
      <c r="I37" s="68"/>
      <c r="J37" s="67"/>
      <c r="K37" s="68"/>
      <c r="L37" s="67"/>
      <c r="M37" s="68"/>
      <c r="N37" s="67"/>
      <c r="O37" s="68"/>
      <c r="P37" s="69"/>
      <c r="Q37" s="70"/>
      <c r="R37" s="71"/>
      <c r="S37" s="72"/>
      <c r="T37" s="58" t="str">
        <f t="shared" si="3"/>
        <v/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60" t="str">
        <f t="shared" si="4"/>
        <v/>
      </c>
      <c r="CB37" s="60" t="str">
        <f t="shared" si="5"/>
        <v/>
      </c>
      <c r="CC37" s="59"/>
      <c r="CD37" s="59"/>
      <c r="CE37" s="61"/>
      <c r="CF37" s="61"/>
      <c r="CG37" s="61"/>
      <c r="CH37" s="61"/>
      <c r="CI37" s="61"/>
      <c r="CK37" s="62">
        <f t="shared" si="6"/>
        <v>0</v>
      </c>
      <c r="CL37" s="62">
        <f t="shared" si="6"/>
        <v>0</v>
      </c>
    </row>
    <row r="38" spans="1:90" ht="15" customHeight="1" x14ac:dyDescent="0.25">
      <c r="A38" s="2528"/>
      <c r="B38" s="34" t="s">
        <v>39</v>
      </c>
      <c r="C38" s="115">
        <f t="shared" si="7"/>
        <v>0</v>
      </c>
      <c r="D38" s="116">
        <f t="shared" si="2"/>
        <v>0</v>
      </c>
      <c r="E38" s="117">
        <f t="shared" si="2"/>
        <v>0</v>
      </c>
      <c r="F38" s="104"/>
      <c r="G38" s="105"/>
      <c r="H38" s="104"/>
      <c r="I38" s="105"/>
      <c r="J38" s="104"/>
      <c r="K38" s="105"/>
      <c r="L38" s="104"/>
      <c r="M38" s="105"/>
      <c r="N38" s="104"/>
      <c r="O38" s="105"/>
      <c r="P38" s="106"/>
      <c r="Q38" s="107"/>
      <c r="R38" s="108"/>
      <c r="S38" s="109"/>
      <c r="T38" s="58" t="str">
        <f t="shared" si="3"/>
        <v/>
      </c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60" t="str">
        <f t="shared" si="4"/>
        <v/>
      </c>
      <c r="CB38" s="60" t="str">
        <f t="shared" si="5"/>
        <v/>
      </c>
      <c r="CC38" s="59"/>
      <c r="CD38" s="59"/>
      <c r="CE38" s="61"/>
      <c r="CF38" s="61"/>
      <c r="CG38" s="61"/>
      <c r="CH38" s="61"/>
      <c r="CI38" s="61"/>
      <c r="CK38" s="62">
        <f t="shared" si="6"/>
        <v>0</v>
      </c>
      <c r="CL38" s="62">
        <f t="shared" si="6"/>
        <v>0</v>
      </c>
    </row>
    <row r="39" spans="1:90" ht="15" customHeight="1" x14ac:dyDescent="0.25">
      <c r="A39" s="3836" t="s">
        <v>54</v>
      </c>
      <c r="B39" s="3846" t="s">
        <v>37</v>
      </c>
      <c r="C39" s="3828">
        <f t="shared" si="7"/>
        <v>0</v>
      </c>
      <c r="D39" s="3829">
        <f t="shared" si="2"/>
        <v>0</v>
      </c>
      <c r="E39" s="3839">
        <f t="shared" si="2"/>
        <v>0</v>
      </c>
      <c r="F39" s="3840"/>
      <c r="G39" s="3841"/>
      <c r="H39" s="3840"/>
      <c r="I39" s="3841"/>
      <c r="J39" s="3840"/>
      <c r="K39" s="3841"/>
      <c r="L39" s="3840"/>
      <c r="M39" s="3841"/>
      <c r="N39" s="3840"/>
      <c r="O39" s="3841"/>
      <c r="P39" s="3842"/>
      <c r="Q39" s="3843"/>
      <c r="R39" s="3844"/>
      <c r="S39" s="3845"/>
      <c r="T39" s="58" t="str">
        <f t="shared" si="3"/>
        <v/>
      </c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60" t="str">
        <f t="shared" si="4"/>
        <v/>
      </c>
      <c r="CB39" s="60" t="str">
        <f t="shared" si="5"/>
        <v/>
      </c>
      <c r="CC39" s="59"/>
      <c r="CD39" s="59"/>
      <c r="CE39" s="61"/>
      <c r="CF39" s="61"/>
      <c r="CG39" s="61"/>
      <c r="CH39" s="61"/>
      <c r="CI39" s="61"/>
      <c r="CK39" s="62">
        <f t="shared" si="6"/>
        <v>0</v>
      </c>
      <c r="CL39" s="62">
        <f t="shared" si="6"/>
        <v>0</v>
      </c>
    </row>
    <row r="40" spans="1:90" ht="15" customHeight="1" x14ac:dyDescent="0.25">
      <c r="A40" s="2517"/>
      <c r="B40" s="73" t="s">
        <v>38</v>
      </c>
      <c r="C40" s="84">
        <f t="shared" si="7"/>
        <v>0</v>
      </c>
      <c r="D40" s="85">
        <f t="shared" si="2"/>
        <v>0</v>
      </c>
      <c r="E40" s="86">
        <f t="shared" si="2"/>
        <v>0</v>
      </c>
      <c r="F40" s="77"/>
      <c r="G40" s="78"/>
      <c r="H40" s="77"/>
      <c r="I40" s="78"/>
      <c r="J40" s="77"/>
      <c r="K40" s="78"/>
      <c r="L40" s="77"/>
      <c r="M40" s="78"/>
      <c r="N40" s="77"/>
      <c r="O40" s="78"/>
      <c r="P40" s="79"/>
      <c r="Q40" s="80"/>
      <c r="R40" s="81"/>
      <c r="S40" s="82"/>
      <c r="T40" s="58" t="str">
        <f t="shared" si="3"/>
        <v/>
      </c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60" t="str">
        <f t="shared" si="4"/>
        <v/>
      </c>
      <c r="CB40" s="60" t="str">
        <f t="shared" si="5"/>
        <v/>
      </c>
      <c r="CC40" s="59"/>
      <c r="CD40" s="59"/>
      <c r="CE40" s="61"/>
      <c r="CF40" s="61"/>
      <c r="CG40" s="61"/>
      <c r="CH40" s="61"/>
      <c r="CI40" s="61"/>
      <c r="CK40" s="62">
        <f t="shared" si="6"/>
        <v>0</v>
      </c>
      <c r="CL40" s="62">
        <f t="shared" si="6"/>
        <v>0</v>
      </c>
    </row>
    <row r="41" spans="1:90" ht="15" customHeight="1" x14ac:dyDescent="0.25">
      <c r="A41" s="2518"/>
      <c r="B41" s="34" t="s">
        <v>39</v>
      </c>
      <c r="C41" s="35">
        <f t="shared" si="7"/>
        <v>0</v>
      </c>
      <c r="D41" s="87">
        <f t="shared" si="2"/>
        <v>0</v>
      </c>
      <c r="E41" s="37">
        <f t="shared" si="2"/>
        <v>0</v>
      </c>
      <c r="F41" s="40"/>
      <c r="G41" s="88"/>
      <c r="H41" s="40"/>
      <c r="I41" s="88"/>
      <c r="J41" s="40"/>
      <c r="K41" s="88"/>
      <c r="L41" s="40"/>
      <c r="M41" s="88"/>
      <c r="N41" s="40"/>
      <c r="O41" s="88"/>
      <c r="P41" s="89"/>
      <c r="Q41" s="90"/>
      <c r="R41" s="91"/>
      <c r="S41" s="41"/>
      <c r="T41" s="58" t="str">
        <f t="shared" si="3"/>
        <v/>
      </c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60" t="str">
        <f t="shared" si="4"/>
        <v/>
      </c>
      <c r="CB41" s="60" t="str">
        <f t="shared" si="5"/>
        <v/>
      </c>
      <c r="CC41" s="59"/>
      <c r="CD41" s="59"/>
      <c r="CE41" s="61"/>
      <c r="CF41" s="61"/>
      <c r="CG41" s="61"/>
      <c r="CH41" s="61"/>
      <c r="CI41" s="61"/>
      <c r="CK41" s="62">
        <f t="shared" si="6"/>
        <v>0</v>
      </c>
      <c r="CL41" s="62">
        <f t="shared" si="6"/>
        <v>0</v>
      </c>
    </row>
    <row r="42" spans="1:90" ht="18" customHeight="1" x14ac:dyDescent="0.25">
      <c r="A42" s="3847" t="s">
        <v>55</v>
      </c>
      <c r="B42" s="3848"/>
      <c r="C42" s="3848"/>
      <c r="D42" s="3848"/>
      <c r="E42" s="3848"/>
      <c r="F42" s="3848"/>
      <c r="G42" s="3848"/>
      <c r="H42" s="3848"/>
      <c r="I42" s="3848"/>
      <c r="J42" s="3848"/>
      <c r="K42" s="3848"/>
      <c r="L42" s="3848"/>
      <c r="M42" s="3848"/>
      <c r="N42" s="3848"/>
      <c r="O42" s="3848"/>
      <c r="P42" s="3848"/>
    </row>
    <row r="43" spans="1:90" ht="15" customHeight="1" x14ac:dyDescent="0.25">
      <c r="A43" s="3811" t="s">
        <v>56</v>
      </c>
      <c r="B43" s="3812" t="s">
        <v>27</v>
      </c>
      <c r="C43" s="3813"/>
      <c r="D43" s="3814"/>
      <c r="E43" s="3815" t="s">
        <v>6</v>
      </c>
      <c r="F43" s="3816"/>
      <c r="G43" s="3816"/>
      <c r="H43" s="3816"/>
      <c r="I43" s="3816"/>
      <c r="J43" s="3816"/>
      <c r="K43" s="3816"/>
      <c r="L43" s="3816"/>
      <c r="M43" s="3816"/>
      <c r="N43" s="3816"/>
      <c r="O43" s="3816"/>
      <c r="P43" s="3816"/>
      <c r="Q43" s="3817" t="s">
        <v>28</v>
      </c>
      <c r="R43" s="3849" t="s">
        <v>29</v>
      </c>
    </row>
    <row r="44" spans="1:90" ht="15" customHeight="1" x14ac:dyDescent="0.25">
      <c r="A44" s="2509"/>
      <c r="B44" s="2504"/>
      <c r="C44" s="2505"/>
      <c r="D44" s="2506"/>
      <c r="E44" s="3818" t="s">
        <v>30</v>
      </c>
      <c r="F44" s="3819"/>
      <c r="G44" s="3818" t="s">
        <v>31</v>
      </c>
      <c r="H44" s="3819"/>
      <c r="I44" s="3818" t="s">
        <v>15</v>
      </c>
      <c r="J44" s="3819"/>
      <c r="K44" s="3818" t="s">
        <v>32</v>
      </c>
      <c r="L44" s="3819"/>
      <c r="M44" s="3818" t="s">
        <v>33</v>
      </c>
      <c r="N44" s="3819"/>
      <c r="O44" s="3818" t="s">
        <v>34</v>
      </c>
      <c r="P44" s="3820"/>
      <c r="Q44" s="2520"/>
      <c r="R44" s="2524"/>
    </row>
    <row r="45" spans="1:90" ht="15" customHeight="1" x14ac:dyDescent="0.25">
      <c r="A45" s="2510"/>
      <c r="B45" s="3850" t="s">
        <v>17</v>
      </c>
      <c r="C45" s="3851" t="s">
        <v>18</v>
      </c>
      <c r="D45" s="123" t="s">
        <v>19</v>
      </c>
      <c r="E45" s="3824" t="s">
        <v>18</v>
      </c>
      <c r="F45" s="3852" t="s">
        <v>19</v>
      </c>
      <c r="G45" s="3824" t="s">
        <v>18</v>
      </c>
      <c r="H45" s="3852" t="s">
        <v>19</v>
      </c>
      <c r="I45" s="3824" t="s">
        <v>18</v>
      </c>
      <c r="J45" s="3852" t="s">
        <v>19</v>
      </c>
      <c r="K45" s="3824" t="s">
        <v>18</v>
      </c>
      <c r="L45" s="3852" t="s">
        <v>19</v>
      </c>
      <c r="M45" s="3824" t="s">
        <v>18</v>
      </c>
      <c r="N45" s="3852" t="s">
        <v>19</v>
      </c>
      <c r="O45" s="3824" t="s">
        <v>18</v>
      </c>
      <c r="P45" s="3853" t="s">
        <v>19</v>
      </c>
      <c r="Q45" s="2521"/>
      <c r="R45" s="2525"/>
    </row>
    <row r="46" spans="1:90" ht="15" customHeight="1" x14ac:dyDescent="0.25">
      <c r="A46" s="3854" t="s">
        <v>37</v>
      </c>
      <c r="B46" s="3855">
        <f>SUM(C46+D46)</f>
        <v>0</v>
      </c>
      <c r="C46" s="3856">
        <f>SUM(E46+G46+I46+K46+M46+O46)</f>
        <v>0</v>
      </c>
      <c r="D46" s="3857">
        <f>SUM(F46+H46+J46+L46+N46+P46)</f>
        <v>0</v>
      </c>
      <c r="E46" s="3840"/>
      <c r="F46" s="3845"/>
      <c r="G46" s="3840"/>
      <c r="H46" s="3845"/>
      <c r="I46" s="3840"/>
      <c r="J46" s="3841"/>
      <c r="K46" s="3840"/>
      <c r="L46" s="3841"/>
      <c r="M46" s="3842"/>
      <c r="N46" s="3841"/>
      <c r="O46" s="3842"/>
      <c r="P46" s="3843"/>
      <c r="Q46" s="3844"/>
      <c r="R46" s="3841"/>
      <c r="S46" s="58" t="str">
        <f>$CA46&amp;CB46</f>
        <v/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60" t="str">
        <f>IF(AND($B46&lt;&gt;0,Q46=""),"* No olvide ingresar la variable "&amp;Q$43&amp;""&amp;". Digite CERO si no tiene. ",IF(Q46&gt;$B46,"* La variable Pueblos Originarios no debe ser mayor al Total Ambos Sexos. ",""))</f>
        <v/>
      </c>
      <c r="CB46" s="60" t="str">
        <f>IF(AND($B46&lt;&gt;0,R46=""),"* No olvide ingresar la variable "&amp;R$43&amp;""&amp;" (Digite CERO si no tiene). ",IF(R46&gt;$B46,"* La variable Migrantes no debe ser mayor al Total Ambos Sexos. ",""))</f>
        <v/>
      </c>
      <c r="CC46" s="59"/>
      <c r="CD46" s="59"/>
      <c r="CE46" s="61"/>
      <c r="CF46" s="61"/>
      <c r="CG46" s="61"/>
      <c r="CH46" s="61"/>
      <c r="CI46" s="61"/>
      <c r="CK46" s="62">
        <f>IF(AND($B46&lt;&gt;0,Q46=""),1,IF(Q46&gt;$B46,1,0))</f>
        <v>0</v>
      </c>
      <c r="CL46" s="62">
        <f>IF(AND($B46&lt;&gt;0,R46=""),1,IF(R46&gt;$B46,1,0))</f>
        <v>0</v>
      </c>
    </row>
    <row r="47" spans="1:90" ht="15" customHeight="1" x14ac:dyDescent="0.25">
      <c r="A47" s="130" t="s">
        <v>38</v>
      </c>
      <c r="B47" s="131">
        <f>SUM(C47+D47)</f>
        <v>0</v>
      </c>
      <c r="C47" s="132">
        <f t="shared" ref="C47:D49" si="8">SUM(E47+G47+I47+K47+M47+O47)</f>
        <v>0</v>
      </c>
      <c r="D47" s="133">
        <f t="shared" si="8"/>
        <v>0</v>
      </c>
      <c r="E47" s="77"/>
      <c r="F47" s="72"/>
      <c r="G47" s="67"/>
      <c r="H47" s="72"/>
      <c r="I47" s="67"/>
      <c r="J47" s="68"/>
      <c r="K47" s="67"/>
      <c r="L47" s="68"/>
      <c r="M47" s="69"/>
      <c r="N47" s="68"/>
      <c r="O47" s="69"/>
      <c r="P47" s="70"/>
      <c r="Q47" s="81"/>
      <c r="R47" s="78"/>
      <c r="S47" s="58" t="str">
        <f>$CA47&amp;CB47</f>
        <v/>
      </c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60" t="str">
        <f t="shared" ref="CA47:CA49" si="9">IF(AND($B47&lt;&gt;0,Q47=""),"* No olvide ingresar la variable "&amp;Q$43&amp;""&amp;". Digite CERO si no tiene. ",IF(Q47&gt;$B47,"* La variable Pueblos Originarios no debe ser mayor al Total Ambos Sexos. ",""))</f>
        <v/>
      </c>
      <c r="CB47" s="60" t="str">
        <f t="shared" ref="CB47:CB49" si="10">IF(AND($B47&lt;&gt;0,R47=""),"* No olvide ingresar la variable "&amp;R$43&amp;""&amp;" (Digite CERO si no tiene). ",IF(R47&gt;$B47,"* La variable Migrantes no debe ser mayor al Total Ambos Sexos. ",""))</f>
        <v/>
      </c>
      <c r="CC47" s="59"/>
      <c r="CD47" s="59"/>
      <c r="CE47" s="61"/>
      <c r="CF47" s="61"/>
      <c r="CG47" s="61"/>
      <c r="CH47" s="61"/>
      <c r="CI47" s="61"/>
      <c r="CK47" s="62">
        <f t="shared" ref="CK47:CL49" si="11">IF(AND($B47&lt;&gt;0,Q47=""),1,IF(Q47&gt;$B47,1,0))</f>
        <v>0</v>
      </c>
      <c r="CL47" s="62">
        <f t="shared" si="11"/>
        <v>0</v>
      </c>
    </row>
    <row r="48" spans="1:90" ht="15" customHeight="1" x14ac:dyDescent="0.25">
      <c r="A48" s="130" t="s">
        <v>39</v>
      </c>
      <c r="B48" s="134">
        <f>SUM(C48+D48)</f>
        <v>0</v>
      </c>
      <c r="C48" s="135">
        <f t="shared" si="8"/>
        <v>0</v>
      </c>
      <c r="D48" s="136">
        <f t="shared" si="8"/>
        <v>0</v>
      </c>
      <c r="E48" s="77"/>
      <c r="F48" s="82"/>
      <c r="G48" s="77"/>
      <c r="H48" s="82"/>
      <c r="I48" s="77"/>
      <c r="J48" s="78"/>
      <c r="K48" s="77"/>
      <c r="L48" s="78"/>
      <c r="M48" s="79"/>
      <c r="N48" s="78"/>
      <c r="O48" s="79"/>
      <c r="P48" s="80"/>
      <c r="Q48" s="81"/>
      <c r="R48" s="78"/>
      <c r="S48" s="58" t="str">
        <f>$CA48&amp;CB48</f>
        <v/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9"/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60" t="str">
        <f t="shared" si="9"/>
        <v/>
      </c>
      <c r="CB48" s="60" t="str">
        <f t="shared" si="10"/>
        <v/>
      </c>
      <c r="CC48" s="59"/>
      <c r="CD48" s="59"/>
      <c r="CE48" s="61"/>
      <c r="CF48" s="61"/>
      <c r="CG48" s="61"/>
      <c r="CH48" s="61"/>
      <c r="CI48" s="61"/>
      <c r="CK48" s="62">
        <f t="shared" si="11"/>
        <v>0</v>
      </c>
      <c r="CL48" s="62">
        <f t="shared" si="11"/>
        <v>0</v>
      </c>
    </row>
    <row r="49" spans="1:90" ht="15" customHeight="1" x14ac:dyDescent="0.25">
      <c r="A49" s="137" t="s">
        <v>57</v>
      </c>
      <c r="B49" s="138">
        <f>SUM(C49:D49)</f>
        <v>0</v>
      </c>
      <c r="C49" s="139">
        <f t="shared" si="8"/>
        <v>0</v>
      </c>
      <c r="D49" s="140">
        <f t="shared" si="8"/>
        <v>0</v>
      </c>
      <c r="E49" s="141"/>
      <c r="F49" s="142"/>
      <c r="G49" s="141"/>
      <c r="H49" s="142"/>
      <c r="I49" s="141"/>
      <c r="J49" s="143"/>
      <c r="K49" s="141"/>
      <c r="L49" s="143"/>
      <c r="M49" s="144"/>
      <c r="N49" s="143"/>
      <c r="O49" s="144"/>
      <c r="P49" s="145"/>
      <c r="Q49" s="146"/>
      <c r="R49" s="143"/>
      <c r="S49" s="58" t="str">
        <f t="shared" ref="S49" si="12">$CA49&amp;CB49</f>
        <v/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60" t="str">
        <f t="shared" si="9"/>
        <v/>
      </c>
      <c r="CB49" s="60" t="str">
        <f t="shared" si="10"/>
        <v/>
      </c>
      <c r="CC49" s="59"/>
      <c r="CD49" s="59"/>
      <c r="CE49" s="61"/>
      <c r="CF49" s="61"/>
      <c r="CG49" s="61"/>
      <c r="CH49" s="61"/>
      <c r="CI49" s="61"/>
      <c r="CK49" s="62">
        <f t="shared" si="11"/>
        <v>0</v>
      </c>
      <c r="CL49" s="62">
        <f t="shared" si="11"/>
        <v>0</v>
      </c>
    </row>
    <row r="50" spans="1:90" ht="18" customHeight="1" x14ac:dyDescent="0.25">
      <c r="A50" s="11" t="s">
        <v>58</v>
      </c>
      <c r="B50" s="12"/>
      <c r="C50" s="12"/>
      <c r="D50" s="12"/>
      <c r="E50" s="12"/>
      <c r="F50" s="12"/>
      <c r="G50" s="12"/>
      <c r="H50" s="12"/>
    </row>
    <row r="51" spans="1:90" ht="15" customHeight="1" x14ac:dyDescent="0.25">
      <c r="A51" s="3858" t="s">
        <v>59</v>
      </c>
      <c r="B51" s="3812" t="s">
        <v>5</v>
      </c>
      <c r="C51" s="3813"/>
      <c r="D51" s="3814"/>
      <c r="E51" s="3859" t="s">
        <v>6</v>
      </c>
      <c r="F51" s="3859"/>
      <c r="G51" s="3859"/>
      <c r="H51" s="3818"/>
      <c r="I51" s="3817" t="s">
        <v>28</v>
      </c>
      <c r="J51" s="3849" t="s">
        <v>29</v>
      </c>
    </row>
    <row r="52" spans="1:90" ht="15" customHeight="1" x14ac:dyDescent="0.25">
      <c r="A52" s="2535"/>
      <c r="B52" s="2504"/>
      <c r="C52" s="2505"/>
      <c r="D52" s="2506"/>
      <c r="E52" s="3818" t="s">
        <v>8</v>
      </c>
      <c r="F52" s="3819"/>
      <c r="G52" s="3818" t="s">
        <v>9</v>
      </c>
      <c r="H52" s="3820"/>
      <c r="I52" s="2520"/>
      <c r="J52" s="2524"/>
    </row>
    <row r="53" spans="1:90" ht="15" customHeight="1" x14ac:dyDescent="0.25">
      <c r="A53" s="2536"/>
      <c r="B53" s="3850" t="s">
        <v>17</v>
      </c>
      <c r="C53" s="3851" t="s">
        <v>18</v>
      </c>
      <c r="D53" s="123" t="s">
        <v>19</v>
      </c>
      <c r="E53" s="3824" t="s">
        <v>18</v>
      </c>
      <c r="F53" s="3823" t="s">
        <v>19</v>
      </c>
      <c r="G53" s="3824" t="s">
        <v>18</v>
      </c>
      <c r="H53" s="3825" t="s">
        <v>19</v>
      </c>
      <c r="I53" s="2521"/>
      <c r="J53" s="2525"/>
    </row>
    <row r="54" spans="1:90" ht="21" customHeight="1" x14ac:dyDescent="0.25">
      <c r="A54" s="3860" t="s">
        <v>60</v>
      </c>
      <c r="B54" s="3861">
        <f>SUM(C54+D54)</f>
        <v>0</v>
      </c>
      <c r="C54" s="3862">
        <f t="shared" ref="C54:D57" si="13">SUM(E54+G54)</f>
        <v>0</v>
      </c>
      <c r="D54" s="3830">
        <f>SUM(F54+H54)</f>
        <v>0</v>
      </c>
      <c r="E54" s="3863">
        <f>SUM(E55:E57)</f>
        <v>0</v>
      </c>
      <c r="F54" s="3864">
        <f t="shared" ref="F54:J54" si="14">SUM(F55:F57)</f>
        <v>0</v>
      </c>
      <c r="G54" s="3865">
        <f t="shared" si="14"/>
        <v>0</v>
      </c>
      <c r="H54" s="3866">
        <f t="shared" si="14"/>
        <v>0</v>
      </c>
      <c r="I54" s="3867">
        <f>SUM(I55:I57)</f>
        <v>0</v>
      </c>
      <c r="J54" s="3868">
        <f t="shared" si="14"/>
        <v>0</v>
      </c>
    </row>
    <row r="55" spans="1:90" ht="15" customHeight="1" x14ac:dyDescent="0.25">
      <c r="A55" s="156" t="s">
        <v>22</v>
      </c>
      <c r="B55" s="157">
        <f>SUM(C55+D55)</f>
        <v>0</v>
      </c>
      <c r="C55" s="158">
        <f>SUM(E55+G55)</f>
        <v>0</v>
      </c>
      <c r="D55" s="76">
        <f>SUM(F55+H55)</f>
        <v>0</v>
      </c>
      <c r="E55" s="67"/>
      <c r="F55" s="72"/>
      <c r="G55" s="69"/>
      <c r="H55" s="70"/>
      <c r="I55" s="81"/>
      <c r="J55" s="78"/>
      <c r="K55" s="58" t="str">
        <f>$CA55&amp;CB55</f>
        <v/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60" t="str">
        <f>IF(AND($B55&lt;&gt;0,I55=""),"* No olvide ingresar la variable "&amp;I$51&amp;""&amp;". Digite CERO si no tiene. ",IF(I55&gt;$B55,"* La variable Pueblos Originarios no debe ser mayor al Total Ambos Sexos. ",""))</f>
        <v/>
      </c>
      <c r="CB55" s="60" t="str">
        <f>IF(AND($B55&lt;&gt;0,J55=""),"* No olvide ingresar la variable "&amp;J$51&amp;""&amp;" (Digite CERO si no tiene). ",IF(J55&gt;$B55,"* La variable Migrantes no debe ser mayor al Total Ambos Sexos. ",""))</f>
        <v/>
      </c>
      <c r="CC55" s="59"/>
      <c r="CD55" s="59"/>
      <c r="CE55" s="61"/>
      <c r="CF55" s="61"/>
      <c r="CG55" s="61"/>
      <c r="CH55" s="61"/>
      <c r="CI55" s="61"/>
      <c r="CK55" s="62">
        <f>IF(AND($B55&lt;&gt;0,I55=""),1,IF(I55&gt;$B55,1,0))</f>
        <v>0</v>
      </c>
      <c r="CL55" s="62">
        <f>IF(AND($B55&lt;&gt;0,J55=""),1,IF(J55&gt;$B55,1,0))</f>
        <v>0</v>
      </c>
    </row>
    <row r="56" spans="1:90" ht="15" customHeight="1" x14ac:dyDescent="0.25">
      <c r="A56" s="130" t="s">
        <v>61</v>
      </c>
      <c r="B56" s="159">
        <f>SUM(C56+D56)</f>
        <v>0</v>
      </c>
      <c r="C56" s="160">
        <f t="shared" si="13"/>
        <v>0</v>
      </c>
      <c r="D56" s="86">
        <f t="shared" si="13"/>
        <v>0</v>
      </c>
      <c r="E56" s="77"/>
      <c r="F56" s="82"/>
      <c r="G56" s="79"/>
      <c r="H56" s="80"/>
      <c r="I56" s="81"/>
      <c r="J56" s="78"/>
      <c r="K56" s="58" t="str">
        <f t="shared" ref="K56:K57" si="15">$CA56&amp;CB56</f>
        <v/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60" t="str">
        <f t="shared" ref="CA56:CA57" si="16">IF(AND($B56&lt;&gt;0,I56=""),"* No olvide ingresar la variable "&amp;I$51&amp;""&amp;". Digite CERO si no tiene. ",IF(I56&gt;$B56,"* La variable Pueblos Originarios no debe ser mayor al Total Ambos Sexos. ",""))</f>
        <v/>
      </c>
      <c r="CB56" s="60" t="str">
        <f t="shared" ref="CB56:CB57" si="17">IF(AND($B56&lt;&gt;0,J56=""),"* No olvide ingresar la variable "&amp;J$51&amp;""&amp;" (Digite CERO si no tiene). ",IF(J56&gt;$B56,"* La variable Migrantes no debe ser mayor al Total Ambos Sexos. ",""))</f>
        <v/>
      </c>
      <c r="CC56" s="59"/>
      <c r="CD56" s="59"/>
      <c r="CE56" s="61"/>
      <c r="CF56" s="61"/>
      <c r="CG56" s="61"/>
      <c r="CH56" s="61"/>
      <c r="CI56" s="61"/>
      <c r="CK56" s="62">
        <f t="shared" ref="CK56:CL57" si="18">IF(AND($B56&lt;&gt;0,I56=""),1,IF(I56&gt;$B56,1,0))</f>
        <v>0</v>
      </c>
      <c r="CL56" s="62">
        <f t="shared" si="18"/>
        <v>0</v>
      </c>
    </row>
    <row r="57" spans="1:90" ht="15" customHeight="1" x14ac:dyDescent="0.25">
      <c r="A57" s="161" t="s">
        <v>62</v>
      </c>
      <c r="B57" s="162">
        <f>SUM(C57+D57)</f>
        <v>0</v>
      </c>
      <c r="C57" s="163">
        <f t="shared" si="13"/>
        <v>0</v>
      </c>
      <c r="D57" s="37">
        <f t="shared" si="13"/>
        <v>0</v>
      </c>
      <c r="E57" s="40"/>
      <c r="F57" s="41"/>
      <c r="G57" s="89"/>
      <c r="H57" s="90"/>
      <c r="I57" s="91"/>
      <c r="J57" s="88"/>
      <c r="K57" s="58" t="str">
        <f t="shared" si="15"/>
        <v/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59"/>
      <c r="BL57" s="59"/>
      <c r="BM57" s="59"/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  <c r="BZ57" s="59"/>
      <c r="CA57" s="60" t="str">
        <f t="shared" si="16"/>
        <v/>
      </c>
      <c r="CB57" s="60" t="str">
        <f t="shared" si="17"/>
        <v/>
      </c>
      <c r="CC57" s="59"/>
      <c r="CD57" s="59"/>
      <c r="CE57" s="61"/>
      <c r="CF57" s="61"/>
      <c r="CG57" s="61"/>
      <c r="CH57" s="61"/>
      <c r="CI57" s="61"/>
      <c r="CK57" s="62">
        <f>IF(AND($B57&lt;&gt;0,I57=""),1,IF(I57&gt;$B57,1,0))</f>
        <v>0</v>
      </c>
      <c r="CL57" s="62">
        <f t="shared" si="18"/>
        <v>0</v>
      </c>
    </row>
    <row r="58" spans="1:90" ht="18" customHeight="1" x14ac:dyDescent="0.25">
      <c r="A58" s="11" t="s">
        <v>63</v>
      </c>
      <c r="B58" s="12"/>
      <c r="C58" s="12"/>
      <c r="D58" s="12"/>
      <c r="E58" s="12"/>
      <c r="F58" s="12"/>
      <c r="G58" s="12"/>
      <c r="H58" s="12"/>
      <c r="I58" s="12"/>
      <c r="J58" s="13"/>
      <c r="K58" s="13"/>
    </row>
    <row r="59" spans="1:90" ht="15" customHeight="1" x14ac:dyDescent="0.25">
      <c r="A59" s="3812" t="s">
        <v>64</v>
      </c>
      <c r="B59" s="3814"/>
      <c r="C59" s="3811" t="s">
        <v>65</v>
      </c>
      <c r="D59" s="3818" t="s">
        <v>66</v>
      </c>
      <c r="E59" s="3820"/>
      <c r="F59" s="3820"/>
      <c r="G59" s="3820"/>
      <c r="H59" s="3820"/>
      <c r="I59" s="3820"/>
      <c r="J59" s="3869"/>
      <c r="K59" s="3870" t="s">
        <v>28</v>
      </c>
      <c r="L59" s="3814" t="s">
        <v>29</v>
      </c>
    </row>
    <row r="60" spans="1:90" ht="21" x14ac:dyDescent="0.25">
      <c r="A60" s="2504"/>
      <c r="B60" s="2506"/>
      <c r="C60" s="2510"/>
      <c r="D60" s="3824" t="s">
        <v>67</v>
      </c>
      <c r="E60" s="3822" t="s">
        <v>68</v>
      </c>
      <c r="F60" s="3822" t="s">
        <v>69</v>
      </c>
      <c r="G60" s="3822" t="s">
        <v>70</v>
      </c>
      <c r="H60" s="3822" t="s">
        <v>71</v>
      </c>
      <c r="I60" s="3822" t="s">
        <v>72</v>
      </c>
      <c r="J60" s="3871" t="s">
        <v>73</v>
      </c>
      <c r="K60" s="2531"/>
      <c r="L60" s="2522"/>
    </row>
    <row r="61" spans="1:90" ht="15" customHeight="1" x14ac:dyDescent="0.25">
      <c r="A61" s="3872" t="s">
        <v>74</v>
      </c>
      <c r="B61" s="3873"/>
      <c r="C61" s="3874">
        <f>SUM(D61:H61)</f>
        <v>0</v>
      </c>
      <c r="D61" s="3840"/>
      <c r="E61" s="1788"/>
      <c r="F61" s="1788"/>
      <c r="G61" s="1788"/>
      <c r="H61" s="1788"/>
      <c r="I61" s="1789"/>
      <c r="J61" s="1790"/>
      <c r="K61" s="3875"/>
      <c r="L61" s="3841"/>
      <c r="M61" s="58" t="str">
        <f>$CA61&amp;CB61</f>
        <v/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60" t="str">
        <f>IF(AND($C61&lt;&gt;0,K61=""),"* No olvide ingresar la variable "&amp;K$59&amp;""&amp;". Digite CERO si no tiene. ",IF(K61&gt;$C61,"* La variable Pueblos Originarios no debe ser mayor al Total. ",""))</f>
        <v/>
      </c>
      <c r="CB61" s="60" t="str">
        <f>IF(AND($C61&lt;&gt;0,L61=""),"* No olvide ingresar la variable "&amp;L$59&amp;""&amp;". Digite CERO si no tiene. ",IF(L61&gt;$C61,"* La variable Migrantes no debe ser mayor al Total. ",""))</f>
        <v/>
      </c>
      <c r="CC61" s="59"/>
      <c r="CD61" s="59"/>
      <c r="CE61" s="61"/>
      <c r="CF61" s="61"/>
      <c r="CG61" s="61"/>
      <c r="CH61" s="61"/>
      <c r="CI61" s="61"/>
      <c r="CK61" s="62">
        <f>IF(AND($C61&lt;&gt;0,K61=""),1,IF(K61&gt;$C61,1,0))</f>
        <v>0</v>
      </c>
      <c r="CL61" s="62">
        <f>IF(AND($C61&lt;&gt;0,L61=""),1,IF(L61&gt;$C61,1,0))</f>
        <v>0</v>
      </c>
    </row>
    <row r="62" spans="1:90" ht="15" customHeight="1" x14ac:dyDescent="0.25">
      <c r="A62" s="2538" t="s">
        <v>75</v>
      </c>
      <c r="B62" s="2538"/>
      <c r="C62" s="170">
        <f>SUM(D62:H62)</f>
        <v>0</v>
      </c>
      <c r="D62" s="67"/>
      <c r="E62" s="171"/>
      <c r="F62" s="171"/>
      <c r="G62" s="171"/>
      <c r="H62" s="171"/>
      <c r="I62" s="172"/>
      <c r="J62" s="173"/>
      <c r="K62" s="174"/>
      <c r="L62" s="78"/>
      <c r="M62" s="58" t="str">
        <f t="shared" ref="M62:M67" si="19">$CA62&amp;CB62</f>
        <v/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60" t="str">
        <f t="shared" ref="CA62:CA67" si="20">IF(AND($C62&lt;&gt;0,K62=""),"* No olvide ingresar la variable "&amp;K$59&amp;""&amp;". Digite CERO si no tiene. ",IF(K62&gt;$C62,"* La variable Pueblos Originarios no debe ser mayor al Total. ",""))</f>
        <v/>
      </c>
      <c r="CB62" s="60" t="str">
        <f t="shared" ref="CB62:CB66" si="21">IF(AND($C62&lt;&gt;0,L62=""),"* No olvide ingresar la variable "&amp;L$59&amp;""&amp;". Digite CERO si no tiene. ",IF(L62&gt;$C62,"* La variable Migrantes no debe ser mayor al Total. ",""))</f>
        <v/>
      </c>
      <c r="CC62" s="59"/>
      <c r="CD62" s="59"/>
      <c r="CE62" s="61"/>
      <c r="CF62" s="61"/>
      <c r="CG62" s="61"/>
      <c r="CH62" s="61"/>
      <c r="CI62" s="61"/>
      <c r="CK62" s="62">
        <f t="shared" ref="CK62:CL67" si="22">IF(AND($C62&lt;&gt;0,K62=""),1,IF(K62&gt;$C62,1,0))</f>
        <v>0</v>
      </c>
      <c r="CL62" s="62">
        <f t="shared" si="22"/>
        <v>0</v>
      </c>
    </row>
    <row r="63" spans="1:90" ht="15" customHeight="1" x14ac:dyDescent="0.25">
      <c r="A63" s="2538" t="s">
        <v>76</v>
      </c>
      <c r="B63" s="2538"/>
      <c r="C63" s="170">
        <f>SUM(D63:H63)</f>
        <v>0</v>
      </c>
      <c r="D63" s="77"/>
      <c r="E63" s="175"/>
      <c r="F63" s="175"/>
      <c r="G63" s="175"/>
      <c r="H63" s="175"/>
      <c r="I63" s="176"/>
      <c r="J63" s="177"/>
      <c r="K63" s="174"/>
      <c r="L63" s="78"/>
      <c r="M63" s="58" t="str">
        <f t="shared" si="19"/>
        <v/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60" t="str">
        <f t="shared" si="20"/>
        <v/>
      </c>
      <c r="CB63" s="60" t="str">
        <f t="shared" si="21"/>
        <v/>
      </c>
      <c r="CC63" s="59"/>
      <c r="CD63" s="59"/>
      <c r="CE63" s="61"/>
      <c r="CF63" s="61"/>
      <c r="CG63" s="61"/>
      <c r="CH63" s="61"/>
      <c r="CI63" s="61"/>
      <c r="CK63" s="62">
        <f t="shared" si="22"/>
        <v>0</v>
      </c>
      <c r="CL63" s="62">
        <f t="shared" si="22"/>
        <v>0</v>
      </c>
    </row>
    <row r="64" spans="1:90" ht="15" customHeight="1" x14ac:dyDescent="0.25">
      <c r="A64" s="2538" t="s">
        <v>77</v>
      </c>
      <c r="B64" s="2538"/>
      <c r="C64" s="84">
        <f>SUM(H64:J64)</f>
        <v>0</v>
      </c>
      <c r="D64" s="178"/>
      <c r="E64" s="179"/>
      <c r="F64" s="179"/>
      <c r="G64" s="179"/>
      <c r="H64" s="180"/>
      <c r="I64" s="175"/>
      <c r="J64" s="181"/>
      <c r="K64" s="174"/>
      <c r="L64" s="78"/>
      <c r="M64" s="58" t="str">
        <f t="shared" si="19"/>
        <v/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60" t="str">
        <f t="shared" si="20"/>
        <v/>
      </c>
      <c r="CB64" s="60" t="str">
        <f t="shared" si="21"/>
        <v/>
      </c>
      <c r="CC64" s="59"/>
      <c r="CD64" s="59"/>
      <c r="CE64" s="61"/>
      <c r="CF64" s="61"/>
      <c r="CG64" s="61"/>
      <c r="CH64" s="61"/>
      <c r="CI64" s="61"/>
      <c r="CK64" s="62">
        <f t="shared" si="22"/>
        <v>0</v>
      </c>
      <c r="CL64" s="62">
        <f t="shared" si="22"/>
        <v>0</v>
      </c>
    </row>
    <row r="65" spans="1:90" ht="24" customHeight="1" x14ac:dyDescent="0.25">
      <c r="A65" s="2538" t="s">
        <v>78</v>
      </c>
      <c r="B65" s="2538"/>
      <c r="C65" s="84">
        <f>SUM(H65:J65)</f>
        <v>0</v>
      </c>
      <c r="D65" s="178"/>
      <c r="E65" s="179"/>
      <c r="F65" s="179"/>
      <c r="G65" s="179"/>
      <c r="H65" s="180"/>
      <c r="I65" s="175"/>
      <c r="J65" s="181"/>
      <c r="K65" s="174"/>
      <c r="L65" s="78"/>
      <c r="M65" s="58" t="str">
        <f t="shared" si="19"/>
        <v/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60" t="str">
        <f t="shared" si="20"/>
        <v/>
      </c>
      <c r="CB65" s="60" t="str">
        <f t="shared" si="21"/>
        <v/>
      </c>
      <c r="CC65" s="59"/>
      <c r="CD65" s="59"/>
      <c r="CE65" s="61"/>
      <c r="CF65" s="61"/>
      <c r="CG65" s="61"/>
      <c r="CH65" s="61"/>
      <c r="CI65" s="61"/>
      <c r="CK65" s="62">
        <f t="shared" si="22"/>
        <v>0</v>
      </c>
      <c r="CL65" s="62">
        <f t="shared" si="22"/>
        <v>0</v>
      </c>
    </row>
    <row r="66" spans="1:90" ht="15" customHeight="1" x14ac:dyDescent="0.25">
      <c r="A66" s="2539" t="s">
        <v>79</v>
      </c>
      <c r="B66" s="2539"/>
      <c r="C66" s="182">
        <f>SUM(H66:J66)</f>
        <v>0</v>
      </c>
      <c r="D66" s="183"/>
      <c r="E66" s="184"/>
      <c r="F66" s="184"/>
      <c r="G66" s="184"/>
      <c r="H66" s="185"/>
      <c r="I66" s="186"/>
      <c r="J66" s="187"/>
      <c r="K66" s="188"/>
      <c r="L66" s="88"/>
      <c r="M66" s="58" t="str">
        <f>$CA66&amp;CB66</f>
        <v/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60" t="str">
        <f t="shared" si="20"/>
        <v/>
      </c>
      <c r="CB66" s="60" t="str">
        <f t="shared" si="21"/>
        <v/>
      </c>
      <c r="CC66" s="59"/>
      <c r="CD66" s="59"/>
      <c r="CE66" s="61"/>
      <c r="CF66" s="61"/>
      <c r="CG66" s="61"/>
      <c r="CH66" s="61"/>
      <c r="CI66" s="61"/>
      <c r="CK66" s="62">
        <f t="shared" si="22"/>
        <v>0</v>
      </c>
      <c r="CL66" s="62">
        <f t="shared" si="22"/>
        <v>0</v>
      </c>
    </row>
    <row r="67" spans="1:90" ht="15" customHeight="1" x14ac:dyDescent="0.25">
      <c r="A67" s="3876" t="s">
        <v>80</v>
      </c>
      <c r="B67" s="3876"/>
      <c r="C67" s="189">
        <f>SUM(D67:J67)</f>
        <v>0</v>
      </c>
      <c r="D67" s="190"/>
      <c r="E67" s="191"/>
      <c r="F67" s="191"/>
      <c r="G67" s="191"/>
      <c r="H67" s="192"/>
      <c r="I67" s="193"/>
      <c r="J67" s="194"/>
      <c r="K67" s="195"/>
      <c r="L67" s="143"/>
      <c r="M67" s="58" t="str">
        <f t="shared" si="19"/>
        <v/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9"/>
      <c r="BF67" s="59"/>
      <c r="BG67" s="59"/>
      <c r="BH67" s="59"/>
      <c r="BI67" s="59"/>
      <c r="BJ67" s="59"/>
      <c r="BK67" s="59"/>
      <c r="BL67" s="59"/>
      <c r="BM67" s="59"/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59"/>
      <c r="BY67" s="59"/>
      <c r="BZ67" s="59"/>
      <c r="CA67" s="60" t="str">
        <f t="shared" si="20"/>
        <v/>
      </c>
      <c r="CB67" s="60" t="str">
        <f>IF(AND($C67&lt;&gt;0,L67=""),"* No olvide ingresar la variable "&amp;L$59&amp;""&amp;". Digite CERO si no tiene. ",IF(L67&gt;$C67,"* La variable Migrantes no debe ser mayor al Total. ",""))</f>
        <v/>
      </c>
      <c r="CC67" s="59"/>
      <c r="CD67" s="59"/>
      <c r="CE67" s="61"/>
      <c r="CF67" s="61"/>
      <c r="CG67" s="61"/>
      <c r="CH67" s="61"/>
      <c r="CI67" s="61"/>
      <c r="CK67" s="62">
        <f t="shared" si="22"/>
        <v>0</v>
      </c>
      <c r="CL67" s="62">
        <f t="shared" si="22"/>
        <v>0</v>
      </c>
    </row>
    <row r="68" spans="1:90" ht="18" customHeight="1" x14ac:dyDescent="0.25">
      <c r="A68" s="11" t="s">
        <v>81</v>
      </c>
      <c r="B68" s="12"/>
      <c r="C68" s="12"/>
      <c r="D68" s="12"/>
      <c r="E68" s="12"/>
      <c r="F68" s="12"/>
      <c r="G68" s="12"/>
      <c r="H68" s="12"/>
      <c r="I68" s="12"/>
      <c r="J68" s="13"/>
      <c r="K68" s="13"/>
      <c r="L68" s="196"/>
    </row>
    <row r="69" spans="1:90" ht="15" customHeight="1" x14ac:dyDescent="0.25">
      <c r="A69" s="3814" t="s">
        <v>26</v>
      </c>
      <c r="B69" s="3812" t="s">
        <v>5</v>
      </c>
      <c r="C69" s="3813"/>
      <c r="D69" s="3814"/>
      <c r="E69" s="3859" t="s">
        <v>6</v>
      </c>
      <c r="F69" s="3859"/>
      <c r="G69" s="3859"/>
      <c r="H69" s="3877"/>
      <c r="I69" s="3817" t="s">
        <v>28</v>
      </c>
      <c r="J69" s="3849" t="s">
        <v>29</v>
      </c>
    </row>
    <row r="70" spans="1:90" ht="15" customHeight="1" x14ac:dyDescent="0.25">
      <c r="A70" s="2522"/>
      <c r="B70" s="2504"/>
      <c r="C70" s="2505"/>
      <c r="D70" s="2506"/>
      <c r="E70" s="3818" t="s">
        <v>10</v>
      </c>
      <c r="F70" s="3819"/>
      <c r="G70" s="3820" t="s">
        <v>11</v>
      </c>
      <c r="H70" s="3869"/>
      <c r="I70" s="2520"/>
      <c r="J70" s="2524"/>
    </row>
    <row r="71" spans="1:90" ht="15" customHeight="1" x14ac:dyDescent="0.25">
      <c r="A71" s="2506"/>
      <c r="B71" s="3878" t="s">
        <v>17</v>
      </c>
      <c r="C71" s="3851" t="s">
        <v>18</v>
      </c>
      <c r="D71" s="123" t="s">
        <v>19</v>
      </c>
      <c r="E71" s="3824" t="s">
        <v>18</v>
      </c>
      <c r="F71" s="3823" t="s">
        <v>19</v>
      </c>
      <c r="G71" s="3824" t="s">
        <v>18</v>
      </c>
      <c r="H71" s="3879" t="s">
        <v>19</v>
      </c>
      <c r="I71" s="2521"/>
      <c r="J71" s="2525"/>
    </row>
    <row r="72" spans="1:90" ht="15" customHeight="1" x14ac:dyDescent="0.25">
      <c r="A72" s="199" t="s">
        <v>22</v>
      </c>
      <c r="B72" s="200">
        <f>SUM(C72:D72)</f>
        <v>0</v>
      </c>
      <c r="C72" s="201">
        <f t="shared" ref="C72:D74" si="23">+E72+G72</f>
        <v>0</v>
      </c>
      <c r="D72" s="202">
        <f t="shared" si="23"/>
        <v>0</v>
      </c>
      <c r="E72" s="3840"/>
      <c r="F72" s="72"/>
      <c r="G72" s="67"/>
      <c r="H72" s="203"/>
      <c r="I72" s="204"/>
      <c r="J72" s="68"/>
      <c r="K72" s="58" t="str">
        <f>$CA72&amp;CB72</f>
        <v/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  <c r="BB72" s="59"/>
      <c r="BC72" s="59"/>
      <c r="BD72" s="59"/>
      <c r="BE72" s="59"/>
      <c r="BF72" s="59"/>
      <c r="BG72" s="59"/>
      <c r="BH72" s="59"/>
      <c r="BI72" s="59"/>
      <c r="BJ72" s="59"/>
      <c r="BK72" s="59"/>
      <c r="BL72" s="59"/>
      <c r="BM72" s="59"/>
      <c r="BN72" s="59"/>
      <c r="BO72" s="59"/>
      <c r="BP72" s="59"/>
      <c r="BQ72" s="59"/>
      <c r="BR72" s="59"/>
      <c r="BS72" s="59"/>
      <c r="BT72" s="59"/>
      <c r="BU72" s="59"/>
      <c r="BV72" s="59"/>
      <c r="BW72" s="59"/>
      <c r="BX72" s="59"/>
      <c r="BY72" s="59"/>
      <c r="BZ72" s="59"/>
      <c r="CA72" s="60" t="str">
        <f>IF(AND($B72&lt;&gt;0,I72=""),"* No olvide ingresar la variable "&amp;I$51&amp;""&amp;". Digite CERO si no tiene. ",IF(I72&gt;$B72,"* La variable Pueblos Originarios no debe ser mayor al Total Ambos Sexos. ",""))</f>
        <v/>
      </c>
      <c r="CB72" s="60" t="str">
        <f>IF(AND($B72&lt;&gt;0,J72=""),"* No olvide ingresar la variable "&amp;J$51&amp;""&amp;" (Digite CERO si no tiene). ",IF(J72&gt;$B72,"* La variable Migrantes no debe ser mayor al Total Ambos Sexos. ",""))</f>
        <v/>
      </c>
      <c r="CC72" s="59"/>
      <c r="CD72" s="59"/>
      <c r="CE72" s="61"/>
      <c r="CF72" s="61"/>
      <c r="CG72" s="61"/>
      <c r="CH72" s="61"/>
      <c r="CI72" s="61"/>
      <c r="CK72" s="62">
        <f>IF(AND($B72&lt;&gt;0,I72=""),1,IF(I72&gt;$B72,1,0))</f>
        <v>0</v>
      </c>
      <c r="CL72" s="62">
        <f>IF(AND($B72&lt;&gt;0,J72=""),1,IF(J72&gt;$B72,1,0))</f>
        <v>0</v>
      </c>
    </row>
    <row r="73" spans="1:90" ht="15" customHeight="1" x14ac:dyDescent="0.25">
      <c r="A73" s="205" t="s">
        <v>61</v>
      </c>
      <c r="B73" s="159">
        <f>SUM(C73:D73)</f>
        <v>0</v>
      </c>
      <c r="C73" s="206">
        <f t="shared" si="23"/>
        <v>0</v>
      </c>
      <c r="D73" s="207">
        <f t="shared" si="23"/>
        <v>0</v>
      </c>
      <c r="E73" s="77"/>
      <c r="F73" s="82"/>
      <c r="G73" s="77"/>
      <c r="H73" s="208"/>
      <c r="I73" s="174"/>
      <c r="J73" s="78"/>
      <c r="K73" s="58" t="str">
        <f t="shared" ref="K73:K74" si="24">$CA73&amp;CB73</f>
        <v/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  <c r="BE73" s="59"/>
      <c r="BF73" s="59"/>
      <c r="BG73" s="59"/>
      <c r="BH73" s="59"/>
      <c r="BI73" s="59"/>
      <c r="BJ73" s="59"/>
      <c r="BK73" s="59"/>
      <c r="BL73" s="59"/>
      <c r="BM73" s="59"/>
      <c r="BN73" s="59"/>
      <c r="BO73" s="59"/>
      <c r="BP73" s="59"/>
      <c r="BQ73" s="59"/>
      <c r="BR73" s="59"/>
      <c r="BS73" s="59"/>
      <c r="BT73" s="59"/>
      <c r="BU73" s="59"/>
      <c r="BV73" s="59"/>
      <c r="BW73" s="59"/>
      <c r="BX73" s="59"/>
      <c r="BY73" s="59"/>
      <c r="BZ73" s="59"/>
      <c r="CA73" s="60" t="str">
        <f t="shared" ref="CA73:CA74" si="25">IF(AND($B73&lt;&gt;0,I73=""),"* No olvide ingresar la variable "&amp;I$51&amp;""&amp;". Digite CERO si no tiene. ",IF(I73&gt;$B73,"* La variable Pueblos Originarios no debe ser mayor al Total Ambos Sexos. ",""))</f>
        <v/>
      </c>
      <c r="CB73" s="60" t="str">
        <f t="shared" ref="CB73" si="26">IF(AND($B73&lt;&gt;0,J73=""),"* No olvide ingresar la variable "&amp;J$51&amp;""&amp;" (Digite CERO si no tiene). ",IF(J73&gt;$B73,"* La variable Migrantes no debe ser mayor al Total Ambos Sexos. ",""))</f>
        <v/>
      </c>
      <c r="CC73" s="59"/>
      <c r="CD73" s="59"/>
      <c r="CE73" s="61"/>
      <c r="CF73" s="61"/>
      <c r="CG73" s="61"/>
      <c r="CH73" s="61"/>
      <c r="CI73" s="61"/>
      <c r="CK73" s="62">
        <f t="shared" ref="CK73:CL74" si="27">IF(AND($B73&lt;&gt;0,I73=""),1,IF(I73&gt;$B73,1,0))</f>
        <v>0</v>
      </c>
      <c r="CL73" s="62">
        <f t="shared" si="27"/>
        <v>0</v>
      </c>
    </row>
    <row r="74" spans="1:90" ht="15" customHeight="1" x14ac:dyDescent="0.25">
      <c r="A74" s="161" t="s">
        <v>82</v>
      </c>
      <c r="B74" s="162">
        <f>SUM(C74:D74)</f>
        <v>0</v>
      </c>
      <c r="C74" s="209">
        <f t="shared" si="23"/>
        <v>0</v>
      </c>
      <c r="D74" s="210">
        <f t="shared" si="23"/>
        <v>0</v>
      </c>
      <c r="E74" s="40"/>
      <c r="F74" s="41"/>
      <c r="G74" s="40"/>
      <c r="H74" s="211"/>
      <c r="I74" s="188"/>
      <c r="J74" s="88"/>
      <c r="K74" s="58" t="str">
        <f t="shared" si="24"/>
        <v/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60" t="str">
        <f t="shared" si="25"/>
        <v/>
      </c>
      <c r="CB74" s="60" t="str">
        <f>IF(AND($B74&lt;&gt;0,J74=""),"* No olvide ingresar la variable "&amp;J$51&amp;""&amp;" (Digite CERO si no tiene). ",IF(J74&gt;$B74,"* La variable Migrantes no debe ser mayor al Total Ambos Sexos. ",""))</f>
        <v/>
      </c>
      <c r="CC74" s="59"/>
      <c r="CD74" s="59"/>
      <c r="CE74" s="61"/>
      <c r="CF74" s="61"/>
      <c r="CG74" s="61"/>
      <c r="CH74" s="61"/>
      <c r="CI74" s="61"/>
      <c r="CK74" s="62">
        <f t="shared" si="27"/>
        <v>0</v>
      </c>
      <c r="CL74" s="62">
        <f t="shared" si="27"/>
        <v>0</v>
      </c>
    </row>
    <row r="75" spans="1:90" ht="18" customHeight="1" x14ac:dyDescent="0.25">
      <c r="A75" s="212" t="s">
        <v>83</v>
      </c>
      <c r="B75" s="213"/>
      <c r="C75" s="213"/>
      <c r="D75" s="213"/>
      <c r="E75" s="213"/>
      <c r="F75" s="213"/>
      <c r="G75" s="213"/>
    </row>
    <row r="76" spans="1:90" ht="18" customHeight="1" x14ac:dyDescent="0.25">
      <c r="A76" s="212" t="s">
        <v>84</v>
      </c>
      <c r="B76" s="214"/>
      <c r="C76" s="214"/>
      <c r="D76" s="214"/>
      <c r="E76" s="214"/>
      <c r="F76" s="214"/>
      <c r="G76" s="214"/>
    </row>
    <row r="77" spans="1:90" ht="15" customHeight="1" x14ac:dyDescent="0.25">
      <c r="A77" s="3811" t="s">
        <v>85</v>
      </c>
      <c r="B77" s="3811" t="s">
        <v>65</v>
      </c>
    </row>
    <row r="78" spans="1:90" ht="15" customHeight="1" x14ac:dyDescent="0.25">
      <c r="A78" s="2509"/>
      <c r="B78" s="2510"/>
    </row>
    <row r="79" spans="1:90" ht="15" customHeight="1" x14ac:dyDescent="0.25">
      <c r="A79" s="2510"/>
      <c r="B79" s="3880">
        <f>SUM(B80:B83)</f>
        <v>0</v>
      </c>
    </row>
    <row r="80" spans="1:90" ht="15" customHeight="1" x14ac:dyDescent="0.25">
      <c r="A80" s="216" t="s">
        <v>86</v>
      </c>
      <c r="B80" s="217"/>
    </row>
    <row r="81" spans="1:93" ht="15" customHeight="1" x14ac:dyDescent="0.25">
      <c r="A81" s="218" t="s">
        <v>87</v>
      </c>
      <c r="B81" s="219"/>
    </row>
    <row r="82" spans="1:93" ht="15" customHeight="1" x14ac:dyDescent="0.25">
      <c r="A82" s="218" t="s">
        <v>22</v>
      </c>
      <c r="B82" s="219"/>
    </row>
    <row r="83" spans="1:93" ht="15" customHeight="1" x14ac:dyDescent="0.25">
      <c r="A83" s="220" t="s">
        <v>88</v>
      </c>
      <c r="B83" s="221"/>
    </row>
    <row r="84" spans="1:93" ht="18" customHeight="1" x14ac:dyDescent="0.25">
      <c r="A84" s="7" t="s">
        <v>89</v>
      </c>
    </row>
    <row r="85" spans="1:93" ht="52.5" x14ac:dyDescent="0.25">
      <c r="A85" s="3881" t="s">
        <v>90</v>
      </c>
      <c r="B85" s="3882" t="s">
        <v>91</v>
      </c>
      <c r="C85" s="3824" t="s">
        <v>92</v>
      </c>
      <c r="D85" s="3822" t="s">
        <v>93</v>
      </c>
      <c r="E85" s="3822" t="s">
        <v>94</v>
      </c>
      <c r="F85" s="3823" t="s">
        <v>95</v>
      </c>
    </row>
    <row r="86" spans="1:93" ht="15" customHeight="1" x14ac:dyDescent="0.25">
      <c r="A86" s="3883" t="s">
        <v>96</v>
      </c>
      <c r="B86" s="3884"/>
      <c r="C86" s="3840"/>
      <c r="D86" s="1788"/>
      <c r="E86" s="1788"/>
      <c r="F86" s="3841"/>
      <c r="G86" s="58" t="str">
        <f>$CA86&amp;CB86&amp;CC86&amp;CD86&amp;CE86</f>
        <v/>
      </c>
      <c r="CA86" s="60" t="str">
        <f>IF(CK86=1,"* Las Aplicaciones de EPSA con resultado de Riesgo psicosocial NO DEBE ser MAYOR que el Total de las Aplicaciones. ","")</f>
        <v/>
      </c>
      <c r="CB86" s="226" t="str">
        <f>IF(CL86=1,"* Las Aplicaciones de EPSA con resultado de Riesgo psicosocial NO DEBE ser MENOR que la variable Plan de equipo de cabecera en gestantes con 3 o más riesgos psicosociales. ","")</f>
        <v/>
      </c>
      <c r="CC86" s="226" t="str">
        <f>IF(CM86=1,"* Las Aplicaciones de EPSA asociadas a Violencia de Género NO DEBEN ser MAYOR al Total de Aplicaciones. ","")</f>
        <v/>
      </c>
      <c r="CD86" s="226" t="str">
        <f>IF(CN86=1,"* Las Aplicaciones de EPSA asociadas a 3 o más riesgos psicosociales NO DEBEN ser MAYOR al Total de Aplicaciones. ","")</f>
        <v/>
      </c>
      <c r="CE86" s="226" t="str">
        <f>IF(CO86=1,"* La variable Plan de equipo de cabecera en gestantes con 3 o más riesgos psicosociales NO DEBE ser MAYOR al Total de Aplicaciones. ","")</f>
        <v/>
      </c>
      <c r="CF86" s="227"/>
      <c r="CG86" s="227"/>
      <c r="CH86" s="227"/>
      <c r="CI86" s="227"/>
      <c r="CJ86" s="227"/>
      <c r="CK86" s="228">
        <f>IF(B86&lt;C86,1,0)</f>
        <v>0</v>
      </c>
      <c r="CL86" s="228">
        <f>IF(C86&lt;F86,1,0)</f>
        <v>0</v>
      </c>
      <c r="CM86" s="228">
        <f t="shared" ref="CM86:CO87" si="28">IF(D86&gt;$B86,1,0)</f>
        <v>0</v>
      </c>
      <c r="CN86" s="228">
        <f t="shared" si="28"/>
        <v>0</v>
      </c>
      <c r="CO86" s="228">
        <f t="shared" si="28"/>
        <v>0</v>
      </c>
    </row>
    <row r="87" spans="1:93" ht="15" customHeight="1" x14ac:dyDescent="0.25">
      <c r="A87" s="229" t="s">
        <v>97</v>
      </c>
      <c r="B87" s="230"/>
      <c r="C87" s="141"/>
      <c r="D87" s="193"/>
      <c r="E87" s="193"/>
      <c r="F87" s="143"/>
      <c r="G87" s="58" t="str">
        <f>$CA87&amp;CB87&amp;CC87&amp;CD87&amp;CE87</f>
        <v/>
      </c>
      <c r="CA87" s="60" t="str">
        <f>IF(CK87=1,"* Las Aplicaciones de EPSA con resultado de Riesgo psicosocial NO DEBE ser MAYOR que el Total de las Aplicaciones. ","")</f>
        <v/>
      </c>
      <c r="CB87" s="226" t="str">
        <f>IF(CL87=1,"* Las Aplicaciones de EPSA con resultado de Riesgo psicosocial NO DEBE ser MENOR que la variable Plan de equipo de cabecera en gestantes con 3 o más riesgos psicosociales. ","")</f>
        <v/>
      </c>
      <c r="CC87" s="226" t="str">
        <f>IF(CM87=1,"* Las Aplicaciones de EPSA asociadas a Violencia de Género NO DEBEN ser MAYOR al Total de Aplicaciones. ","")</f>
        <v/>
      </c>
      <c r="CD87" s="226" t="str">
        <f>IF(CN87=1,"* Las Aplicaciones de EPSA asociadas a 3 o más riesgos psicosociales NO DEBEN ser MAYOR al Total de Aplicaciones. ","")</f>
        <v/>
      </c>
      <c r="CE87" s="226" t="str">
        <f>IF(CO87=1,"* La variable Plan de equipo de cabecera en gestantes con 3 o más riesgos psicosociales NO DEBE ser MAYOR al Total de Aplicaciones. ","")</f>
        <v/>
      </c>
      <c r="CF87" s="227"/>
      <c r="CG87" s="227"/>
      <c r="CH87" s="227"/>
      <c r="CI87" s="227"/>
      <c r="CJ87" s="227"/>
      <c r="CK87" s="228">
        <f>IF(B87&lt;C87,1,0)</f>
        <v>0</v>
      </c>
      <c r="CL87" s="228">
        <f>IF(C87&lt;F87,1,0)</f>
        <v>0</v>
      </c>
      <c r="CM87" s="228">
        <f t="shared" si="28"/>
        <v>0</v>
      </c>
      <c r="CN87" s="228">
        <f t="shared" si="28"/>
        <v>0</v>
      </c>
      <c r="CO87" s="228">
        <f t="shared" si="28"/>
        <v>0</v>
      </c>
    </row>
    <row r="88" spans="1:93" ht="18" customHeight="1" x14ac:dyDescent="0.25">
      <c r="A88" s="7" t="s">
        <v>98</v>
      </c>
      <c r="B88" s="13"/>
      <c r="C88" s="13"/>
      <c r="D88" s="13"/>
      <c r="E88" s="13"/>
      <c r="F88" s="214"/>
    </row>
    <row r="89" spans="1:93" ht="39" customHeight="1" x14ac:dyDescent="0.25">
      <c r="A89" s="3812" t="s">
        <v>99</v>
      </c>
      <c r="B89" s="3814"/>
      <c r="C89" s="3824" t="s">
        <v>100</v>
      </c>
      <c r="D89" s="3822" t="s">
        <v>101</v>
      </c>
      <c r="E89" s="3822" t="s">
        <v>102</v>
      </c>
      <c r="F89" s="3822" t="s">
        <v>103</v>
      </c>
      <c r="G89" s="3879" t="s">
        <v>104</v>
      </c>
      <c r="H89" s="3823" t="s">
        <v>105</v>
      </c>
    </row>
    <row r="90" spans="1:93" ht="24" customHeight="1" x14ac:dyDescent="0.25">
      <c r="A90" s="3885" t="s">
        <v>106</v>
      </c>
      <c r="B90" s="3886" t="s">
        <v>107</v>
      </c>
      <c r="C90" s="3875"/>
      <c r="D90" s="1789"/>
      <c r="E90" s="1789"/>
      <c r="F90" s="1788"/>
      <c r="G90" s="1791"/>
      <c r="H90" s="3845"/>
      <c r="I90" s="58" t="str">
        <f>$CA90</f>
        <v/>
      </c>
      <c r="CA90" s="60" t="str">
        <f>IF(AND($C90&lt;&gt;0,H90=""),"* No olvide ingresar la variable "&amp;H$89&amp;""&amp;". Digite CERO si no tiene. ",IF(H90&gt;$C90,"* La variable Casos alterados derivados a Salud Mental no debe ser mayor al Total de Aplicaciones. ",""))</f>
        <v/>
      </c>
      <c r="CB90" s="59"/>
      <c r="CC90" s="59"/>
      <c r="CD90" s="59"/>
      <c r="CE90" s="61"/>
      <c r="CF90" s="61"/>
      <c r="CG90" s="61"/>
      <c r="CH90" s="61"/>
      <c r="CI90" s="61"/>
      <c r="CK90" s="62">
        <f>IF(AND($C90&lt;&gt;0,H90=""),1,IF(H90&gt;$C90,1,0))</f>
        <v>0</v>
      </c>
    </row>
    <row r="91" spans="1:93" ht="21.6" customHeight="1" x14ac:dyDescent="0.25">
      <c r="A91" s="2497"/>
      <c r="B91" s="233" t="s">
        <v>108</v>
      </c>
      <c r="C91" s="188"/>
      <c r="D91" s="234"/>
      <c r="E91" s="234"/>
      <c r="F91" s="186"/>
      <c r="G91" s="187"/>
      <c r="H91" s="41"/>
      <c r="I91" s="58" t="str">
        <f t="shared" ref="I91:I92" si="29">$CA91</f>
        <v/>
      </c>
      <c r="CA91" s="60" t="str">
        <f t="shared" ref="CA91:CA93" si="30">IF(AND($C91&lt;&gt;0,H91=""),"* No olvide ingresar la variable "&amp;H$89&amp;""&amp;". Digite CERO si no tiene. ",IF(H91&gt;$C91,"* La variable Casos alterados derivados a Salud Mental no debe ser mayor al Total de Aplicaciones. ",""))</f>
        <v/>
      </c>
      <c r="CB91" s="59"/>
      <c r="CC91" s="59"/>
      <c r="CD91" s="59"/>
      <c r="CE91" s="61"/>
      <c r="CF91" s="61"/>
      <c r="CG91" s="61"/>
      <c r="CH91" s="61"/>
      <c r="CI91" s="61"/>
      <c r="CK91" s="62">
        <f t="shared" ref="CK91:CK92" si="31">IF(AND($C91&lt;&gt;0,H91=""),1,IF(H91&gt;$C91,1,0))</f>
        <v>0</v>
      </c>
    </row>
    <row r="92" spans="1:93" ht="15" customHeight="1" x14ac:dyDescent="0.25">
      <c r="A92" s="2517" t="s">
        <v>109</v>
      </c>
      <c r="B92" s="235" t="s">
        <v>110</v>
      </c>
      <c r="C92" s="3840"/>
      <c r="D92" s="1788"/>
      <c r="E92" s="1788"/>
      <c r="F92" s="1792"/>
      <c r="G92" s="1793"/>
      <c r="H92" s="3887"/>
      <c r="I92" s="58" t="str">
        <f t="shared" si="29"/>
        <v/>
      </c>
      <c r="CA92" s="60" t="str">
        <f t="shared" si="30"/>
        <v/>
      </c>
      <c r="CB92" s="59"/>
      <c r="CC92" s="59"/>
      <c r="CD92" s="59"/>
      <c r="CE92" s="61"/>
      <c r="CF92" s="61"/>
      <c r="CG92" s="61"/>
      <c r="CH92" s="61"/>
      <c r="CI92" s="61"/>
      <c r="CK92" s="62">
        <f t="shared" si="31"/>
        <v>0</v>
      </c>
    </row>
    <row r="93" spans="1:93" ht="15" customHeight="1" x14ac:dyDescent="0.25">
      <c r="A93" s="2518"/>
      <c r="B93" s="233" t="s">
        <v>111</v>
      </c>
      <c r="C93" s="40"/>
      <c r="D93" s="186"/>
      <c r="E93" s="186"/>
      <c r="F93" s="184"/>
      <c r="G93" s="239"/>
      <c r="H93" s="240"/>
      <c r="I93" s="58" t="str">
        <f>$CA93</f>
        <v/>
      </c>
      <c r="CA93" s="60" t="str">
        <f t="shared" si="30"/>
        <v/>
      </c>
      <c r="CB93" s="59"/>
      <c r="CC93" s="59"/>
      <c r="CD93" s="59"/>
      <c r="CE93" s="61"/>
      <c r="CF93" s="61"/>
      <c r="CG93" s="61"/>
      <c r="CH93" s="61"/>
      <c r="CI93" s="61"/>
      <c r="CK93" s="62">
        <f>IF(AND($C93&lt;&gt;0,H93=""),1,IF(H93&gt;$C93,1,0))</f>
        <v>0</v>
      </c>
    </row>
    <row r="94" spans="1:93" ht="18" customHeight="1" x14ac:dyDescent="0.25">
      <c r="A94" s="7" t="s">
        <v>112</v>
      </c>
      <c r="B94" s="241"/>
      <c r="C94" s="242"/>
      <c r="D94" s="242"/>
      <c r="E94" s="242"/>
      <c r="F94" s="3"/>
      <c r="G94" s="213"/>
      <c r="H94" s="243"/>
      <c r="I94" s="3"/>
    </row>
    <row r="95" spans="1:93" ht="15" customHeight="1" x14ac:dyDescent="0.25">
      <c r="A95" s="3813" t="s">
        <v>85</v>
      </c>
      <c r="B95" s="3814"/>
      <c r="C95" s="3818" t="s">
        <v>65</v>
      </c>
      <c r="D95" s="3820"/>
      <c r="E95" s="3819"/>
      <c r="F95" s="3818" t="s">
        <v>113</v>
      </c>
      <c r="G95" s="3819"/>
      <c r="H95" s="3818" t="s">
        <v>114</v>
      </c>
      <c r="I95" s="3819"/>
    </row>
    <row r="96" spans="1:93" ht="15" customHeight="1" x14ac:dyDescent="0.25">
      <c r="A96" s="2505"/>
      <c r="B96" s="2506"/>
      <c r="C96" s="3824" t="s">
        <v>17</v>
      </c>
      <c r="D96" s="3851" t="s">
        <v>18</v>
      </c>
      <c r="E96" s="3823" t="s">
        <v>19</v>
      </c>
      <c r="F96" s="3824" t="s">
        <v>18</v>
      </c>
      <c r="G96" s="3823" t="s">
        <v>19</v>
      </c>
      <c r="H96" s="3824" t="s">
        <v>18</v>
      </c>
      <c r="I96" s="3823" t="s">
        <v>19</v>
      </c>
    </row>
    <row r="97" spans="1:90" ht="15" customHeight="1" x14ac:dyDescent="0.25">
      <c r="A97" s="3818" t="s">
        <v>65</v>
      </c>
      <c r="B97" s="3819"/>
      <c r="C97" s="3863">
        <f t="shared" ref="C97:I97" si="32">SUM(C98:C102)</f>
        <v>0</v>
      </c>
      <c r="D97" s="3888">
        <f t="shared" si="32"/>
        <v>0</v>
      </c>
      <c r="E97" s="3864">
        <f t="shared" si="32"/>
        <v>0</v>
      </c>
      <c r="F97" s="3863">
        <f>SUM(F98:F102)</f>
        <v>0</v>
      </c>
      <c r="G97" s="3864">
        <f t="shared" si="32"/>
        <v>0</v>
      </c>
      <c r="H97" s="3863">
        <f t="shared" si="32"/>
        <v>0</v>
      </c>
      <c r="I97" s="3864">
        <f t="shared" si="32"/>
        <v>0</v>
      </c>
    </row>
    <row r="98" spans="1:90" ht="15" customHeight="1" x14ac:dyDescent="0.25">
      <c r="A98" s="3889" t="s">
        <v>22</v>
      </c>
      <c r="B98" s="3890"/>
      <c r="C98" s="3891">
        <f>SUM(D98+E98)</f>
        <v>0</v>
      </c>
      <c r="D98" s="3892">
        <f>SUM(F98+H98)</f>
        <v>0</v>
      </c>
      <c r="E98" s="3857">
        <f>SUM(G98+I98)</f>
        <v>0</v>
      </c>
      <c r="F98" s="3840"/>
      <c r="G98" s="3845"/>
      <c r="H98" s="3840"/>
      <c r="I98" s="3841"/>
    </row>
    <row r="99" spans="1:90" ht="15" customHeight="1" x14ac:dyDescent="0.25">
      <c r="A99" s="2542" t="s">
        <v>88</v>
      </c>
      <c r="B99" s="2543"/>
      <c r="C99" s="247">
        <f>SUM(D99+E99)</f>
        <v>0</v>
      </c>
      <c r="D99" s="248">
        <f t="shared" ref="D99:E102" si="33">SUM(F99+H99)</f>
        <v>0</v>
      </c>
      <c r="E99" s="133">
        <f t="shared" si="33"/>
        <v>0</v>
      </c>
      <c r="F99" s="67"/>
      <c r="G99" s="72"/>
      <c r="H99" s="67"/>
      <c r="I99" s="68"/>
    </row>
    <row r="100" spans="1:90" ht="15" customHeight="1" x14ac:dyDescent="0.25">
      <c r="A100" s="2542" t="s">
        <v>87</v>
      </c>
      <c r="B100" s="2543"/>
      <c r="C100" s="247">
        <f>SUM(D100+E100)</f>
        <v>0</v>
      </c>
      <c r="D100" s="248">
        <f t="shared" si="33"/>
        <v>0</v>
      </c>
      <c r="E100" s="133">
        <f t="shared" si="33"/>
        <v>0</v>
      </c>
      <c r="F100" s="77"/>
      <c r="G100" s="82"/>
      <c r="H100" s="77"/>
      <c r="I100" s="78"/>
    </row>
    <row r="101" spans="1:90" ht="15" customHeight="1" x14ac:dyDescent="0.25">
      <c r="A101" s="2544" t="s">
        <v>115</v>
      </c>
      <c r="B101" s="2545"/>
      <c r="C101" s="249">
        <f>SUM(D101+E101)</f>
        <v>0</v>
      </c>
      <c r="D101" s="250">
        <f>SUM(F101+H101)</f>
        <v>0</v>
      </c>
      <c r="E101" s="251">
        <f>SUM(G101+I101)</f>
        <v>0</v>
      </c>
      <c r="F101" s="104"/>
      <c r="G101" s="109"/>
      <c r="H101" s="104"/>
      <c r="I101" s="105"/>
    </row>
    <row r="102" spans="1:90" ht="15" customHeight="1" x14ac:dyDescent="0.25">
      <c r="A102" s="2546" t="s">
        <v>116</v>
      </c>
      <c r="B102" s="2547"/>
      <c r="C102" s="252">
        <f>SUM(D102+E102)</f>
        <v>0</v>
      </c>
      <c r="D102" s="253">
        <f t="shared" si="33"/>
        <v>0</v>
      </c>
      <c r="E102" s="254">
        <f t="shared" si="33"/>
        <v>0</v>
      </c>
      <c r="F102" s="40"/>
      <c r="G102" s="41"/>
      <c r="H102" s="40"/>
      <c r="I102" s="88"/>
    </row>
    <row r="103" spans="1:90" ht="18" customHeight="1" x14ac:dyDescent="0.25">
      <c r="A103" s="2548" t="s">
        <v>117</v>
      </c>
      <c r="B103" s="2548"/>
      <c r="C103" s="2548"/>
      <c r="D103" s="2548"/>
      <c r="E103" s="2548"/>
      <c r="F103" s="2548"/>
      <c r="G103" s="2548"/>
      <c r="H103" s="2548"/>
      <c r="I103" s="2548"/>
      <c r="J103" s="2548"/>
      <c r="K103" s="2548"/>
      <c r="L103" s="2548"/>
      <c r="M103" s="2548"/>
      <c r="N103" s="2548"/>
      <c r="O103" s="2548"/>
      <c r="P103" s="2548"/>
      <c r="Q103" s="255"/>
      <c r="R103" s="3"/>
      <c r="S103" s="3"/>
      <c r="T103" s="3"/>
      <c r="U103" s="3"/>
    </row>
    <row r="104" spans="1:90" ht="18" customHeight="1" x14ac:dyDescent="0.25">
      <c r="A104" s="2549" t="s">
        <v>118</v>
      </c>
      <c r="B104" s="2549"/>
      <c r="C104" s="2549"/>
      <c r="D104" s="2549"/>
      <c r="E104" s="2549"/>
      <c r="F104" s="2549"/>
      <c r="G104" s="2549"/>
      <c r="H104" s="2549"/>
      <c r="I104" s="2549"/>
      <c r="J104" s="2549"/>
      <c r="K104" s="2549"/>
      <c r="L104" s="2549"/>
      <c r="M104" s="2549"/>
      <c r="N104" s="2549"/>
      <c r="O104" s="2549"/>
      <c r="P104" s="2549"/>
      <c r="Q104" s="2549"/>
      <c r="R104" s="3"/>
      <c r="S104" s="3"/>
      <c r="T104" s="3"/>
      <c r="U104" s="3"/>
    </row>
    <row r="105" spans="1:90" ht="15" customHeight="1" x14ac:dyDescent="0.25">
      <c r="A105" s="2550" t="s">
        <v>119</v>
      </c>
      <c r="B105" s="2551"/>
      <c r="C105" s="2556" t="s">
        <v>120</v>
      </c>
      <c r="D105" s="2557"/>
      <c r="E105" s="2558"/>
      <c r="F105" s="2559" t="s">
        <v>6</v>
      </c>
      <c r="G105" s="2560"/>
      <c r="H105" s="2560"/>
      <c r="I105" s="2560"/>
      <c r="J105" s="2560"/>
      <c r="K105" s="2560"/>
      <c r="L105" s="2560"/>
      <c r="M105" s="2560"/>
      <c r="N105" s="2560"/>
      <c r="O105" s="2560"/>
      <c r="P105" s="2560"/>
      <c r="Q105" s="2560"/>
      <c r="R105" s="2560"/>
      <c r="S105" s="2560"/>
      <c r="T105" s="2560"/>
      <c r="U105" s="2561"/>
      <c r="V105" s="2570" t="s">
        <v>121</v>
      </c>
      <c r="W105" s="2571" t="s">
        <v>122</v>
      </c>
    </row>
    <row r="106" spans="1:90" ht="15" customHeight="1" x14ac:dyDescent="0.25">
      <c r="A106" s="2552"/>
      <c r="B106" s="2553"/>
      <c r="C106" s="2504"/>
      <c r="D106" s="2505"/>
      <c r="E106" s="2506"/>
      <c r="F106" s="2572" t="s">
        <v>123</v>
      </c>
      <c r="G106" s="2573"/>
      <c r="H106" s="2573" t="s">
        <v>124</v>
      </c>
      <c r="I106" s="2573"/>
      <c r="J106" s="2573" t="s">
        <v>125</v>
      </c>
      <c r="K106" s="2573"/>
      <c r="L106" s="2573" t="s">
        <v>126</v>
      </c>
      <c r="M106" s="2573"/>
      <c r="N106" s="2573" t="s">
        <v>127</v>
      </c>
      <c r="O106" s="2573"/>
      <c r="P106" s="2573" t="s">
        <v>128</v>
      </c>
      <c r="Q106" s="2573"/>
      <c r="R106" s="2573" t="s">
        <v>129</v>
      </c>
      <c r="S106" s="2573"/>
      <c r="T106" s="2573" t="s">
        <v>130</v>
      </c>
      <c r="U106" s="2574"/>
      <c r="V106" s="2570"/>
      <c r="W106" s="2571"/>
    </row>
    <row r="107" spans="1:90" ht="15" customHeight="1" x14ac:dyDescent="0.25">
      <c r="A107" s="2554"/>
      <c r="B107" s="2555"/>
      <c r="C107" s="3850" t="s">
        <v>17</v>
      </c>
      <c r="D107" s="3851" t="s">
        <v>18</v>
      </c>
      <c r="E107" s="123" t="s">
        <v>19</v>
      </c>
      <c r="F107" s="256" t="s">
        <v>18</v>
      </c>
      <c r="G107" s="257" t="s">
        <v>19</v>
      </c>
      <c r="H107" s="258" t="s">
        <v>18</v>
      </c>
      <c r="I107" s="257" t="s">
        <v>19</v>
      </c>
      <c r="J107" s="258" t="s">
        <v>18</v>
      </c>
      <c r="K107" s="257" t="s">
        <v>19</v>
      </c>
      <c r="L107" s="258" t="s">
        <v>18</v>
      </c>
      <c r="M107" s="257" t="s">
        <v>19</v>
      </c>
      <c r="N107" s="258" t="s">
        <v>18</v>
      </c>
      <c r="O107" s="257" t="s">
        <v>19</v>
      </c>
      <c r="P107" s="258" t="s">
        <v>18</v>
      </c>
      <c r="Q107" s="257" t="s">
        <v>19</v>
      </c>
      <c r="R107" s="258" t="s">
        <v>18</v>
      </c>
      <c r="S107" s="257" t="s">
        <v>19</v>
      </c>
      <c r="T107" s="258" t="s">
        <v>18</v>
      </c>
      <c r="U107" s="259" t="s">
        <v>19</v>
      </c>
      <c r="V107" s="2570"/>
      <c r="W107" s="2571"/>
    </row>
    <row r="108" spans="1:90" ht="15" customHeight="1" x14ac:dyDescent="0.25">
      <c r="A108" s="3893" t="s">
        <v>131</v>
      </c>
      <c r="B108" s="3894"/>
      <c r="C108" s="3895">
        <f t="shared" ref="C108:C117" si="34">SUM(D108+E108)</f>
        <v>0</v>
      </c>
      <c r="D108" s="3896">
        <f>+J108+L108+N108+P108+R108+T108</f>
        <v>0</v>
      </c>
      <c r="E108" s="3839">
        <f>+K108+M108+O108+Q108+S108+U108</f>
        <v>0</v>
      </c>
      <c r="F108" s="3897"/>
      <c r="G108" s="3898"/>
      <c r="H108" s="3897"/>
      <c r="I108" s="3898"/>
      <c r="J108" s="3840"/>
      <c r="K108" s="3841"/>
      <c r="L108" s="3840"/>
      <c r="M108" s="3841"/>
      <c r="N108" s="3840"/>
      <c r="O108" s="3841"/>
      <c r="P108" s="3842"/>
      <c r="Q108" s="3841"/>
      <c r="R108" s="3842"/>
      <c r="S108" s="3841"/>
      <c r="T108" s="3842"/>
      <c r="U108" s="3843"/>
      <c r="V108" s="264"/>
      <c r="W108" s="265"/>
      <c r="X108" s="14"/>
      <c r="CA108" s="59"/>
      <c r="CB108" s="59"/>
      <c r="CC108" s="59"/>
      <c r="CD108" s="59"/>
      <c r="CE108" s="61"/>
      <c r="CF108" s="61"/>
      <c r="CG108" s="61"/>
      <c r="CH108" s="61"/>
      <c r="CI108" s="61"/>
    </row>
    <row r="109" spans="1:90" ht="15" customHeight="1" x14ac:dyDescent="0.25">
      <c r="A109" s="2566" t="s">
        <v>132</v>
      </c>
      <c r="B109" s="2567"/>
      <c r="C109" s="266">
        <f t="shared" si="34"/>
        <v>0</v>
      </c>
      <c r="D109" s="267">
        <f t="shared" ref="D109:E111" si="35">SUM(J109+L109+N109+P109+R109+T109)</f>
        <v>0</v>
      </c>
      <c r="E109" s="86">
        <f t="shared" si="35"/>
        <v>0</v>
      </c>
      <c r="F109" s="268"/>
      <c r="G109" s="269"/>
      <c r="H109" s="268"/>
      <c r="I109" s="270"/>
      <c r="J109" s="77"/>
      <c r="K109" s="78"/>
      <c r="L109" s="77"/>
      <c r="M109" s="78"/>
      <c r="N109" s="77"/>
      <c r="O109" s="78"/>
      <c r="P109" s="79"/>
      <c r="Q109" s="78"/>
      <c r="R109" s="79"/>
      <c r="S109" s="78"/>
      <c r="T109" s="79"/>
      <c r="U109" s="80"/>
      <c r="V109" s="271"/>
      <c r="W109" s="272"/>
      <c r="X109" s="14"/>
    </row>
    <row r="110" spans="1:90" ht="15" customHeight="1" x14ac:dyDescent="0.25">
      <c r="A110" s="2566" t="s">
        <v>133</v>
      </c>
      <c r="B110" s="2567"/>
      <c r="C110" s="266">
        <f t="shared" si="34"/>
        <v>0</v>
      </c>
      <c r="D110" s="267">
        <f t="shared" si="35"/>
        <v>0</v>
      </c>
      <c r="E110" s="86">
        <f t="shared" si="35"/>
        <v>0</v>
      </c>
      <c r="F110" s="273"/>
      <c r="G110" s="274"/>
      <c r="H110" s="273"/>
      <c r="I110" s="275"/>
      <c r="J110" s="104"/>
      <c r="K110" s="105"/>
      <c r="L110" s="104"/>
      <c r="M110" s="105"/>
      <c r="N110" s="104"/>
      <c r="O110" s="105"/>
      <c r="P110" s="106"/>
      <c r="Q110" s="105"/>
      <c r="R110" s="106"/>
      <c r="S110" s="105"/>
      <c r="T110" s="106"/>
      <c r="U110" s="107"/>
      <c r="V110" s="271"/>
      <c r="W110" s="272"/>
      <c r="X110" s="14"/>
    </row>
    <row r="111" spans="1:90" ht="15" customHeight="1" x14ac:dyDescent="0.25">
      <c r="A111" s="2568" t="s">
        <v>134</v>
      </c>
      <c r="B111" s="2569"/>
      <c r="C111" s="266">
        <f t="shared" si="34"/>
        <v>0</v>
      </c>
      <c r="D111" s="267">
        <f t="shared" si="35"/>
        <v>0</v>
      </c>
      <c r="E111" s="86">
        <f t="shared" si="35"/>
        <v>0</v>
      </c>
      <c r="F111" s="273"/>
      <c r="G111" s="274"/>
      <c r="H111" s="273"/>
      <c r="I111" s="275"/>
      <c r="J111" s="104"/>
      <c r="K111" s="105"/>
      <c r="L111" s="104"/>
      <c r="M111" s="105"/>
      <c r="N111" s="104"/>
      <c r="O111" s="105"/>
      <c r="P111" s="106"/>
      <c r="Q111" s="105"/>
      <c r="R111" s="106"/>
      <c r="S111" s="105"/>
      <c r="T111" s="106"/>
      <c r="U111" s="107"/>
      <c r="V111" s="271"/>
      <c r="W111" s="272"/>
      <c r="X111" s="14"/>
    </row>
    <row r="112" spans="1:90" ht="15" customHeight="1" x14ac:dyDescent="0.25">
      <c r="A112" s="2568" t="s">
        <v>135</v>
      </c>
      <c r="B112" s="2569"/>
      <c r="C112" s="266">
        <f t="shared" si="34"/>
        <v>0</v>
      </c>
      <c r="D112" s="267">
        <f>+F112+H112</f>
        <v>0</v>
      </c>
      <c r="E112" s="86">
        <f>+G112+I112</f>
        <v>0</v>
      </c>
      <c r="F112" s="104"/>
      <c r="G112" s="276"/>
      <c r="H112" s="104"/>
      <c r="I112" s="109"/>
      <c r="J112" s="268"/>
      <c r="K112" s="270"/>
      <c r="L112" s="268"/>
      <c r="M112" s="270"/>
      <c r="N112" s="268"/>
      <c r="O112" s="270"/>
      <c r="P112" s="277"/>
      <c r="Q112" s="270"/>
      <c r="R112" s="277"/>
      <c r="S112" s="270"/>
      <c r="T112" s="277"/>
      <c r="U112" s="278"/>
      <c r="V112" s="81"/>
      <c r="W112" s="279"/>
      <c r="X112" t="str">
        <f>CA112&amp;CB112</f>
        <v/>
      </c>
      <c r="CA112" s="60" t="str">
        <f>IF(AND($C112&lt;&gt;0,V112=""),"* No olvide ingresar la variable "&amp;V$105&amp;""&amp;". Digite CERO si no tiene. ",IF(V112&gt;$C112,"* La variable Niños, Niñas, Adolescentes y Jóvenes SENAME no debe ser mayor al Total Ambos Sexos. ",""))</f>
        <v/>
      </c>
      <c r="CB112" s="60" t="str">
        <f>IF(AND($C112&lt;&gt;0,W112=""),"* No olvide ingresar la variable "&amp;W$105&amp;""&amp;". Digite CERO si no tiene. ",IF(W112&gt;$C112,"* La variable Niños, Niñas, Adolescentes y Jóvenes Mejor Niñez no debe ser mayor al Total Ambos Sexos. ",""))</f>
        <v/>
      </c>
      <c r="CC112" s="59"/>
      <c r="CD112" s="59"/>
      <c r="CE112" s="61"/>
      <c r="CF112" s="61"/>
      <c r="CG112" s="61"/>
      <c r="CH112" s="61"/>
      <c r="CI112" s="61"/>
      <c r="CK112" s="62">
        <f>IF(AND($C112&lt;&gt;0,V112=""),1,IF(V112&gt;$C112,1,0))</f>
        <v>0</v>
      </c>
      <c r="CL112" s="62">
        <f>IF(AND($C112&lt;&gt;0,W112=""),1,IF(W112&gt;$C112,1,0))</f>
        <v>0</v>
      </c>
    </row>
    <row r="113" spans="1:90" ht="15" customHeight="1" x14ac:dyDescent="0.25">
      <c r="A113" s="2568" t="s">
        <v>136</v>
      </c>
      <c r="B113" s="2569"/>
      <c r="C113" s="280">
        <f>SUM(D113+E113)</f>
        <v>0</v>
      </c>
      <c r="D113" s="267">
        <f>+H113</f>
        <v>0</v>
      </c>
      <c r="E113" s="86">
        <f>+I113</f>
        <v>0</v>
      </c>
      <c r="F113" s="273"/>
      <c r="G113" s="274"/>
      <c r="H113" s="104"/>
      <c r="I113" s="109"/>
      <c r="J113" s="268"/>
      <c r="K113" s="281"/>
      <c r="L113" s="268"/>
      <c r="M113" s="281"/>
      <c r="N113" s="268"/>
      <c r="O113" s="281"/>
      <c r="P113" s="268"/>
      <c r="Q113" s="281"/>
      <c r="R113" s="268"/>
      <c r="S113" s="281"/>
      <c r="T113" s="268"/>
      <c r="U113" s="282"/>
      <c r="V113" s="81"/>
      <c r="W113" s="283"/>
      <c r="X113" s="14" t="str">
        <f t="shared" ref="X113:X117" si="36">CA113&amp;CB113</f>
        <v/>
      </c>
      <c r="CA113" s="60" t="str">
        <f t="shared" ref="CA113:CA116" si="37">IF(AND($C113&lt;&gt;0,V113=""),"* No olvide ingresar la variable "&amp;V$105&amp;""&amp;". Digite CERO si no tiene. ",IF(V113&gt;$C113,"* La variable Niños, Niñas, Adolescentes y Jóvenes SENAME no debe ser mayor al Total Ambos Sexos. ",""))</f>
        <v/>
      </c>
      <c r="CB113" s="60" t="str">
        <f t="shared" ref="CB113:CB116" si="38">IF(AND($C113&lt;&gt;0,W113=""),"* No olvide ingresar la variable "&amp;W$105&amp;""&amp;". Digite CERO si no tiene. ",IF(W113&gt;$C113,"* La variable Niños, Niñas, Adolescentes y Jóvenes Mejor Niñez no debe ser mayor al Total Ambos Sexos. ",""))</f>
        <v/>
      </c>
      <c r="CC113" s="59"/>
      <c r="CD113" s="59"/>
      <c r="CE113" s="61"/>
      <c r="CF113" s="61"/>
      <c r="CG113" s="61"/>
      <c r="CH113" s="61"/>
      <c r="CI113" s="61"/>
      <c r="CK113" s="62">
        <f t="shared" ref="CK113:CL116" si="39">IF(AND($C113&lt;&gt;0,V113=""),1,IF(V113&gt;$C113,1,0))</f>
        <v>0</v>
      </c>
      <c r="CL113" s="62">
        <f t="shared" si="39"/>
        <v>0</v>
      </c>
    </row>
    <row r="114" spans="1:90" ht="15" customHeight="1" x14ac:dyDescent="0.25">
      <c r="A114" s="2568" t="s">
        <v>137</v>
      </c>
      <c r="B114" s="2569"/>
      <c r="C114" s="280">
        <f>SUM(D114+E114)</f>
        <v>0</v>
      </c>
      <c r="D114" s="267">
        <f>(F114+H114)</f>
        <v>0</v>
      </c>
      <c r="E114" s="86">
        <f>(G114+I114)</f>
        <v>0</v>
      </c>
      <c r="F114" s="104"/>
      <c r="G114" s="109"/>
      <c r="H114" s="104"/>
      <c r="I114" s="109"/>
      <c r="J114" s="284"/>
      <c r="K114" s="285"/>
      <c r="L114" s="284"/>
      <c r="M114" s="285"/>
      <c r="N114" s="284"/>
      <c r="O114" s="285"/>
      <c r="P114" s="286"/>
      <c r="Q114" s="285"/>
      <c r="R114" s="286"/>
      <c r="S114" s="285"/>
      <c r="T114" s="286"/>
      <c r="U114" s="287"/>
      <c r="V114" s="91"/>
      <c r="W114" s="279"/>
      <c r="X114" s="14" t="str">
        <f t="shared" si="36"/>
        <v/>
      </c>
      <c r="CA114" s="60" t="str">
        <f t="shared" si="37"/>
        <v/>
      </c>
      <c r="CB114" s="60" t="str">
        <f t="shared" si="38"/>
        <v/>
      </c>
      <c r="CC114" s="59"/>
      <c r="CD114" s="59"/>
      <c r="CE114" s="61"/>
      <c r="CF114" s="61"/>
      <c r="CG114" s="61"/>
      <c r="CH114" s="61"/>
      <c r="CI114" s="61"/>
      <c r="CK114" s="62">
        <f t="shared" si="39"/>
        <v>0</v>
      </c>
      <c r="CL114" s="62">
        <f t="shared" si="39"/>
        <v>0</v>
      </c>
    </row>
    <row r="115" spans="1:90" ht="15" customHeight="1" x14ac:dyDescent="0.25">
      <c r="A115" s="3899" t="s">
        <v>138</v>
      </c>
      <c r="B115" s="3900" t="s">
        <v>139</v>
      </c>
      <c r="C115" s="3901">
        <f t="shared" si="34"/>
        <v>0</v>
      </c>
      <c r="D115" s="3902">
        <f t="shared" ref="D115:E117" si="40">SUM(F115+H115+J115+L115+N115+P115+R115+T115)</f>
        <v>0</v>
      </c>
      <c r="E115" s="3839">
        <f t="shared" si="40"/>
        <v>0</v>
      </c>
      <c r="F115" s="3840"/>
      <c r="G115" s="3903"/>
      <c r="H115" s="3840"/>
      <c r="I115" s="3845"/>
      <c r="J115" s="3840"/>
      <c r="K115" s="3841"/>
      <c r="L115" s="3840"/>
      <c r="M115" s="3841"/>
      <c r="N115" s="3840"/>
      <c r="O115" s="3845"/>
      <c r="P115" s="3840"/>
      <c r="Q115" s="3845"/>
      <c r="R115" s="3840"/>
      <c r="S115" s="3845"/>
      <c r="T115" s="3840"/>
      <c r="U115" s="1791"/>
      <c r="V115" s="3844"/>
      <c r="W115" s="3904"/>
      <c r="X115" s="14" t="str">
        <f t="shared" si="36"/>
        <v/>
      </c>
      <c r="CA115" s="60" t="str">
        <f t="shared" si="37"/>
        <v/>
      </c>
      <c r="CB115" s="60" t="str">
        <f t="shared" si="38"/>
        <v/>
      </c>
      <c r="CC115" s="59"/>
      <c r="CD115" s="59"/>
      <c r="CE115" s="61"/>
      <c r="CF115" s="61"/>
      <c r="CG115" s="61"/>
      <c r="CH115" s="61"/>
      <c r="CI115" s="61"/>
      <c r="CK115" s="62">
        <f t="shared" si="39"/>
        <v>0</v>
      </c>
      <c r="CL115" s="62">
        <f t="shared" si="39"/>
        <v>0</v>
      </c>
    </row>
    <row r="116" spans="1:90" ht="19.5" customHeight="1" x14ac:dyDescent="0.25">
      <c r="A116" s="2576"/>
      <c r="B116" s="293" t="s">
        <v>140</v>
      </c>
      <c r="C116" s="294">
        <f t="shared" si="34"/>
        <v>0</v>
      </c>
      <c r="D116" s="295">
        <f t="shared" si="40"/>
        <v>0</v>
      </c>
      <c r="E116" s="296">
        <f t="shared" si="40"/>
        <v>0</v>
      </c>
      <c r="F116" s="104"/>
      <c r="G116" s="276"/>
      <c r="H116" s="104"/>
      <c r="I116" s="109"/>
      <c r="J116" s="104"/>
      <c r="K116" s="105"/>
      <c r="L116" s="104"/>
      <c r="M116" s="105"/>
      <c r="N116" s="104"/>
      <c r="O116" s="109"/>
      <c r="P116" s="104"/>
      <c r="Q116" s="109"/>
      <c r="R116" s="104"/>
      <c r="S116" s="109"/>
      <c r="T116" s="104"/>
      <c r="U116" s="181"/>
      <c r="V116" s="297"/>
      <c r="W116" s="283"/>
      <c r="X116" s="14" t="str">
        <f t="shared" si="36"/>
        <v/>
      </c>
      <c r="CA116" s="60" t="str">
        <f t="shared" si="37"/>
        <v/>
      </c>
      <c r="CB116" s="60" t="str">
        <f t="shared" si="38"/>
        <v/>
      </c>
      <c r="CC116" s="59"/>
      <c r="CD116" s="59"/>
      <c r="CE116" s="61"/>
      <c r="CF116" s="61"/>
      <c r="CG116" s="61"/>
      <c r="CH116" s="61"/>
      <c r="CI116" s="61"/>
      <c r="CK116" s="62">
        <f t="shared" si="39"/>
        <v>0</v>
      </c>
      <c r="CL116" s="62">
        <f t="shared" si="39"/>
        <v>0</v>
      </c>
    </row>
    <row r="117" spans="1:90" ht="21" x14ac:dyDescent="0.25">
      <c r="A117" s="2577"/>
      <c r="B117" s="298" t="s">
        <v>141</v>
      </c>
      <c r="C117" s="299">
        <f t="shared" si="34"/>
        <v>0</v>
      </c>
      <c r="D117" s="300">
        <f t="shared" si="40"/>
        <v>0</v>
      </c>
      <c r="E117" s="301">
        <f t="shared" si="40"/>
        <v>0</v>
      </c>
      <c r="F117" s="302"/>
      <c r="G117" s="303"/>
      <c r="H117" s="302"/>
      <c r="I117" s="304"/>
      <c r="J117" s="302"/>
      <c r="K117" s="305"/>
      <c r="L117" s="302"/>
      <c r="M117" s="305"/>
      <c r="N117" s="302"/>
      <c r="O117" s="304"/>
      <c r="P117" s="302"/>
      <c r="Q117" s="304"/>
      <c r="R117" s="302"/>
      <c r="S117" s="304"/>
      <c r="T117" s="302"/>
      <c r="U117" s="303"/>
      <c r="V117" s="306"/>
      <c r="W117" s="307"/>
      <c r="X117" s="14" t="str">
        <f t="shared" si="36"/>
        <v/>
      </c>
      <c r="CA117" s="60" t="str">
        <f>IF(AND($C117&lt;&gt;0,V117=""),"* No olvide ingresar la variable "&amp;V$105&amp;""&amp;". Digite CERO si no tiene. ",IF(V117&gt;$C117,"* La variable Niños, Niñas, Adolescentes y Jóvenes SENAME no debe ser mayor al Total Ambos Sexos. ",""))</f>
        <v/>
      </c>
      <c r="CB117" s="60" t="str">
        <f>IF(AND($C117&lt;&gt;0,W117=""),"* No olvide ingresar la variable "&amp;W$105&amp;""&amp;". Digite CERO si no tiene. ",IF(W117&gt;$C117,"* La variable Niños, Niñas, Adolescentes y Jóvenes Mejor Niñez no debe ser mayor al Total Ambos Sexos. ",""))</f>
        <v/>
      </c>
      <c r="CC117" s="59"/>
      <c r="CD117" s="59"/>
      <c r="CE117" s="61"/>
      <c r="CF117" s="61"/>
      <c r="CG117" s="61"/>
      <c r="CH117" s="61"/>
      <c r="CI117" s="61"/>
      <c r="CK117" s="62">
        <f>IF(AND($C117&lt;&gt;0,V117=""),1,IF(V117&gt;$C117,1,0))</f>
        <v>0</v>
      </c>
      <c r="CL117" s="62">
        <f>IF(AND($C117&lt;&gt;0,W117=""),1,IF(W117&gt;$C117,1,0))</f>
        <v>0</v>
      </c>
    </row>
    <row r="118" spans="1:90" ht="18" customHeight="1" x14ac:dyDescent="0.25">
      <c r="A118" s="11" t="s">
        <v>142</v>
      </c>
      <c r="B118" s="308"/>
      <c r="C118" s="308"/>
      <c r="D118" s="308"/>
      <c r="E118" s="308"/>
      <c r="F118" s="309"/>
      <c r="G118" s="309"/>
      <c r="H118" s="309"/>
      <c r="I118" s="310"/>
      <c r="J118" s="311"/>
      <c r="K118" s="311"/>
      <c r="L118" s="312"/>
      <c r="M118" s="313"/>
      <c r="N118" s="314"/>
      <c r="O118" s="309"/>
      <c r="P118" s="314"/>
      <c r="Q118" s="315"/>
      <c r="R118" s="316"/>
      <c r="S118" s="316"/>
      <c r="T118" s="314"/>
      <c r="U118" s="314"/>
      <c r="V118" s="314"/>
      <c r="W118" s="309"/>
      <c r="X118" s="314"/>
      <c r="Y118" s="309"/>
      <c r="Z118" s="317"/>
      <c r="AA118" s="318"/>
    </row>
    <row r="119" spans="1:90" ht="15" customHeight="1" x14ac:dyDescent="0.25">
      <c r="A119" s="2509" t="s">
        <v>25</v>
      </c>
      <c r="B119" s="2509" t="s">
        <v>26</v>
      </c>
      <c r="C119" s="2578" t="s">
        <v>27</v>
      </c>
      <c r="D119" s="2579"/>
      <c r="E119" s="2522"/>
      <c r="F119" s="3815" t="s">
        <v>6</v>
      </c>
      <c r="G119" s="3816"/>
      <c r="H119" s="3816"/>
      <c r="I119" s="3816"/>
      <c r="J119" s="3816"/>
      <c r="K119" s="3816"/>
      <c r="L119" s="3816"/>
      <c r="M119" s="3816"/>
      <c r="N119" s="3816"/>
      <c r="O119" s="3816"/>
      <c r="P119" s="3816"/>
      <c r="Q119" s="3816"/>
      <c r="R119" s="3816"/>
      <c r="S119" s="3816"/>
      <c r="T119" s="3905"/>
      <c r="U119" s="3905"/>
      <c r="V119" s="3816"/>
      <c r="W119" s="3816"/>
      <c r="X119" s="3816"/>
      <c r="Y119" s="3816"/>
      <c r="Z119" s="3816"/>
      <c r="AA119" s="3906"/>
      <c r="AB119" s="3907" t="s">
        <v>143</v>
      </c>
      <c r="AC119" s="3908" t="s">
        <v>29</v>
      </c>
    </row>
    <row r="120" spans="1:90" ht="15" customHeight="1" x14ac:dyDescent="0.25">
      <c r="A120" s="2509"/>
      <c r="B120" s="2509"/>
      <c r="C120" s="2580"/>
      <c r="D120" s="2505"/>
      <c r="E120" s="2506"/>
      <c r="F120" s="3818" t="s">
        <v>144</v>
      </c>
      <c r="G120" s="3819"/>
      <c r="H120" s="3818" t="s">
        <v>145</v>
      </c>
      <c r="I120" s="3819"/>
      <c r="J120" s="3818" t="s">
        <v>146</v>
      </c>
      <c r="K120" s="3819"/>
      <c r="L120" s="3820" t="s">
        <v>147</v>
      </c>
      <c r="M120" s="3819"/>
      <c r="N120" s="3818" t="s">
        <v>113</v>
      </c>
      <c r="O120" s="3819"/>
      <c r="P120" s="3818" t="s">
        <v>114</v>
      </c>
      <c r="Q120" s="3819"/>
      <c r="R120" s="3818" t="s">
        <v>148</v>
      </c>
      <c r="S120" s="3819"/>
      <c r="T120" s="3818" t="s">
        <v>149</v>
      </c>
      <c r="U120" s="3819"/>
      <c r="V120" s="3818" t="s">
        <v>150</v>
      </c>
      <c r="W120" s="3819"/>
      <c r="X120" s="3818" t="s">
        <v>151</v>
      </c>
      <c r="Y120" s="3819"/>
      <c r="Z120" s="3909" t="s">
        <v>130</v>
      </c>
      <c r="AA120" s="3910"/>
      <c r="AB120" s="2590"/>
      <c r="AC120" s="2593"/>
    </row>
    <row r="121" spans="1:90" ht="15" customHeight="1" x14ac:dyDescent="0.25">
      <c r="A121" s="2510"/>
      <c r="B121" s="2510"/>
      <c r="C121" s="3882" t="s">
        <v>17</v>
      </c>
      <c r="D121" s="3851" t="s">
        <v>18</v>
      </c>
      <c r="E121" s="3911" t="s">
        <v>19</v>
      </c>
      <c r="F121" s="3824" t="s">
        <v>18</v>
      </c>
      <c r="G121" s="123" t="s">
        <v>19</v>
      </c>
      <c r="H121" s="3824" t="s">
        <v>18</v>
      </c>
      <c r="I121" s="123" t="s">
        <v>19</v>
      </c>
      <c r="J121" s="3824" t="s">
        <v>18</v>
      </c>
      <c r="K121" s="123" t="s">
        <v>19</v>
      </c>
      <c r="L121" s="3851" t="s">
        <v>18</v>
      </c>
      <c r="M121" s="123" t="s">
        <v>19</v>
      </c>
      <c r="N121" s="3824" t="s">
        <v>18</v>
      </c>
      <c r="O121" s="123" t="s">
        <v>19</v>
      </c>
      <c r="P121" s="3824" t="s">
        <v>18</v>
      </c>
      <c r="Q121" s="123" t="s">
        <v>19</v>
      </c>
      <c r="R121" s="3824" t="s">
        <v>18</v>
      </c>
      <c r="S121" s="3882" t="s">
        <v>19</v>
      </c>
      <c r="T121" s="3824" t="s">
        <v>18</v>
      </c>
      <c r="U121" s="123" t="s">
        <v>19</v>
      </c>
      <c r="V121" s="3824" t="s">
        <v>18</v>
      </c>
      <c r="W121" s="123" t="s">
        <v>19</v>
      </c>
      <c r="X121" s="3824" t="s">
        <v>18</v>
      </c>
      <c r="Y121" s="123" t="s">
        <v>19</v>
      </c>
      <c r="Z121" s="3912" t="s">
        <v>18</v>
      </c>
      <c r="AA121" s="3913" t="s">
        <v>19</v>
      </c>
      <c r="AB121" s="2591"/>
      <c r="AC121" s="2594"/>
    </row>
    <row r="122" spans="1:90" ht="15" customHeight="1" x14ac:dyDescent="0.25">
      <c r="A122" s="3914" t="s">
        <v>152</v>
      </c>
      <c r="B122" s="3837" t="s">
        <v>153</v>
      </c>
      <c r="C122" s="3915">
        <f>SUM(D122+E122)</f>
        <v>0</v>
      </c>
      <c r="D122" s="3892">
        <f>SUM(F122+H122+J122+L122+N122+P122+R122+T122+V122+X122+Z122)</f>
        <v>0</v>
      </c>
      <c r="E122" s="3916">
        <f>SUM(G122+I122+K122+M122+O122+Q122+S122+U122+W122+Y122+AA122)</f>
        <v>0</v>
      </c>
      <c r="F122" s="3840"/>
      <c r="G122" s="3845"/>
      <c r="H122" s="3840"/>
      <c r="I122" s="3841"/>
      <c r="J122" s="3840"/>
      <c r="K122" s="3841"/>
      <c r="L122" s="3917"/>
      <c r="M122" s="3841"/>
      <c r="N122" s="3840"/>
      <c r="O122" s="3841"/>
      <c r="P122" s="3840"/>
      <c r="Q122" s="3841"/>
      <c r="R122" s="3840"/>
      <c r="S122" s="3841"/>
      <c r="T122" s="3840"/>
      <c r="U122" s="3841"/>
      <c r="V122" s="3842"/>
      <c r="W122" s="3841"/>
      <c r="X122" s="3842"/>
      <c r="Y122" s="3841"/>
      <c r="Z122" s="3903"/>
      <c r="AA122" s="1794"/>
      <c r="AB122" s="3903"/>
      <c r="AC122" s="3918"/>
      <c r="AD122" s="14" t="str">
        <f>CA122&amp;CB122</f>
        <v/>
      </c>
      <c r="CA122" s="60" t="str">
        <f>IF(AND($C122&lt;&gt;0,AB122=""),"* No olvide ingresar la variable "&amp;AB$119&amp;""&amp;". Digite CERO si no tiene. ",IF(AB122&gt;$C122,"* La variable Pueblos Originarios no debe ser mayor al Total Ambos Sexos. ",""))</f>
        <v/>
      </c>
      <c r="CB122" s="60" t="str">
        <f>IF(AND($C122&lt;&gt;0,AC122=""),"* No olvide ingresar la variable "&amp;AC$119&amp;""&amp;". Digite CERO si no tiene. ",IF(AC122&gt;$C122,"* La variable Migrantes no debe ser mayor al Total Ambos Sexos. ",""))</f>
        <v/>
      </c>
      <c r="CK122" s="327">
        <f>IF(AND($C122&lt;&gt;0,AB122=""),1,IF(AB122&gt;$C122,1,0))</f>
        <v>0</v>
      </c>
      <c r="CL122" s="327">
        <f>IF(AND($C122&lt;&gt;0,AC122=""),1,IF(AC122&gt;$C122,1,0))</f>
        <v>0</v>
      </c>
    </row>
    <row r="123" spans="1:90" ht="15" customHeight="1" x14ac:dyDescent="0.25">
      <c r="A123" s="2586"/>
      <c r="B123" s="83" t="s">
        <v>154</v>
      </c>
      <c r="C123" s="216">
        <f t="shared" ref="C123:C151" si="41">SUM(D123+E123)</f>
        <v>0</v>
      </c>
      <c r="D123" s="248">
        <f t="shared" ref="D123:E151" si="42">SUM(F123+H123+J123+L123+N123+P123+R123+T123+V123+X123+Z123)</f>
        <v>0</v>
      </c>
      <c r="E123" s="328">
        <f t="shared" si="42"/>
        <v>0</v>
      </c>
      <c r="F123" s="77"/>
      <c r="G123" s="82"/>
      <c r="H123" s="77"/>
      <c r="I123" s="78"/>
      <c r="J123" s="77"/>
      <c r="K123" s="78"/>
      <c r="L123" s="329"/>
      <c r="M123" s="78"/>
      <c r="N123" s="77"/>
      <c r="O123" s="78"/>
      <c r="P123" s="77"/>
      <c r="Q123" s="78"/>
      <c r="R123" s="77"/>
      <c r="S123" s="78"/>
      <c r="T123" s="77"/>
      <c r="U123" s="78"/>
      <c r="V123" s="79"/>
      <c r="W123" s="78"/>
      <c r="X123" s="79"/>
      <c r="Y123" s="78"/>
      <c r="Z123" s="330"/>
      <c r="AA123" s="331"/>
      <c r="AB123" s="330"/>
      <c r="AC123" s="332"/>
      <c r="AD123" s="14" t="str">
        <f t="shared" ref="AD123:AD157" si="43">CA123&amp;CB123</f>
        <v/>
      </c>
      <c r="CA123" s="60" t="str">
        <f t="shared" ref="CA123:CA151" si="44">IF(AND($C123&lt;&gt;0,AB123=""),"* No olvide ingresar la variable "&amp;AB$119&amp;""&amp;". Digite CERO si no tiene. ",IF(AB123&gt;$C123,"* La variable Pueblos Originarios no debe ser mayor al Total Ambos Sexos. ",""))</f>
        <v/>
      </c>
      <c r="CB123" s="60" t="str">
        <f t="shared" ref="CB123:CB151" si="45">IF(AND($C123&lt;&gt;0,AC123=""),"* No olvide ingresar la variable "&amp;AC$119&amp;""&amp;". Digite CERO si no tiene. ",IF(AC123&gt;$C123,"* La variable Migrantes no debe ser mayor al Total Ambos Sexos. ",""))</f>
        <v/>
      </c>
      <c r="CK123" s="327">
        <f t="shared" ref="CK123:CL151" si="46">IF(AND($C123&lt;&gt;0,AB123=""),1,IF(AB123&gt;$C123,1,0))</f>
        <v>0</v>
      </c>
      <c r="CL123" s="327">
        <f t="shared" si="46"/>
        <v>0</v>
      </c>
    </row>
    <row r="124" spans="1:90" ht="15" customHeight="1" x14ac:dyDescent="0.25">
      <c r="A124" s="2586"/>
      <c r="B124" s="73" t="s">
        <v>155</v>
      </c>
      <c r="C124" s="216">
        <f t="shared" si="41"/>
        <v>0</v>
      </c>
      <c r="D124" s="248">
        <f t="shared" si="42"/>
        <v>0</v>
      </c>
      <c r="E124" s="328">
        <f t="shared" si="42"/>
        <v>0</v>
      </c>
      <c r="F124" s="77"/>
      <c r="G124" s="82"/>
      <c r="H124" s="77"/>
      <c r="I124" s="78"/>
      <c r="J124" s="77"/>
      <c r="K124" s="78"/>
      <c r="L124" s="329"/>
      <c r="M124" s="78"/>
      <c r="N124" s="77"/>
      <c r="O124" s="78"/>
      <c r="P124" s="77"/>
      <c r="Q124" s="78"/>
      <c r="R124" s="77"/>
      <c r="S124" s="78"/>
      <c r="T124" s="77"/>
      <c r="U124" s="78"/>
      <c r="V124" s="79"/>
      <c r="W124" s="78"/>
      <c r="X124" s="79"/>
      <c r="Y124" s="78"/>
      <c r="Z124" s="330"/>
      <c r="AA124" s="331"/>
      <c r="AB124" s="330"/>
      <c r="AC124" s="332"/>
      <c r="AD124" s="14" t="str">
        <f t="shared" si="43"/>
        <v/>
      </c>
      <c r="CA124" s="60" t="str">
        <f t="shared" si="44"/>
        <v/>
      </c>
      <c r="CB124" s="60" t="str">
        <f t="shared" si="45"/>
        <v/>
      </c>
      <c r="CK124" s="327">
        <f t="shared" si="46"/>
        <v>0</v>
      </c>
      <c r="CL124" s="327">
        <f t="shared" si="46"/>
        <v>0</v>
      </c>
    </row>
    <row r="125" spans="1:90" ht="15" customHeight="1" x14ac:dyDescent="0.25">
      <c r="A125" s="2587"/>
      <c r="B125" s="73" t="s">
        <v>156</v>
      </c>
      <c r="C125" s="218">
        <f t="shared" si="41"/>
        <v>0</v>
      </c>
      <c r="D125" s="333">
        <f t="shared" si="42"/>
        <v>0</v>
      </c>
      <c r="E125" s="334">
        <f t="shared" si="42"/>
        <v>0</v>
      </c>
      <c r="F125" s="77"/>
      <c r="G125" s="82"/>
      <c r="H125" s="77"/>
      <c r="I125" s="78"/>
      <c r="J125" s="77"/>
      <c r="K125" s="78"/>
      <c r="L125" s="329"/>
      <c r="M125" s="78"/>
      <c r="N125" s="77"/>
      <c r="O125" s="78"/>
      <c r="P125" s="77"/>
      <c r="Q125" s="78"/>
      <c r="R125" s="77"/>
      <c r="S125" s="78"/>
      <c r="T125" s="77"/>
      <c r="U125" s="78"/>
      <c r="V125" s="79"/>
      <c r="W125" s="78"/>
      <c r="X125" s="79"/>
      <c r="Y125" s="78"/>
      <c r="Z125" s="330"/>
      <c r="AA125" s="331"/>
      <c r="AB125" s="330"/>
      <c r="AC125" s="332"/>
      <c r="AD125" s="14" t="str">
        <f t="shared" si="43"/>
        <v/>
      </c>
      <c r="CA125" s="60" t="str">
        <f t="shared" si="44"/>
        <v/>
      </c>
      <c r="CB125" s="60" t="str">
        <f t="shared" si="45"/>
        <v/>
      </c>
      <c r="CK125" s="327">
        <f t="shared" si="46"/>
        <v>0</v>
      </c>
      <c r="CL125" s="327">
        <f t="shared" si="46"/>
        <v>0</v>
      </c>
    </row>
    <row r="126" spans="1:90" ht="15" customHeight="1" x14ac:dyDescent="0.25">
      <c r="A126" s="2588"/>
      <c r="B126" s="34" t="s">
        <v>157</v>
      </c>
      <c r="C126" s="220">
        <f t="shared" si="41"/>
        <v>0</v>
      </c>
      <c r="D126" s="253">
        <f t="shared" si="42"/>
        <v>0</v>
      </c>
      <c r="E126" s="335">
        <f t="shared" si="42"/>
        <v>0</v>
      </c>
      <c r="F126" s="40"/>
      <c r="G126" s="41"/>
      <c r="H126" s="40"/>
      <c r="I126" s="88"/>
      <c r="J126" s="40"/>
      <c r="K126" s="88"/>
      <c r="L126" s="336"/>
      <c r="M126" s="88"/>
      <c r="N126" s="40"/>
      <c r="O126" s="88"/>
      <c r="P126" s="40"/>
      <c r="Q126" s="88"/>
      <c r="R126" s="40"/>
      <c r="S126" s="88"/>
      <c r="T126" s="40"/>
      <c r="U126" s="88"/>
      <c r="V126" s="89"/>
      <c r="W126" s="88"/>
      <c r="X126" s="89"/>
      <c r="Y126" s="88"/>
      <c r="Z126" s="337"/>
      <c r="AA126" s="338"/>
      <c r="AB126" s="337"/>
      <c r="AC126" s="339"/>
      <c r="AD126" s="14" t="str">
        <f t="shared" si="43"/>
        <v/>
      </c>
      <c r="CA126" s="60" t="str">
        <f t="shared" si="44"/>
        <v/>
      </c>
      <c r="CB126" s="60" t="str">
        <f t="shared" si="45"/>
        <v/>
      </c>
      <c r="CK126" s="327">
        <f t="shared" si="46"/>
        <v>0</v>
      </c>
      <c r="CL126" s="327">
        <f t="shared" si="46"/>
        <v>0</v>
      </c>
    </row>
    <row r="127" spans="1:90" ht="15" customHeight="1" x14ac:dyDescent="0.25">
      <c r="A127" s="3914" t="s">
        <v>158</v>
      </c>
      <c r="B127" s="3837" t="s">
        <v>153</v>
      </c>
      <c r="C127" s="3915">
        <f t="shared" si="41"/>
        <v>0</v>
      </c>
      <c r="D127" s="3892">
        <f t="shared" si="42"/>
        <v>0</v>
      </c>
      <c r="E127" s="3916">
        <f t="shared" si="42"/>
        <v>0</v>
      </c>
      <c r="F127" s="3840"/>
      <c r="G127" s="3845"/>
      <c r="H127" s="3840"/>
      <c r="I127" s="3841"/>
      <c r="J127" s="3840"/>
      <c r="K127" s="3841"/>
      <c r="L127" s="3917"/>
      <c r="M127" s="3841"/>
      <c r="N127" s="3840"/>
      <c r="O127" s="3841"/>
      <c r="P127" s="3840"/>
      <c r="Q127" s="3841"/>
      <c r="R127" s="3840"/>
      <c r="S127" s="3841"/>
      <c r="T127" s="3840"/>
      <c r="U127" s="3841"/>
      <c r="V127" s="3842"/>
      <c r="W127" s="3841"/>
      <c r="X127" s="3842"/>
      <c r="Y127" s="3841"/>
      <c r="Z127" s="3903"/>
      <c r="AA127" s="1794"/>
      <c r="AB127" s="3903"/>
      <c r="AC127" s="3918"/>
      <c r="AD127" s="14" t="str">
        <f t="shared" si="43"/>
        <v/>
      </c>
      <c r="CA127" s="60" t="str">
        <f t="shared" si="44"/>
        <v/>
      </c>
      <c r="CB127" s="60" t="str">
        <f t="shared" si="45"/>
        <v/>
      </c>
      <c r="CK127" s="327">
        <f t="shared" si="46"/>
        <v>0</v>
      </c>
      <c r="CL127" s="327">
        <f t="shared" si="46"/>
        <v>0</v>
      </c>
    </row>
    <row r="128" spans="1:90" ht="15" customHeight="1" x14ac:dyDescent="0.25">
      <c r="A128" s="2586"/>
      <c r="B128" s="83" t="s">
        <v>154</v>
      </c>
      <c r="C128" s="216">
        <f t="shared" si="41"/>
        <v>0</v>
      </c>
      <c r="D128" s="248">
        <f t="shared" si="42"/>
        <v>0</v>
      </c>
      <c r="E128" s="328">
        <f t="shared" si="42"/>
        <v>0</v>
      </c>
      <c r="F128" s="77"/>
      <c r="G128" s="82"/>
      <c r="H128" s="77"/>
      <c r="I128" s="78"/>
      <c r="J128" s="77"/>
      <c r="K128" s="78"/>
      <c r="L128" s="329"/>
      <c r="M128" s="78"/>
      <c r="N128" s="77"/>
      <c r="O128" s="78"/>
      <c r="P128" s="77"/>
      <c r="Q128" s="78"/>
      <c r="R128" s="77"/>
      <c r="S128" s="78"/>
      <c r="T128" s="77"/>
      <c r="U128" s="78"/>
      <c r="V128" s="79"/>
      <c r="W128" s="78"/>
      <c r="X128" s="79"/>
      <c r="Y128" s="78"/>
      <c r="Z128" s="330"/>
      <c r="AA128" s="331"/>
      <c r="AB128" s="330"/>
      <c r="AC128" s="332"/>
      <c r="AD128" s="14" t="str">
        <f t="shared" si="43"/>
        <v/>
      </c>
      <c r="CA128" s="60" t="str">
        <f t="shared" si="44"/>
        <v/>
      </c>
      <c r="CB128" s="60" t="str">
        <f t="shared" si="45"/>
        <v/>
      </c>
      <c r="CK128" s="327">
        <f t="shared" si="46"/>
        <v>0</v>
      </c>
      <c r="CL128" s="327">
        <f t="shared" si="46"/>
        <v>0</v>
      </c>
    </row>
    <row r="129" spans="1:90" ht="15" customHeight="1" x14ac:dyDescent="0.25">
      <c r="A129" s="2586"/>
      <c r="B129" s="73" t="s">
        <v>155</v>
      </c>
      <c r="C129" s="216">
        <f t="shared" si="41"/>
        <v>0</v>
      </c>
      <c r="D129" s="248">
        <f t="shared" si="42"/>
        <v>0</v>
      </c>
      <c r="E129" s="328">
        <f t="shared" si="42"/>
        <v>0</v>
      </c>
      <c r="F129" s="77"/>
      <c r="G129" s="82"/>
      <c r="H129" s="77"/>
      <c r="I129" s="78"/>
      <c r="J129" s="77"/>
      <c r="K129" s="78"/>
      <c r="L129" s="329"/>
      <c r="M129" s="78"/>
      <c r="N129" s="77"/>
      <c r="O129" s="78"/>
      <c r="P129" s="77"/>
      <c r="Q129" s="78"/>
      <c r="R129" s="77"/>
      <c r="S129" s="78"/>
      <c r="T129" s="77"/>
      <c r="U129" s="78"/>
      <c r="V129" s="79"/>
      <c r="W129" s="78"/>
      <c r="X129" s="79"/>
      <c r="Y129" s="78"/>
      <c r="Z129" s="330"/>
      <c r="AA129" s="331"/>
      <c r="AB129" s="330"/>
      <c r="AC129" s="332"/>
      <c r="AD129" s="14" t="str">
        <f t="shared" si="43"/>
        <v/>
      </c>
      <c r="CA129" s="60" t="str">
        <f t="shared" si="44"/>
        <v/>
      </c>
      <c r="CB129" s="60" t="str">
        <f t="shared" si="45"/>
        <v/>
      </c>
      <c r="CK129" s="327">
        <f t="shared" si="46"/>
        <v>0</v>
      </c>
      <c r="CL129" s="327">
        <f t="shared" si="46"/>
        <v>0</v>
      </c>
    </row>
    <row r="130" spans="1:90" ht="15" customHeight="1" x14ac:dyDescent="0.25">
      <c r="A130" s="2587"/>
      <c r="B130" s="73" t="s">
        <v>156</v>
      </c>
      <c r="C130" s="218">
        <f t="shared" si="41"/>
        <v>0</v>
      </c>
      <c r="D130" s="333">
        <f t="shared" si="42"/>
        <v>0</v>
      </c>
      <c r="E130" s="334">
        <f t="shared" si="42"/>
        <v>0</v>
      </c>
      <c r="F130" s="77"/>
      <c r="G130" s="82"/>
      <c r="H130" s="77"/>
      <c r="I130" s="78"/>
      <c r="J130" s="77"/>
      <c r="K130" s="78"/>
      <c r="L130" s="329"/>
      <c r="M130" s="78"/>
      <c r="N130" s="77"/>
      <c r="O130" s="78"/>
      <c r="P130" s="77"/>
      <c r="Q130" s="78"/>
      <c r="R130" s="77"/>
      <c r="S130" s="78"/>
      <c r="T130" s="77"/>
      <c r="U130" s="78"/>
      <c r="V130" s="79"/>
      <c r="W130" s="78"/>
      <c r="X130" s="79"/>
      <c r="Y130" s="78"/>
      <c r="Z130" s="330"/>
      <c r="AA130" s="331"/>
      <c r="AB130" s="330"/>
      <c r="AC130" s="332"/>
      <c r="AD130" s="14" t="str">
        <f t="shared" si="43"/>
        <v/>
      </c>
      <c r="CA130" s="60" t="str">
        <f t="shared" si="44"/>
        <v/>
      </c>
      <c r="CB130" s="60" t="str">
        <f t="shared" si="45"/>
        <v/>
      </c>
      <c r="CK130" s="327">
        <f t="shared" si="46"/>
        <v>0</v>
      </c>
      <c r="CL130" s="327">
        <f t="shared" si="46"/>
        <v>0</v>
      </c>
    </row>
    <row r="131" spans="1:90" ht="15" customHeight="1" x14ac:dyDescent="0.25">
      <c r="A131" s="2588"/>
      <c r="B131" s="34" t="s">
        <v>157</v>
      </c>
      <c r="C131" s="220">
        <f t="shared" si="41"/>
        <v>0</v>
      </c>
      <c r="D131" s="253">
        <f t="shared" si="42"/>
        <v>0</v>
      </c>
      <c r="E131" s="335">
        <f t="shared" si="42"/>
        <v>0</v>
      </c>
      <c r="F131" s="40"/>
      <c r="G131" s="41"/>
      <c r="H131" s="40"/>
      <c r="I131" s="88"/>
      <c r="J131" s="40"/>
      <c r="K131" s="88"/>
      <c r="L131" s="336"/>
      <c r="M131" s="88"/>
      <c r="N131" s="40"/>
      <c r="O131" s="88"/>
      <c r="P131" s="40"/>
      <c r="Q131" s="88"/>
      <c r="R131" s="40"/>
      <c r="S131" s="88"/>
      <c r="T131" s="40"/>
      <c r="U131" s="88"/>
      <c r="V131" s="89"/>
      <c r="W131" s="88"/>
      <c r="X131" s="89"/>
      <c r="Y131" s="88"/>
      <c r="Z131" s="337"/>
      <c r="AA131" s="338"/>
      <c r="AB131" s="337"/>
      <c r="AC131" s="339"/>
      <c r="AD131" s="14" t="str">
        <f t="shared" si="43"/>
        <v/>
      </c>
      <c r="CA131" s="60" t="str">
        <f t="shared" si="44"/>
        <v/>
      </c>
      <c r="CB131" s="60" t="str">
        <f t="shared" si="45"/>
        <v/>
      </c>
      <c r="CK131" s="327">
        <f t="shared" si="46"/>
        <v>0</v>
      </c>
      <c r="CL131" s="327">
        <f t="shared" si="46"/>
        <v>0</v>
      </c>
    </row>
    <row r="132" spans="1:90" ht="15" customHeight="1" x14ac:dyDescent="0.25">
      <c r="A132" s="3836" t="s">
        <v>159</v>
      </c>
      <c r="B132" s="3837" t="s">
        <v>153</v>
      </c>
      <c r="C132" s="3915">
        <f t="shared" si="41"/>
        <v>0</v>
      </c>
      <c r="D132" s="3892">
        <f t="shared" si="42"/>
        <v>0</v>
      </c>
      <c r="E132" s="3916">
        <f t="shared" si="42"/>
        <v>0</v>
      </c>
      <c r="F132" s="3840"/>
      <c r="G132" s="3845"/>
      <c r="H132" s="3840"/>
      <c r="I132" s="3841"/>
      <c r="J132" s="3840"/>
      <c r="K132" s="3841"/>
      <c r="L132" s="3917"/>
      <c r="M132" s="3841"/>
      <c r="N132" s="3840"/>
      <c r="O132" s="3841"/>
      <c r="P132" s="3840"/>
      <c r="Q132" s="3841"/>
      <c r="R132" s="3840"/>
      <c r="S132" s="3841"/>
      <c r="T132" s="3840"/>
      <c r="U132" s="3841"/>
      <c r="V132" s="3842"/>
      <c r="W132" s="3841"/>
      <c r="X132" s="3842"/>
      <c r="Y132" s="3841"/>
      <c r="Z132" s="3903"/>
      <c r="AA132" s="1794"/>
      <c r="AB132" s="3903"/>
      <c r="AC132" s="3918"/>
      <c r="AD132" s="14" t="str">
        <f t="shared" si="43"/>
        <v/>
      </c>
      <c r="CA132" s="60" t="str">
        <f t="shared" si="44"/>
        <v/>
      </c>
      <c r="CB132" s="60" t="str">
        <f t="shared" si="45"/>
        <v/>
      </c>
      <c r="CK132" s="327">
        <f t="shared" si="46"/>
        <v>0</v>
      </c>
      <c r="CL132" s="327">
        <f t="shared" si="46"/>
        <v>0</v>
      </c>
    </row>
    <row r="133" spans="1:90" ht="15" customHeight="1" x14ac:dyDescent="0.25">
      <c r="A133" s="2517"/>
      <c r="B133" s="83" t="s">
        <v>154</v>
      </c>
      <c r="C133" s="216">
        <f t="shared" si="41"/>
        <v>0</v>
      </c>
      <c r="D133" s="248">
        <f t="shared" si="42"/>
        <v>0</v>
      </c>
      <c r="E133" s="328">
        <f t="shared" si="42"/>
        <v>0</v>
      </c>
      <c r="F133" s="77"/>
      <c r="G133" s="82"/>
      <c r="H133" s="77"/>
      <c r="I133" s="78"/>
      <c r="J133" s="77"/>
      <c r="K133" s="78"/>
      <c r="L133" s="329"/>
      <c r="M133" s="78"/>
      <c r="N133" s="77"/>
      <c r="O133" s="78"/>
      <c r="P133" s="77"/>
      <c r="Q133" s="78"/>
      <c r="R133" s="77"/>
      <c r="S133" s="78"/>
      <c r="T133" s="77"/>
      <c r="U133" s="78"/>
      <c r="V133" s="79"/>
      <c r="W133" s="78"/>
      <c r="X133" s="79"/>
      <c r="Y133" s="78"/>
      <c r="Z133" s="330"/>
      <c r="AA133" s="331"/>
      <c r="AB133" s="330"/>
      <c r="AC133" s="332"/>
      <c r="AD133" s="14" t="str">
        <f t="shared" si="43"/>
        <v/>
      </c>
      <c r="CA133" s="60" t="str">
        <f t="shared" si="44"/>
        <v/>
      </c>
      <c r="CB133" s="60" t="str">
        <f t="shared" si="45"/>
        <v/>
      </c>
      <c r="CK133" s="327">
        <f t="shared" si="46"/>
        <v>0</v>
      </c>
      <c r="CL133" s="327">
        <f t="shared" si="46"/>
        <v>0</v>
      </c>
    </row>
    <row r="134" spans="1:90" ht="15" customHeight="1" x14ac:dyDescent="0.25">
      <c r="A134" s="2517"/>
      <c r="B134" s="73" t="s">
        <v>155</v>
      </c>
      <c r="C134" s="216">
        <f t="shared" si="41"/>
        <v>0</v>
      </c>
      <c r="D134" s="248">
        <f t="shared" si="42"/>
        <v>0</v>
      </c>
      <c r="E134" s="328">
        <f t="shared" si="42"/>
        <v>0</v>
      </c>
      <c r="F134" s="77"/>
      <c r="G134" s="82"/>
      <c r="H134" s="77"/>
      <c r="I134" s="78"/>
      <c r="J134" s="77"/>
      <c r="K134" s="78"/>
      <c r="L134" s="329"/>
      <c r="M134" s="78"/>
      <c r="N134" s="77"/>
      <c r="O134" s="78"/>
      <c r="P134" s="77"/>
      <c r="Q134" s="78"/>
      <c r="R134" s="77"/>
      <c r="S134" s="78"/>
      <c r="T134" s="77"/>
      <c r="U134" s="78"/>
      <c r="V134" s="79"/>
      <c r="W134" s="78"/>
      <c r="X134" s="79"/>
      <c r="Y134" s="78"/>
      <c r="Z134" s="330"/>
      <c r="AA134" s="331"/>
      <c r="AB134" s="330"/>
      <c r="AC134" s="332"/>
      <c r="AD134" s="14" t="str">
        <f t="shared" si="43"/>
        <v/>
      </c>
      <c r="CA134" s="60" t="str">
        <f t="shared" si="44"/>
        <v/>
      </c>
      <c r="CB134" s="60" t="str">
        <f t="shared" si="45"/>
        <v/>
      </c>
      <c r="CK134" s="327">
        <f t="shared" si="46"/>
        <v>0</v>
      </c>
      <c r="CL134" s="327">
        <f t="shared" si="46"/>
        <v>0</v>
      </c>
    </row>
    <row r="135" spans="1:90" ht="15" customHeight="1" x14ac:dyDescent="0.25">
      <c r="A135" s="2517"/>
      <c r="B135" s="73" t="s">
        <v>156</v>
      </c>
      <c r="C135" s="218">
        <f t="shared" si="41"/>
        <v>0</v>
      </c>
      <c r="D135" s="333">
        <f t="shared" si="42"/>
        <v>0</v>
      </c>
      <c r="E135" s="334">
        <f t="shared" si="42"/>
        <v>0</v>
      </c>
      <c r="F135" s="77"/>
      <c r="G135" s="82"/>
      <c r="H135" s="77"/>
      <c r="I135" s="78"/>
      <c r="J135" s="77"/>
      <c r="K135" s="78"/>
      <c r="L135" s="329"/>
      <c r="M135" s="78"/>
      <c r="N135" s="77"/>
      <c r="O135" s="78"/>
      <c r="P135" s="77"/>
      <c r="Q135" s="78"/>
      <c r="R135" s="77"/>
      <c r="S135" s="78"/>
      <c r="T135" s="77"/>
      <c r="U135" s="78"/>
      <c r="V135" s="79"/>
      <c r="W135" s="78"/>
      <c r="X135" s="79"/>
      <c r="Y135" s="78"/>
      <c r="Z135" s="330"/>
      <c r="AA135" s="331"/>
      <c r="AB135" s="330"/>
      <c r="AC135" s="332"/>
      <c r="AD135" s="14" t="str">
        <f t="shared" si="43"/>
        <v/>
      </c>
      <c r="CA135" s="60" t="str">
        <f t="shared" si="44"/>
        <v/>
      </c>
      <c r="CB135" s="60" t="str">
        <f t="shared" si="45"/>
        <v/>
      </c>
      <c r="CK135" s="327">
        <f t="shared" si="46"/>
        <v>0</v>
      </c>
      <c r="CL135" s="327">
        <f t="shared" si="46"/>
        <v>0</v>
      </c>
    </row>
    <row r="136" spans="1:90" ht="15" customHeight="1" x14ac:dyDescent="0.25">
      <c r="A136" s="2518"/>
      <c r="B136" s="34" t="s">
        <v>157</v>
      </c>
      <c r="C136" s="220">
        <f t="shared" si="41"/>
        <v>0</v>
      </c>
      <c r="D136" s="253">
        <f t="shared" si="42"/>
        <v>0</v>
      </c>
      <c r="E136" s="335">
        <f t="shared" si="42"/>
        <v>0</v>
      </c>
      <c r="F136" s="40"/>
      <c r="G136" s="41"/>
      <c r="H136" s="40"/>
      <c r="I136" s="88"/>
      <c r="J136" s="40"/>
      <c r="K136" s="88"/>
      <c r="L136" s="336"/>
      <c r="M136" s="88"/>
      <c r="N136" s="40"/>
      <c r="O136" s="88"/>
      <c r="P136" s="40"/>
      <c r="Q136" s="88"/>
      <c r="R136" s="40"/>
      <c r="S136" s="88"/>
      <c r="T136" s="40"/>
      <c r="U136" s="88"/>
      <c r="V136" s="89"/>
      <c r="W136" s="88"/>
      <c r="X136" s="89"/>
      <c r="Y136" s="88"/>
      <c r="Z136" s="337"/>
      <c r="AA136" s="338"/>
      <c r="AB136" s="337"/>
      <c r="AC136" s="339"/>
      <c r="AD136" s="14" t="str">
        <f t="shared" si="43"/>
        <v/>
      </c>
      <c r="CA136" s="60" t="str">
        <f t="shared" si="44"/>
        <v/>
      </c>
      <c r="CB136" s="60" t="str">
        <f t="shared" si="45"/>
        <v/>
      </c>
      <c r="CK136" s="327">
        <f t="shared" si="46"/>
        <v>0</v>
      </c>
      <c r="CL136" s="327">
        <f t="shared" si="46"/>
        <v>0</v>
      </c>
    </row>
    <row r="137" spans="1:90" ht="15" customHeight="1" x14ac:dyDescent="0.25">
      <c r="A137" s="3914" t="s">
        <v>160</v>
      </c>
      <c r="B137" s="3837" t="s">
        <v>153</v>
      </c>
      <c r="C137" s="3915">
        <f t="shared" si="41"/>
        <v>0</v>
      </c>
      <c r="D137" s="3892">
        <f t="shared" si="42"/>
        <v>0</v>
      </c>
      <c r="E137" s="3916">
        <f t="shared" si="42"/>
        <v>0</v>
      </c>
      <c r="F137" s="3840"/>
      <c r="G137" s="3845"/>
      <c r="H137" s="3840"/>
      <c r="I137" s="3841"/>
      <c r="J137" s="3840"/>
      <c r="K137" s="3841"/>
      <c r="L137" s="3917"/>
      <c r="M137" s="3841"/>
      <c r="N137" s="3840"/>
      <c r="O137" s="3841"/>
      <c r="P137" s="3840"/>
      <c r="Q137" s="3841"/>
      <c r="R137" s="3840"/>
      <c r="S137" s="3841"/>
      <c r="T137" s="3840"/>
      <c r="U137" s="3841"/>
      <c r="V137" s="3842"/>
      <c r="W137" s="3841"/>
      <c r="X137" s="3842"/>
      <c r="Y137" s="3841"/>
      <c r="Z137" s="3903"/>
      <c r="AA137" s="1794"/>
      <c r="AB137" s="3903"/>
      <c r="AC137" s="3918"/>
      <c r="AD137" s="14" t="str">
        <f t="shared" si="43"/>
        <v/>
      </c>
      <c r="CA137" s="60" t="str">
        <f t="shared" si="44"/>
        <v/>
      </c>
      <c r="CB137" s="60" t="str">
        <f t="shared" si="45"/>
        <v/>
      </c>
      <c r="CK137" s="327">
        <f t="shared" si="46"/>
        <v>0</v>
      </c>
      <c r="CL137" s="327">
        <f t="shared" si="46"/>
        <v>0</v>
      </c>
    </row>
    <row r="138" spans="1:90" ht="15" customHeight="1" x14ac:dyDescent="0.25">
      <c r="A138" s="2586"/>
      <c r="B138" s="83" t="s">
        <v>154</v>
      </c>
      <c r="C138" s="216">
        <f t="shared" si="41"/>
        <v>0</v>
      </c>
      <c r="D138" s="248">
        <f t="shared" si="42"/>
        <v>0</v>
      </c>
      <c r="E138" s="328">
        <f t="shared" si="42"/>
        <v>0</v>
      </c>
      <c r="F138" s="77"/>
      <c r="G138" s="82"/>
      <c r="H138" s="77"/>
      <c r="I138" s="78"/>
      <c r="J138" s="77"/>
      <c r="K138" s="78"/>
      <c r="L138" s="329"/>
      <c r="M138" s="78"/>
      <c r="N138" s="77"/>
      <c r="O138" s="78"/>
      <c r="P138" s="77"/>
      <c r="Q138" s="78"/>
      <c r="R138" s="77"/>
      <c r="S138" s="78"/>
      <c r="T138" s="77"/>
      <c r="U138" s="78"/>
      <c r="V138" s="79"/>
      <c r="W138" s="78"/>
      <c r="X138" s="79"/>
      <c r="Y138" s="78"/>
      <c r="Z138" s="330"/>
      <c r="AA138" s="331"/>
      <c r="AB138" s="330"/>
      <c r="AC138" s="332"/>
      <c r="AD138" s="14" t="str">
        <f t="shared" si="43"/>
        <v/>
      </c>
      <c r="CA138" s="60" t="str">
        <f t="shared" si="44"/>
        <v/>
      </c>
      <c r="CB138" s="60" t="str">
        <f t="shared" si="45"/>
        <v/>
      </c>
      <c r="CK138" s="327">
        <f t="shared" si="46"/>
        <v>0</v>
      </c>
      <c r="CL138" s="327">
        <f t="shared" si="46"/>
        <v>0</v>
      </c>
    </row>
    <row r="139" spans="1:90" ht="15" customHeight="1" x14ac:dyDescent="0.25">
      <c r="A139" s="2586"/>
      <c r="B139" s="73" t="s">
        <v>155</v>
      </c>
      <c r="C139" s="216">
        <f t="shared" si="41"/>
        <v>0</v>
      </c>
      <c r="D139" s="248">
        <f t="shared" si="42"/>
        <v>0</v>
      </c>
      <c r="E139" s="328">
        <f t="shared" si="42"/>
        <v>0</v>
      </c>
      <c r="F139" s="77"/>
      <c r="G139" s="82"/>
      <c r="H139" s="77"/>
      <c r="I139" s="78"/>
      <c r="J139" s="77"/>
      <c r="K139" s="78"/>
      <c r="L139" s="329"/>
      <c r="M139" s="78"/>
      <c r="N139" s="77"/>
      <c r="O139" s="78"/>
      <c r="P139" s="77"/>
      <c r="Q139" s="78"/>
      <c r="R139" s="77"/>
      <c r="S139" s="78"/>
      <c r="T139" s="77"/>
      <c r="U139" s="78"/>
      <c r="V139" s="79"/>
      <c r="W139" s="78"/>
      <c r="X139" s="79"/>
      <c r="Y139" s="78"/>
      <c r="Z139" s="330"/>
      <c r="AA139" s="331"/>
      <c r="AB139" s="330"/>
      <c r="AC139" s="332"/>
      <c r="AD139" s="14" t="str">
        <f t="shared" si="43"/>
        <v/>
      </c>
      <c r="CA139" s="60" t="str">
        <f t="shared" si="44"/>
        <v/>
      </c>
      <c r="CB139" s="60" t="str">
        <f t="shared" si="45"/>
        <v/>
      </c>
      <c r="CK139" s="327">
        <f t="shared" si="46"/>
        <v>0</v>
      </c>
      <c r="CL139" s="327">
        <f t="shared" si="46"/>
        <v>0</v>
      </c>
    </row>
    <row r="140" spans="1:90" ht="15" customHeight="1" x14ac:dyDescent="0.25">
      <c r="A140" s="2587"/>
      <c r="B140" s="73" t="s">
        <v>156</v>
      </c>
      <c r="C140" s="218">
        <f t="shared" si="41"/>
        <v>0</v>
      </c>
      <c r="D140" s="333">
        <f t="shared" si="42"/>
        <v>0</v>
      </c>
      <c r="E140" s="334">
        <f t="shared" si="42"/>
        <v>0</v>
      </c>
      <c r="F140" s="77"/>
      <c r="G140" s="82"/>
      <c r="H140" s="77"/>
      <c r="I140" s="78"/>
      <c r="J140" s="77"/>
      <c r="K140" s="78"/>
      <c r="L140" s="329"/>
      <c r="M140" s="78"/>
      <c r="N140" s="77"/>
      <c r="O140" s="78"/>
      <c r="P140" s="77"/>
      <c r="Q140" s="78"/>
      <c r="R140" s="77"/>
      <c r="S140" s="78"/>
      <c r="T140" s="77"/>
      <c r="U140" s="78"/>
      <c r="V140" s="79"/>
      <c r="W140" s="78"/>
      <c r="X140" s="79"/>
      <c r="Y140" s="78"/>
      <c r="Z140" s="330"/>
      <c r="AA140" s="331"/>
      <c r="AB140" s="330"/>
      <c r="AC140" s="332"/>
      <c r="AD140" s="14" t="str">
        <f t="shared" si="43"/>
        <v/>
      </c>
      <c r="CA140" s="60" t="str">
        <f t="shared" si="44"/>
        <v/>
      </c>
      <c r="CB140" s="60" t="str">
        <f t="shared" si="45"/>
        <v/>
      </c>
      <c r="CK140" s="327">
        <f t="shared" si="46"/>
        <v>0</v>
      </c>
      <c r="CL140" s="327">
        <f t="shared" si="46"/>
        <v>0</v>
      </c>
    </row>
    <row r="141" spans="1:90" ht="15" customHeight="1" x14ac:dyDescent="0.25">
      <c r="A141" s="2588"/>
      <c r="B141" s="34" t="s">
        <v>157</v>
      </c>
      <c r="C141" s="220">
        <f t="shared" si="41"/>
        <v>0</v>
      </c>
      <c r="D141" s="253">
        <f t="shared" si="42"/>
        <v>0</v>
      </c>
      <c r="E141" s="335">
        <f t="shared" si="42"/>
        <v>0</v>
      </c>
      <c r="F141" s="40"/>
      <c r="G141" s="41"/>
      <c r="H141" s="40"/>
      <c r="I141" s="88"/>
      <c r="J141" s="40"/>
      <c r="K141" s="88"/>
      <c r="L141" s="336"/>
      <c r="M141" s="88"/>
      <c r="N141" s="40"/>
      <c r="O141" s="88"/>
      <c r="P141" s="40"/>
      <c r="Q141" s="88"/>
      <c r="R141" s="40"/>
      <c r="S141" s="88"/>
      <c r="T141" s="40"/>
      <c r="U141" s="88"/>
      <c r="V141" s="89"/>
      <c r="W141" s="88"/>
      <c r="X141" s="89"/>
      <c r="Y141" s="88"/>
      <c r="Z141" s="337"/>
      <c r="AA141" s="338"/>
      <c r="AB141" s="337"/>
      <c r="AC141" s="339"/>
      <c r="AD141" s="14" t="str">
        <f t="shared" si="43"/>
        <v/>
      </c>
      <c r="CA141" s="60" t="str">
        <f t="shared" si="44"/>
        <v/>
      </c>
      <c r="CB141" s="60" t="str">
        <f t="shared" si="45"/>
        <v/>
      </c>
      <c r="CK141" s="327">
        <f t="shared" si="46"/>
        <v>0</v>
      </c>
      <c r="CL141" s="327">
        <f t="shared" si="46"/>
        <v>0</v>
      </c>
    </row>
    <row r="142" spans="1:90" ht="15" customHeight="1" x14ac:dyDescent="0.25">
      <c r="A142" s="3914" t="s">
        <v>161</v>
      </c>
      <c r="B142" s="3837" t="s">
        <v>153</v>
      </c>
      <c r="C142" s="3915">
        <f t="shared" si="41"/>
        <v>0</v>
      </c>
      <c r="D142" s="3892">
        <f t="shared" si="42"/>
        <v>0</v>
      </c>
      <c r="E142" s="3916">
        <f t="shared" si="42"/>
        <v>0</v>
      </c>
      <c r="F142" s="3840"/>
      <c r="G142" s="3845"/>
      <c r="H142" s="3840"/>
      <c r="I142" s="3841"/>
      <c r="J142" s="3840"/>
      <c r="K142" s="3841"/>
      <c r="L142" s="3917"/>
      <c r="M142" s="3841"/>
      <c r="N142" s="3840"/>
      <c r="O142" s="3841"/>
      <c r="P142" s="3840"/>
      <c r="Q142" s="3841"/>
      <c r="R142" s="3840"/>
      <c r="S142" s="3841"/>
      <c r="T142" s="3840"/>
      <c r="U142" s="3841"/>
      <c r="V142" s="3842"/>
      <c r="W142" s="3841"/>
      <c r="X142" s="3842"/>
      <c r="Y142" s="3841"/>
      <c r="Z142" s="3903"/>
      <c r="AA142" s="1794"/>
      <c r="AB142" s="3903"/>
      <c r="AC142" s="3918"/>
      <c r="AD142" s="14" t="str">
        <f t="shared" si="43"/>
        <v/>
      </c>
      <c r="CA142" s="60" t="str">
        <f t="shared" si="44"/>
        <v/>
      </c>
      <c r="CB142" s="60" t="str">
        <f t="shared" si="45"/>
        <v/>
      </c>
      <c r="CK142" s="327">
        <f t="shared" si="46"/>
        <v>0</v>
      </c>
      <c r="CL142" s="327">
        <f t="shared" si="46"/>
        <v>0</v>
      </c>
    </row>
    <row r="143" spans="1:90" ht="15" customHeight="1" x14ac:dyDescent="0.25">
      <c r="A143" s="2586"/>
      <c r="B143" s="83" t="s">
        <v>154</v>
      </c>
      <c r="C143" s="216">
        <f t="shared" si="41"/>
        <v>0</v>
      </c>
      <c r="D143" s="248">
        <f t="shared" si="42"/>
        <v>0</v>
      </c>
      <c r="E143" s="328">
        <f t="shared" si="42"/>
        <v>0</v>
      </c>
      <c r="F143" s="77"/>
      <c r="G143" s="82"/>
      <c r="H143" s="77"/>
      <c r="I143" s="78"/>
      <c r="J143" s="77"/>
      <c r="K143" s="78"/>
      <c r="L143" s="329"/>
      <c r="M143" s="78"/>
      <c r="N143" s="77"/>
      <c r="O143" s="78"/>
      <c r="P143" s="77"/>
      <c r="Q143" s="78"/>
      <c r="R143" s="77"/>
      <c r="S143" s="78"/>
      <c r="T143" s="77"/>
      <c r="U143" s="78"/>
      <c r="V143" s="79"/>
      <c r="W143" s="78"/>
      <c r="X143" s="79"/>
      <c r="Y143" s="78"/>
      <c r="Z143" s="330"/>
      <c r="AA143" s="331"/>
      <c r="AB143" s="330"/>
      <c r="AC143" s="332"/>
      <c r="AD143" s="14" t="str">
        <f t="shared" si="43"/>
        <v/>
      </c>
      <c r="CA143" s="60" t="str">
        <f t="shared" si="44"/>
        <v/>
      </c>
      <c r="CB143" s="60" t="str">
        <f t="shared" si="45"/>
        <v/>
      </c>
      <c r="CK143" s="327">
        <f t="shared" si="46"/>
        <v>0</v>
      </c>
      <c r="CL143" s="327">
        <f t="shared" si="46"/>
        <v>0</v>
      </c>
    </row>
    <row r="144" spans="1:90" ht="15" customHeight="1" x14ac:dyDescent="0.25">
      <c r="A144" s="2586"/>
      <c r="B144" s="73" t="s">
        <v>155</v>
      </c>
      <c r="C144" s="216">
        <f t="shared" si="41"/>
        <v>0</v>
      </c>
      <c r="D144" s="248">
        <f t="shared" si="42"/>
        <v>0</v>
      </c>
      <c r="E144" s="328">
        <f t="shared" si="42"/>
        <v>0</v>
      </c>
      <c r="F144" s="77"/>
      <c r="G144" s="82"/>
      <c r="H144" s="77"/>
      <c r="I144" s="78"/>
      <c r="J144" s="77"/>
      <c r="K144" s="78"/>
      <c r="L144" s="329"/>
      <c r="M144" s="78"/>
      <c r="N144" s="77"/>
      <c r="O144" s="78"/>
      <c r="P144" s="77"/>
      <c r="Q144" s="78"/>
      <c r="R144" s="77"/>
      <c r="S144" s="78"/>
      <c r="T144" s="77"/>
      <c r="U144" s="78"/>
      <c r="V144" s="79"/>
      <c r="W144" s="78"/>
      <c r="X144" s="79"/>
      <c r="Y144" s="78"/>
      <c r="Z144" s="330"/>
      <c r="AA144" s="331"/>
      <c r="AB144" s="330"/>
      <c r="AC144" s="332"/>
      <c r="AD144" s="14" t="str">
        <f t="shared" si="43"/>
        <v/>
      </c>
      <c r="CA144" s="60" t="str">
        <f t="shared" si="44"/>
        <v/>
      </c>
      <c r="CB144" s="60" t="str">
        <f t="shared" si="45"/>
        <v/>
      </c>
      <c r="CK144" s="327">
        <f t="shared" si="46"/>
        <v>0</v>
      </c>
      <c r="CL144" s="327">
        <f t="shared" si="46"/>
        <v>0</v>
      </c>
    </row>
    <row r="145" spans="1:90" ht="15" customHeight="1" x14ac:dyDescent="0.25">
      <c r="A145" s="2587"/>
      <c r="B145" s="73" t="s">
        <v>156</v>
      </c>
      <c r="C145" s="218">
        <f t="shared" si="41"/>
        <v>0</v>
      </c>
      <c r="D145" s="333">
        <f t="shared" si="42"/>
        <v>0</v>
      </c>
      <c r="E145" s="334">
        <f t="shared" si="42"/>
        <v>0</v>
      </c>
      <c r="F145" s="77"/>
      <c r="G145" s="82"/>
      <c r="H145" s="77"/>
      <c r="I145" s="78"/>
      <c r="J145" s="77"/>
      <c r="K145" s="78"/>
      <c r="L145" s="329"/>
      <c r="M145" s="78"/>
      <c r="N145" s="77"/>
      <c r="O145" s="78"/>
      <c r="P145" s="77"/>
      <c r="Q145" s="78"/>
      <c r="R145" s="77"/>
      <c r="S145" s="78"/>
      <c r="T145" s="77"/>
      <c r="U145" s="78"/>
      <c r="V145" s="79"/>
      <c r="W145" s="78"/>
      <c r="X145" s="79"/>
      <c r="Y145" s="78"/>
      <c r="Z145" s="330"/>
      <c r="AA145" s="331"/>
      <c r="AB145" s="330"/>
      <c r="AC145" s="332"/>
      <c r="AD145" s="14" t="str">
        <f t="shared" si="43"/>
        <v/>
      </c>
      <c r="CA145" s="60" t="str">
        <f t="shared" si="44"/>
        <v/>
      </c>
      <c r="CB145" s="60" t="str">
        <f t="shared" si="45"/>
        <v/>
      </c>
      <c r="CK145" s="327">
        <f t="shared" si="46"/>
        <v>0</v>
      </c>
      <c r="CL145" s="327">
        <f t="shared" si="46"/>
        <v>0</v>
      </c>
    </row>
    <row r="146" spans="1:90" ht="15" customHeight="1" x14ac:dyDescent="0.25">
      <c r="A146" s="2588"/>
      <c r="B146" s="34" t="s">
        <v>157</v>
      </c>
      <c r="C146" s="220">
        <f t="shared" si="41"/>
        <v>0</v>
      </c>
      <c r="D146" s="253">
        <f t="shared" si="42"/>
        <v>0</v>
      </c>
      <c r="E146" s="335">
        <f t="shared" si="42"/>
        <v>0</v>
      </c>
      <c r="F146" s="40"/>
      <c r="G146" s="41"/>
      <c r="H146" s="40"/>
      <c r="I146" s="88"/>
      <c r="J146" s="40"/>
      <c r="K146" s="88"/>
      <c r="L146" s="336"/>
      <c r="M146" s="88"/>
      <c r="N146" s="40"/>
      <c r="O146" s="88"/>
      <c r="P146" s="40"/>
      <c r="Q146" s="88"/>
      <c r="R146" s="40"/>
      <c r="S146" s="88"/>
      <c r="T146" s="40"/>
      <c r="U146" s="88"/>
      <c r="V146" s="89"/>
      <c r="W146" s="88"/>
      <c r="X146" s="89"/>
      <c r="Y146" s="88"/>
      <c r="Z146" s="337"/>
      <c r="AA146" s="338"/>
      <c r="AB146" s="337"/>
      <c r="AC146" s="339"/>
      <c r="AD146" s="14" t="str">
        <f t="shared" si="43"/>
        <v/>
      </c>
      <c r="CA146" s="60" t="str">
        <f t="shared" si="44"/>
        <v/>
      </c>
      <c r="CB146" s="60" t="str">
        <f t="shared" si="45"/>
        <v/>
      </c>
      <c r="CK146" s="327">
        <f t="shared" si="46"/>
        <v>0</v>
      </c>
      <c r="CL146" s="327">
        <f t="shared" si="46"/>
        <v>0</v>
      </c>
    </row>
    <row r="147" spans="1:90" ht="15" customHeight="1" x14ac:dyDescent="0.25">
      <c r="A147" s="3836" t="s">
        <v>162</v>
      </c>
      <c r="B147" s="3837" t="s">
        <v>153</v>
      </c>
      <c r="C147" s="3915">
        <f t="shared" si="41"/>
        <v>0</v>
      </c>
      <c r="D147" s="3892">
        <f t="shared" si="42"/>
        <v>0</v>
      </c>
      <c r="E147" s="3916">
        <f t="shared" si="42"/>
        <v>0</v>
      </c>
      <c r="F147" s="3840"/>
      <c r="G147" s="3845"/>
      <c r="H147" s="3840"/>
      <c r="I147" s="3841"/>
      <c r="J147" s="3840"/>
      <c r="K147" s="3841"/>
      <c r="L147" s="3917"/>
      <c r="M147" s="3841"/>
      <c r="N147" s="3840"/>
      <c r="O147" s="3841"/>
      <c r="P147" s="3840"/>
      <c r="Q147" s="3841"/>
      <c r="R147" s="3840"/>
      <c r="S147" s="3841"/>
      <c r="T147" s="3840"/>
      <c r="U147" s="3841"/>
      <c r="V147" s="3842"/>
      <c r="W147" s="3841"/>
      <c r="X147" s="3842"/>
      <c r="Y147" s="3841"/>
      <c r="Z147" s="3903"/>
      <c r="AA147" s="1794"/>
      <c r="AB147" s="3903"/>
      <c r="AC147" s="3918"/>
      <c r="AD147" s="14" t="str">
        <f t="shared" si="43"/>
        <v/>
      </c>
      <c r="CA147" s="60" t="str">
        <f t="shared" si="44"/>
        <v/>
      </c>
      <c r="CB147" s="60" t="str">
        <f t="shared" si="45"/>
        <v/>
      </c>
      <c r="CK147" s="327">
        <f t="shared" si="46"/>
        <v>0</v>
      </c>
      <c r="CL147" s="327">
        <f t="shared" si="46"/>
        <v>0</v>
      </c>
    </row>
    <row r="148" spans="1:90" ht="15" customHeight="1" x14ac:dyDescent="0.25">
      <c r="A148" s="2517"/>
      <c r="B148" s="83" t="s">
        <v>154</v>
      </c>
      <c r="C148" s="216">
        <f t="shared" si="41"/>
        <v>0</v>
      </c>
      <c r="D148" s="248">
        <f t="shared" si="42"/>
        <v>0</v>
      </c>
      <c r="E148" s="328">
        <f t="shared" si="42"/>
        <v>0</v>
      </c>
      <c r="F148" s="77"/>
      <c r="G148" s="82"/>
      <c r="H148" s="77"/>
      <c r="I148" s="78"/>
      <c r="J148" s="77"/>
      <c r="K148" s="78"/>
      <c r="L148" s="329"/>
      <c r="M148" s="78"/>
      <c r="N148" s="77"/>
      <c r="O148" s="78"/>
      <c r="P148" s="77"/>
      <c r="Q148" s="78"/>
      <c r="R148" s="77"/>
      <c r="S148" s="78"/>
      <c r="T148" s="77"/>
      <c r="U148" s="78"/>
      <c r="V148" s="79"/>
      <c r="W148" s="78"/>
      <c r="X148" s="79"/>
      <c r="Y148" s="78"/>
      <c r="Z148" s="330"/>
      <c r="AA148" s="331"/>
      <c r="AB148" s="330"/>
      <c r="AC148" s="332"/>
      <c r="AD148" s="14" t="str">
        <f t="shared" si="43"/>
        <v/>
      </c>
      <c r="CA148" s="60" t="str">
        <f t="shared" si="44"/>
        <v/>
      </c>
      <c r="CB148" s="60" t="str">
        <f t="shared" si="45"/>
        <v/>
      </c>
      <c r="CK148" s="327">
        <f t="shared" si="46"/>
        <v>0</v>
      </c>
      <c r="CL148" s="327">
        <f t="shared" si="46"/>
        <v>0</v>
      </c>
    </row>
    <row r="149" spans="1:90" ht="15" customHeight="1" x14ac:dyDescent="0.25">
      <c r="A149" s="2517"/>
      <c r="B149" s="73" t="s">
        <v>155</v>
      </c>
      <c r="C149" s="216">
        <f t="shared" si="41"/>
        <v>0</v>
      </c>
      <c r="D149" s="248">
        <f t="shared" si="42"/>
        <v>0</v>
      </c>
      <c r="E149" s="328">
        <f t="shared" si="42"/>
        <v>0</v>
      </c>
      <c r="F149" s="77"/>
      <c r="G149" s="82"/>
      <c r="H149" s="77"/>
      <c r="I149" s="78"/>
      <c r="J149" s="77"/>
      <c r="K149" s="78"/>
      <c r="L149" s="329"/>
      <c r="M149" s="78"/>
      <c r="N149" s="77"/>
      <c r="O149" s="78"/>
      <c r="P149" s="77"/>
      <c r="Q149" s="78"/>
      <c r="R149" s="77"/>
      <c r="S149" s="78"/>
      <c r="T149" s="77"/>
      <c r="U149" s="78"/>
      <c r="V149" s="79"/>
      <c r="W149" s="78"/>
      <c r="X149" s="79"/>
      <c r="Y149" s="78"/>
      <c r="Z149" s="330"/>
      <c r="AA149" s="331"/>
      <c r="AB149" s="330"/>
      <c r="AC149" s="332"/>
      <c r="AD149" s="14" t="str">
        <f t="shared" si="43"/>
        <v/>
      </c>
      <c r="CA149" s="60" t="str">
        <f t="shared" si="44"/>
        <v/>
      </c>
      <c r="CB149" s="60" t="str">
        <f t="shared" si="45"/>
        <v/>
      </c>
      <c r="CK149" s="327">
        <f t="shared" si="46"/>
        <v>0</v>
      </c>
      <c r="CL149" s="327">
        <f t="shared" si="46"/>
        <v>0</v>
      </c>
    </row>
    <row r="150" spans="1:90" ht="15" customHeight="1" x14ac:dyDescent="0.25">
      <c r="A150" s="2517"/>
      <c r="B150" s="73" t="s">
        <v>156</v>
      </c>
      <c r="C150" s="218">
        <f t="shared" si="41"/>
        <v>0</v>
      </c>
      <c r="D150" s="333">
        <f t="shared" si="42"/>
        <v>0</v>
      </c>
      <c r="E150" s="334">
        <f t="shared" si="42"/>
        <v>0</v>
      </c>
      <c r="F150" s="77"/>
      <c r="G150" s="82"/>
      <c r="H150" s="77"/>
      <c r="I150" s="78"/>
      <c r="J150" s="77"/>
      <c r="K150" s="78"/>
      <c r="L150" s="329"/>
      <c r="M150" s="78"/>
      <c r="N150" s="77"/>
      <c r="O150" s="78"/>
      <c r="P150" s="77"/>
      <c r="Q150" s="78"/>
      <c r="R150" s="77"/>
      <c r="S150" s="78"/>
      <c r="T150" s="77"/>
      <c r="U150" s="78"/>
      <c r="V150" s="79"/>
      <c r="W150" s="78"/>
      <c r="X150" s="79"/>
      <c r="Y150" s="78"/>
      <c r="Z150" s="330"/>
      <c r="AA150" s="331"/>
      <c r="AB150" s="330"/>
      <c r="AC150" s="332"/>
      <c r="AD150" s="14" t="str">
        <f t="shared" si="43"/>
        <v/>
      </c>
      <c r="CA150" s="60" t="str">
        <f t="shared" si="44"/>
        <v/>
      </c>
      <c r="CB150" s="60" t="str">
        <f t="shared" si="45"/>
        <v/>
      </c>
      <c r="CK150" s="327">
        <f t="shared" si="46"/>
        <v>0</v>
      </c>
      <c r="CL150" s="327">
        <f t="shared" si="46"/>
        <v>0</v>
      </c>
    </row>
    <row r="151" spans="1:90" ht="15" customHeight="1" x14ac:dyDescent="0.25">
      <c r="A151" s="2517"/>
      <c r="B151" s="34" t="s">
        <v>157</v>
      </c>
      <c r="C151" s="340">
        <f t="shared" si="41"/>
        <v>0</v>
      </c>
      <c r="D151" s="250">
        <f t="shared" si="42"/>
        <v>0</v>
      </c>
      <c r="E151" s="341">
        <f t="shared" si="42"/>
        <v>0</v>
      </c>
      <c r="F151" s="104"/>
      <c r="G151" s="109"/>
      <c r="H151" s="104"/>
      <c r="I151" s="105"/>
      <c r="J151" s="104"/>
      <c r="K151" s="105"/>
      <c r="L151" s="276"/>
      <c r="M151" s="105"/>
      <c r="N151" s="104"/>
      <c r="O151" s="105"/>
      <c r="P151" s="104"/>
      <c r="Q151" s="105"/>
      <c r="R151" s="104"/>
      <c r="S151" s="105"/>
      <c r="T151" s="104"/>
      <c r="U151" s="105"/>
      <c r="V151" s="106"/>
      <c r="W151" s="105"/>
      <c r="X151" s="106"/>
      <c r="Y151" s="105"/>
      <c r="Z151" s="342"/>
      <c r="AA151" s="343"/>
      <c r="AB151" s="342"/>
      <c r="AC151" s="344"/>
      <c r="AD151" s="14" t="str">
        <f t="shared" si="43"/>
        <v/>
      </c>
      <c r="CA151" s="60" t="str">
        <f t="shared" si="44"/>
        <v/>
      </c>
      <c r="CB151" s="60" t="str">
        <f t="shared" si="45"/>
        <v/>
      </c>
      <c r="CK151" s="327">
        <f t="shared" si="46"/>
        <v>0</v>
      </c>
      <c r="CL151" s="327">
        <f t="shared" si="46"/>
        <v>0</v>
      </c>
    </row>
    <row r="152" spans="1:90" ht="15" customHeight="1" x14ac:dyDescent="0.25">
      <c r="A152" s="3818" t="s">
        <v>163</v>
      </c>
      <c r="B152" s="3819"/>
      <c r="C152" s="3919">
        <f>SUM(C122:C151)</f>
        <v>0</v>
      </c>
      <c r="D152" s="3920">
        <f>SUM(D122:D151)</f>
        <v>0</v>
      </c>
      <c r="E152" s="3921">
        <f t="shared" ref="E152:AC152" si="47">SUM(E122:E151)</f>
        <v>0</v>
      </c>
      <c r="F152" s="3922">
        <f t="shared" si="47"/>
        <v>0</v>
      </c>
      <c r="G152" s="3923">
        <f t="shared" si="47"/>
        <v>0</v>
      </c>
      <c r="H152" s="3922">
        <f t="shared" si="47"/>
        <v>0</v>
      </c>
      <c r="I152" s="3923">
        <f t="shared" si="47"/>
        <v>0</v>
      </c>
      <c r="J152" s="3922">
        <f t="shared" si="47"/>
        <v>0</v>
      </c>
      <c r="K152" s="3923">
        <f t="shared" si="47"/>
        <v>0</v>
      </c>
      <c r="L152" s="3922">
        <f t="shared" si="47"/>
        <v>0</v>
      </c>
      <c r="M152" s="3923">
        <f t="shared" si="47"/>
        <v>0</v>
      </c>
      <c r="N152" s="3922">
        <f t="shared" si="47"/>
        <v>0</v>
      </c>
      <c r="O152" s="3923">
        <f t="shared" si="47"/>
        <v>0</v>
      </c>
      <c r="P152" s="3922">
        <f t="shared" si="47"/>
        <v>0</v>
      </c>
      <c r="Q152" s="3923">
        <f t="shared" si="47"/>
        <v>0</v>
      </c>
      <c r="R152" s="3922">
        <f t="shared" si="47"/>
        <v>0</v>
      </c>
      <c r="S152" s="3923">
        <f t="shared" si="47"/>
        <v>0</v>
      </c>
      <c r="T152" s="3922">
        <f t="shared" si="47"/>
        <v>0</v>
      </c>
      <c r="U152" s="3923">
        <f t="shared" si="47"/>
        <v>0</v>
      </c>
      <c r="V152" s="3922">
        <f t="shared" si="47"/>
        <v>0</v>
      </c>
      <c r="W152" s="3923">
        <f t="shared" si="47"/>
        <v>0</v>
      </c>
      <c r="X152" s="3922">
        <f t="shared" si="47"/>
        <v>0</v>
      </c>
      <c r="Y152" s="3923">
        <f t="shared" si="47"/>
        <v>0</v>
      </c>
      <c r="Z152" s="3924">
        <f t="shared" si="47"/>
        <v>0</v>
      </c>
      <c r="AA152" s="3925">
        <f t="shared" si="47"/>
        <v>0</v>
      </c>
      <c r="AB152" s="3926">
        <f t="shared" si="47"/>
        <v>0</v>
      </c>
      <c r="AC152" s="3927">
        <f t="shared" si="47"/>
        <v>0</v>
      </c>
      <c r="AD152" s="14"/>
    </row>
    <row r="153" spans="1:90" ht="15" customHeight="1" x14ac:dyDescent="0.25">
      <c r="A153" s="2595" t="s">
        <v>164</v>
      </c>
      <c r="B153" s="354" t="s">
        <v>153</v>
      </c>
      <c r="C153" s="355"/>
      <c r="D153" s="356"/>
      <c r="E153" s="357"/>
      <c r="F153" s="178"/>
      <c r="G153" s="358"/>
      <c r="H153" s="178"/>
      <c r="I153" s="359"/>
      <c r="J153" s="178"/>
      <c r="K153" s="359"/>
      <c r="L153" s="360"/>
      <c r="M153" s="359"/>
      <c r="N153" s="178"/>
      <c r="O153" s="359"/>
      <c r="P153" s="178"/>
      <c r="Q153" s="359"/>
      <c r="R153" s="178"/>
      <c r="S153" s="359"/>
      <c r="T153" s="178"/>
      <c r="U153" s="359"/>
      <c r="V153" s="361"/>
      <c r="W153" s="359"/>
      <c r="X153" s="361"/>
      <c r="Y153" s="359"/>
      <c r="Z153" s="360"/>
      <c r="AA153" s="362"/>
      <c r="AB153" s="360"/>
      <c r="AC153" s="359"/>
      <c r="AD153" s="14" t="str">
        <f t="shared" si="43"/>
        <v/>
      </c>
      <c r="CA153" s="60" t="str">
        <f t="shared" ref="CA153:CA157" si="48">IF(AND($C153&lt;&gt;0,AB153=""),"* No olvide ingresar la variable "&amp;AB$119&amp;""&amp;". Digite CERO si no tiene. ",IF(AB153&gt;$C153,"* La variable Pueblos Originarios no debe ser mayor al Total Ambos Sexos. ",""))</f>
        <v/>
      </c>
      <c r="CB153" s="60" t="str">
        <f>IF(AND($C153&lt;&gt;0,AC153=""),"* No olvide ingresar la variable "&amp;AC$119&amp;""&amp;". Digite CERO si no tiene. ",IF(AC153&gt;$C153,"* La variable Migrantes no debe ser mayor al Total Ambos Sexos. ",""))</f>
        <v/>
      </c>
      <c r="CK153" s="327">
        <f>IF(AND($C153&lt;&gt;0,AB153=""),1,IF(AB153&gt;$C153,1,0))</f>
        <v>0</v>
      </c>
      <c r="CL153" s="327">
        <f>IF(AND($C153&lt;&gt;0,AC153=""),1,IF(AC153&gt;$C153,1,0))</f>
        <v>0</v>
      </c>
    </row>
    <row r="154" spans="1:90" ht="15" customHeight="1" x14ac:dyDescent="0.25">
      <c r="A154" s="2595"/>
      <c r="B154" s="354" t="s">
        <v>154</v>
      </c>
      <c r="C154" s="355"/>
      <c r="D154" s="356"/>
      <c r="E154" s="357"/>
      <c r="F154" s="178"/>
      <c r="G154" s="358"/>
      <c r="H154" s="178"/>
      <c r="I154" s="359"/>
      <c r="J154" s="178"/>
      <c r="K154" s="359"/>
      <c r="L154" s="360"/>
      <c r="M154" s="359"/>
      <c r="N154" s="178"/>
      <c r="O154" s="359"/>
      <c r="P154" s="178"/>
      <c r="Q154" s="359"/>
      <c r="R154" s="178"/>
      <c r="S154" s="359"/>
      <c r="T154" s="178"/>
      <c r="U154" s="359"/>
      <c r="V154" s="361"/>
      <c r="W154" s="359"/>
      <c r="X154" s="361"/>
      <c r="Y154" s="359"/>
      <c r="Z154" s="360"/>
      <c r="AA154" s="362"/>
      <c r="AB154" s="360"/>
      <c r="AC154" s="359"/>
      <c r="AD154" s="14" t="str">
        <f t="shared" si="43"/>
        <v/>
      </c>
      <c r="CA154" s="60" t="str">
        <f t="shared" si="48"/>
        <v/>
      </c>
      <c r="CB154" s="60" t="str">
        <f t="shared" ref="CB154:CB157" si="49">IF(AND($C154&lt;&gt;0,AC154=""),"* No olvide ingresar la variable "&amp;AC$119&amp;""&amp;". Digite CERO si no tiene. ",IF(AC154&gt;$C154,"* La variable Migrantes no debe ser mayor al Total Ambos Sexos. ",""))</f>
        <v/>
      </c>
      <c r="CK154" s="327">
        <f t="shared" ref="CK154:CL157" si="50">IF(AND($C154&lt;&gt;0,AB154=""),1,IF(AB154&gt;$C154,1,0))</f>
        <v>0</v>
      </c>
      <c r="CL154" s="327">
        <f t="shared" si="50"/>
        <v>0</v>
      </c>
    </row>
    <row r="155" spans="1:90" ht="15" customHeight="1" x14ac:dyDescent="0.25">
      <c r="A155" s="2595"/>
      <c r="B155" s="363" t="s">
        <v>155</v>
      </c>
      <c r="C155" s="355"/>
      <c r="D155" s="356"/>
      <c r="E155" s="357"/>
      <c r="F155" s="178"/>
      <c r="G155" s="358"/>
      <c r="H155" s="178"/>
      <c r="I155" s="359"/>
      <c r="J155" s="178"/>
      <c r="K155" s="359"/>
      <c r="L155" s="360"/>
      <c r="M155" s="359"/>
      <c r="N155" s="178"/>
      <c r="O155" s="359"/>
      <c r="P155" s="178"/>
      <c r="Q155" s="359"/>
      <c r="R155" s="178"/>
      <c r="S155" s="359"/>
      <c r="T155" s="178"/>
      <c r="U155" s="359"/>
      <c r="V155" s="361"/>
      <c r="W155" s="359"/>
      <c r="X155" s="361"/>
      <c r="Y155" s="359"/>
      <c r="Z155" s="360"/>
      <c r="AA155" s="362"/>
      <c r="AB155" s="360"/>
      <c r="AC155" s="359"/>
      <c r="AD155" s="14" t="str">
        <f t="shared" si="43"/>
        <v/>
      </c>
      <c r="CA155" s="60" t="str">
        <f t="shared" si="48"/>
        <v/>
      </c>
      <c r="CB155" s="60" t="str">
        <f t="shared" si="49"/>
        <v/>
      </c>
      <c r="CK155" s="327">
        <f t="shared" si="50"/>
        <v>0</v>
      </c>
      <c r="CL155" s="327">
        <f t="shared" si="50"/>
        <v>0</v>
      </c>
    </row>
    <row r="156" spans="1:90" ht="15" customHeight="1" x14ac:dyDescent="0.25">
      <c r="A156" s="2595"/>
      <c r="B156" s="363" t="s">
        <v>156</v>
      </c>
      <c r="C156" s="355"/>
      <c r="D156" s="356"/>
      <c r="E156" s="357"/>
      <c r="F156" s="178"/>
      <c r="G156" s="358"/>
      <c r="H156" s="178"/>
      <c r="I156" s="359"/>
      <c r="J156" s="178"/>
      <c r="K156" s="359"/>
      <c r="L156" s="360"/>
      <c r="M156" s="359"/>
      <c r="N156" s="178"/>
      <c r="O156" s="359"/>
      <c r="P156" s="178"/>
      <c r="Q156" s="359"/>
      <c r="R156" s="178"/>
      <c r="S156" s="359"/>
      <c r="T156" s="178"/>
      <c r="U156" s="359"/>
      <c r="V156" s="361"/>
      <c r="W156" s="359"/>
      <c r="X156" s="361"/>
      <c r="Y156" s="359"/>
      <c r="Z156" s="360"/>
      <c r="AA156" s="362"/>
      <c r="AB156" s="360"/>
      <c r="AC156" s="359"/>
      <c r="AD156" s="14" t="str">
        <f t="shared" si="43"/>
        <v/>
      </c>
      <c r="CA156" s="60" t="str">
        <f t="shared" si="48"/>
        <v/>
      </c>
      <c r="CB156" s="60" t="str">
        <f t="shared" si="49"/>
        <v/>
      </c>
      <c r="CK156" s="327">
        <f t="shared" si="50"/>
        <v>0</v>
      </c>
      <c r="CL156" s="327">
        <f t="shared" si="50"/>
        <v>0</v>
      </c>
    </row>
    <row r="157" spans="1:90" ht="15" customHeight="1" x14ac:dyDescent="0.25">
      <c r="A157" s="2595"/>
      <c r="B157" s="364" t="s">
        <v>157</v>
      </c>
      <c r="C157" s="365"/>
      <c r="D157" s="366"/>
      <c r="E157" s="367"/>
      <c r="F157" s="284"/>
      <c r="G157" s="285"/>
      <c r="H157" s="284"/>
      <c r="I157" s="368"/>
      <c r="J157" s="284"/>
      <c r="K157" s="368"/>
      <c r="L157" s="287"/>
      <c r="M157" s="368"/>
      <c r="N157" s="284"/>
      <c r="O157" s="368"/>
      <c r="P157" s="284"/>
      <c r="Q157" s="368"/>
      <c r="R157" s="284"/>
      <c r="S157" s="368"/>
      <c r="T157" s="284"/>
      <c r="U157" s="368"/>
      <c r="V157" s="369"/>
      <c r="W157" s="368"/>
      <c r="X157" s="369"/>
      <c r="Y157" s="368"/>
      <c r="Z157" s="287"/>
      <c r="AA157" s="370"/>
      <c r="AB157" s="287"/>
      <c r="AC157" s="368"/>
      <c r="AD157" s="14" t="str">
        <f t="shared" si="43"/>
        <v/>
      </c>
      <c r="CA157" s="60" t="str">
        <f t="shared" si="48"/>
        <v/>
      </c>
      <c r="CB157" s="60" t="str">
        <f t="shared" si="49"/>
        <v/>
      </c>
      <c r="CK157" s="327">
        <f t="shared" si="50"/>
        <v>0</v>
      </c>
      <c r="CL157" s="327">
        <f t="shared" si="50"/>
        <v>0</v>
      </c>
    </row>
    <row r="158" spans="1:90" x14ac:dyDescent="0.25">
      <c r="A158" s="3928" t="s">
        <v>163</v>
      </c>
      <c r="B158" s="3929"/>
      <c r="C158" s="3930"/>
      <c r="D158" s="3931"/>
      <c r="E158" s="3932"/>
      <c r="F158" s="3933"/>
      <c r="G158" s="3934"/>
      <c r="H158" s="3933"/>
      <c r="I158" s="3934"/>
      <c r="J158" s="3933"/>
      <c r="K158" s="3934"/>
      <c r="L158" s="3933"/>
      <c r="M158" s="3934"/>
      <c r="N158" s="3933"/>
      <c r="O158" s="3934"/>
      <c r="P158" s="3933"/>
      <c r="Q158" s="3934"/>
      <c r="R158" s="3933"/>
      <c r="S158" s="3934"/>
      <c r="T158" s="3933"/>
      <c r="U158" s="3934"/>
      <c r="V158" s="3933"/>
      <c r="W158" s="3934"/>
      <c r="X158" s="3933"/>
      <c r="Y158" s="3934"/>
      <c r="Z158" s="3933"/>
      <c r="AA158" s="3935"/>
      <c r="AB158" s="3931"/>
      <c r="AC158" s="3934"/>
    </row>
    <row r="159" spans="1:90" ht="18" customHeight="1" x14ac:dyDescent="0.25">
      <c r="A159" s="377" t="s">
        <v>165</v>
      </c>
      <c r="B159" s="378"/>
      <c r="C159" s="378"/>
      <c r="D159" s="378"/>
      <c r="E159" s="242"/>
      <c r="F159" s="379"/>
      <c r="G159" s="379"/>
      <c r="H159" s="379"/>
      <c r="I159" s="379"/>
      <c r="J159" s="379"/>
      <c r="K159" s="379"/>
      <c r="L159" s="379"/>
      <c r="M159" s="379"/>
      <c r="N159" s="379"/>
      <c r="O159" s="379"/>
      <c r="P159" s="379"/>
      <c r="Q159" s="379"/>
      <c r="R159" s="379"/>
      <c r="S159" s="379"/>
      <c r="T159" s="379"/>
      <c r="U159" s="379"/>
      <c r="V159" s="379"/>
      <c r="W159" s="379"/>
      <c r="X159" s="379"/>
      <c r="Y159" s="379"/>
      <c r="Z159" s="3"/>
      <c r="AA159" s="3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</row>
    <row r="160" spans="1:90" ht="15" customHeight="1" x14ac:dyDescent="0.25">
      <c r="A160" s="3813" t="s">
        <v>59</v>
      </c>
      <c r="B160" s="3814"/>
      <c r="C160" s="3812" t="s">
        <v>65</v>
      </c>
      <c r="D160" s="3813"/>
      <c r="E160" s="3814"/>
      <c r="F160" s="3818" t="s">
        <v>6</v>
      </c>
      <c r="G160" s="3820"/>
      <c r="H160" s="3820"/>
      <c r="I160" s="3820"/>
      <c r="J160" s="3820"/>
      <c r="K160" s="3820"/>
      <c r="L160" s="3820"/>
      <c r="M160" s="3820"/>
      <c r="N160" s="3820"/>
      <c r="O160" s="3820"/>
      <c r="P160" s="3820"/>
      <c r="Q160" s="3820"/>
      <c r="R160" s="3820"/>
      <c r="S160" s="3820"/>
      <c r="T160" s="3820"/>
      <c r="U160" s="3820"/>
      <c r="V160" s="3820"/>
      <c r="W160" s="3820"/>
      <c r="X160" s="3820"/>
      <c r="Y160" s="3820"/>
      <c r="Z160" s="3820"/>
      <c r="AA160" s="3820"/>
      <c r="AB160" s="3820"/>
      <c r="AC160" s="3820"/>
      <c r="AD160" s="3820"/>
      <c r="AE160" s="3820"/>
      <c r="AF160" s="3820"/>
      <c r="AG160" s="3820"/>
      <c r="AH160" s="3820"/>
      <c r="AI160" s="3820"/>
      <c r="AJ160" s="3820"/>
      <c r="AK160" s="3820"/>
      <c r="AL160" s="3820"/>
      <c r="AM160" s="3819"/>
    </row>
    <row r="161" spans="1:39" ht="15" customHeight="1" x14ac:dyDescent="0.25">
      <c r="A161" s="2579"/>
      <c r="B161" s="2522"/>
      <c r="C161" s="2580"/>
      <c r="D161" s="2505"/>
      <c r="E161" s="2506"/>
      <c r="F161" s="3818" t="s">
        <v>166</v>
      </c>
      <c r="G161" s="3819"/>
      <c r="H161" s="3818" t="s">
        <v>147</v>
      </c>
      <c r="I161" s="3819"/>
      <c r="J161" s="3818" t="s">
        <v>113</v>
      </c>
      <c r="K161" s="3819"/>
      <c r="L161" s="3936" t="s">
        <v>114</v>
      </c>
      <c r="M161" s="3937"/>
      <c r="N161" s="3937" t="s">
        <v>148</v>
      </c>
      <c r="O161" s="3938"/>
      <c r="P161" s="3818" t="s">
        <v>167</v>
      </c>
      <c r="Q161" s="3819"/>
      <c r="R161" s="3820" t="s">
        <v>168</v>
      </c>
      <c r="S161" s="3819"/>
      <c r="T161" s="3820" t="s">
        <v>169</v>
      </c>
      <c r="U161" s="3819"/>
      <c r="V161" s="3818" t="s">
        <v>170</v>
      </c>
      <c r="W161" s="3819"/>
      <c r="X161" s="3820" t="s">
        <v>171</v>
      </c>
      <c r="Y161" s="3819"/>
      <c r="Z161" s="3909" t="s">
        <v>172</v>
      </c>
      <c r="AA161" s="3939"/>
      <c r="AB161" s="3909" t="s">
        <v>173</v>
      </c>
      <c r="AC161" s="3939"/>
      <c r="AD161" s="3909" t="s">
        <v>174</v>
      </c>
      <c r="AE161" s="3939"/>
      <c r="AF161" s="3909" t="s">
        <v>150</v>
      </c>
      <c r="AG161" s="3939"/>
      <c r="AH161" s="3909" t="s">
        <v>175</v>
      </c>
      <c r="AI161" s="3939"/>
      <c r="AJ161" s="3909" t="s">
        <v>176</v>
      </c>
      <c r="AK161" s="3939"/>
      <c r="AL161" s="3940" t="s">
        <v>130</v>
      </c>
      <c r="AM161" s="3939"/>
    </row>
    <row r="162" spans="1:39" ht="15" customHeight="1" x14ac:dyDescent="0.25">
      <c r="A162" s="2505"/>
      <c r="B162" s="2506"/>
      <c r="C162" s="3941" t="s">
        <v>17</v>
      </c>
      <c r="D162" s="3942" t="s">
        <v>18</v>
      </c>
      <c r="E162" s="382" t="s">
        <v>19</v>
      </c>
      <c r="F162" s="3943" t="s">
        <v>18</v>
      </c>
      <c r="G162" s="382" t="s">
        <v>19</v>
      </c>
      <c r="H162" s="3943" t="s">
        <v>18</v>
      </c>
      <c r="I162" s="382" t="s">
        <v>19</v>
      </c>
      <c r="J162" s="3943" t="s">
        <v>18</v>
      </c>
      <c r="K162" s="382" t="s">
        <v>19</v>
      </c>
      <c r="L162" s="3824" t="s">
        <v>18</v>
      </c>
      <c r="M162" s="384" t="s">
        <v>19</v>
      </c>
      <c r="N162" s="3822" t="s">
        <v>18</v>
      </c>
      <c r="O162" s="3911" t="s">
        <v>19</v>
      </c>
      <c r="P162" s="3822" t="s">
        <v>18</v>
      </c>
      <c r="Q162" s="3911" t="s">
        <v>19</v>
      </c>
      <c r="R162" s="3851" t="s">
        <v>18</v>
      </c>
      <c r="S162" s="123" t="s">
        <v>19</v>
      </c>
      <c r="T162" s="3851" t="s">
        <v>18</v>
      </c>
      <c r="U162" s="123" t="s">
        <v>19</v>
      </c>
      <c r="V162" s="3824" t="s">
        <v>18</v>
      </c>
      <c r="W162" s="123" t="s">
        <v>19</v>
      </c>
      <c r="X162" s="3851" t="s">
        <v>18</v>
      </c>
      <c r="Y162" s="123" t="s">
        <v>19</v>
      </c>
      <c r="Z162" s="3912" t="s">
        <v>18</v>
      </c>
      <c r="AA162" s="385" t="s">
        <v>19</v>
      </c>
      <c r="AB162" s="3912" t="s">
        <v>18</v>
      </c>
      <c r="AC162" s="385" t="s">
        <v>19</v>
      </c>
      <c r="AD162" s="3912" t="s">
        <v>18</v>
      </c>
      <c r="AE162" s="385" t="s">
        <v>19</v>
      </c>
      <c r="AF162" s="3912" t="s">
        <v>18</v>
      </c>
      <c r="AG162" s="385" t="s">
        <v>19</v>
      </c>
      <c r="AH162" s="3912" t="s">
        <v>18</v>
      </c>
      <c r="AI162" s="385" t="s">
        <v>19</v>
      </c>
      <c r="AJ162" s="3912" t="s">
        <v>18</v>
      </c>
      <c r="AK162" s="385" t="s">
        <v>19</v>
      </c>
      <c r="AL162" s="3944" t="s">
        <v>18</v>
      </c>
      <c r="AM162" s="385" t="s">
        <v>19</v>
      </c>
    </row>
    <row r="163" spans="1:39" ht="15" customHeight="1" x14ac:dyDescent="0.25">
      <c r="A163" s="3945" t="s">
        <v>177</v>
      </c>
      <c r="B163" s="3946" t="s">
        <v>178</v>
      </c>
      <c r="C163" s="3915">
        <f t="shared" ref="C163:C168" si="51">SUM(D163+E163)</f>
        <v>0</v>
      </c>
      <c r="D163" s="3892">
        <f t="shared" ref="D163:E168" si="52">SUM(F163+H163+J163+L163+N163+P163+R163+T163+V163+X163+Z163+AB163+AD163+AF163+AH163+AJ163+AL163)</f>
        <v>0</v>
      </c>
      <c r="E163" s="3857">
        <f t="shared" si="52"/>
        <v>0</v>
      </c>
      <c r="F163" s="3840"/>
      <c r="G163" s="3841"/>
      <c r="H163" s="3840"/>
      <c r="I163" s="3841"/>
      <c r="J163" s="3840"/>
      <c r="K163" s="3841"/>
      <c r="L163" s="3840"/>
      <c r="M163" s="1788"/>
      <c r="N163" s="1788"/>
      <c r="O163" s="3841"/>
      <c r="P163" s="3840"/>
      <c r="Q163" s="3841"/>
      <c r="R163" s="3875"/>
      <c r="S163" s="3841"/>
      <c r="T163" s="3875"/>
      <c r="U163" s="3841"/>
      <c r="V163" s="3840"/>
      <c r="W163" s="3841"/>
      <c r="X163" s="3875"/>
      <c r="Y163" s="3841"/>
      <c r="Z163" s="3947"/>
      <c r="AA163" s="3918"/>
      <c r="AB163" s="3947"/>
      <c r="AC163" s="3918"/>
      <c r="AD163" s="3947"/>
      <c r="AE163" s="3918"/>
      <c r="AF163" s="3947"/>
      <c r="AG163" s="3918"/>
      <c r="AH163" s="3947"/>
      <c r="AI163" s="3918"/>
      <c r="AJ163" s="3947"/>
      <c r="AK163" s="3918"/>
      <c r="AL163" s="3948"/>
      <c r="AM163" s="3918"/>
    </row>
    <row r="164" spans="1:39" ht="15" customHeight="1" x14ac:dyDescent="0.25">
      <c r="A164" s="2604"/>
      <c r="B164" s="390" t="s">
        <v>179</v>
      </c>
      <c r="C164" s="216">
        <f t="shared" si="51"/>
        <v>0</v>
      </c>
      <c r="D164" s="248">
        <f t="shared" si="52"/>
        <v>0</v>
      </c>
      <c r="E164" s="133">
        <f t="shared" si="52"/>
        <v>0</v>
      </c>
      <c r="F164" s="77"/>
      <c r="G164" s="78"/>
      <c r="H164" s="77"/>
      <c r="I164" s="78"/>
      <c r="J164" s="77"/>
      <c r="K164" s="78"/>
      <c r="L164" s="77"/>
      <c r="M164" s="175"/>
      <c r="N164" s="175"/>
      <c r="O164" s="78"/>
      <c r="P164" s="77"/>
      <c r="Q164" s="78"/>
      <c r="R164" s="174"/>
      <c r="S164" s="78"/>
      <c r="T164" s="174"/>
      <c r="U164" s="78"/>
      <c r="V164" s="77"/>
      <c r="W164" s="78"/>
      <c r="X164" s="174"/>
      <c r="Y164" s="78"/>
      <c r="Z164" s="391"/>
      <c r="AA164" s="332"/>
      <c r="AB164" s="391"/>
      <c r="AC164" s="332"/>
      <c r="AD164" s="391"/>
      <c r="AE164" s="332"/>
      <c r="AF164" s="391"/>
      <c r="AG164" s="332"/>
      <c r="AH164" s="391"/>
      <c r="AI164" s="332"/>
      <c r="AJ164" s="391"/>
      <c r="AK164" s="332"/>
      <c r="AL164" s="392"/>
      <c r="AM164" s="332"/>
    </row>
    <row r="165" spans="1:39" ht="15" customHeight="1" x14ac:dyDescent="0.25">
      <c r="A165" s="2605"/>
      <c r="B165" s="393" t="s">
        <v>180</v>
      </c>
      <c r="C165" s="394">
        <f t="shared" si="51"/>
        <v>0</v>
      </c>
      <c r="D165" s="395">
        <f t="shared" si="52"/>
        <v>0</v>
      </c>
      <c r="E165" s="140">
        <f t="shared" si="52"/>
        <v>0</v>
      </c>
      <c r="F165" s="40"/>
      <c r="G165" s="88"/>
      <c r="H165" s="40"/>
      <c r="I165" s="88"/>
      <c r="J165" s="40"/>
      <c r="K165" s="88"/>
      <c r="L165" s="40"/>
      <c r="M165" s="186"/>
      <c r="N165" s="186"/>
      <c r="O165" s="88"/>
      <c r="P165" s="40"/>
      <c r="Q165" s="88"/>
      <c r="R165" s="188"/>
      <c r="S165" s="88"/>
      <c r="T165" s="188"/>
      <c r="U165" s="88"/>
      <c r="V165" s="40"/>
      <c r="W165" s="88"/>
      <c r="X165" s="188"/>
      <c r="Y165" s="88"/>
      <c r="Z165" s="396"/>
      <c r="AA165" s="339"/>
      <c r="AB165" s="396"/>
      <c r="AC165" s="339"/>
      <c r="AD165" s="396"/>
      <c r="AE165" s="339"/>
      <c r="AF165" s="396"/>
      <c r="AG165" s="339"/>
      <c r="AH165" s="396"/>
      <c r="AI165" s="339"/>
      <c r="AJ165" s="396"/>
      <c r="AK165" s="339"/>
      <c r="AL165" s="397"/>
      <c r="AM165" s="339"/>
    </row>
    <row r="166" spans="1:39" ht="15" customHeight="1" x14ac:dyDescent="0.25">
      <c r="A166" s="3945" t="s">
        <v>181</v>
      </c>
      <c r="B166" s="3946" t="s">
        <v>178</v>
      </c>
      <c r="C166" s="3915">
        <f t="shared" si="51"/>
        <v>0</v>
      </c>
      <c r="D166" s="3892">
        <f t="shared" si="52"/>
        <v>0</v>
      </c>
      <c r="E166" s="3857">
        <f t="shared" si="52"/>
        <v>0</v>
      </c>
      <c r="F166" s="3840"/>
      <c r="G166" s="3841"/>
      <c r="H166" s="3840"/>
      <c r="I166" s="3841"/>
      <c r="J166" s="3840"/>
      <c r="K166" s="3841"/>
      <c r="L166" s="3840"/>
      <c r="M166" s="1788"/>
      <c r="N166" s="1788"/>
      <c r="O166" s="3841"/>
      <c r="P166" s="3840"/>
      <c r="Q166" s="3841"/>
      <c r="R166" s="3875"/>
      <c r="S166" s="3841"/>
      <c r="T166" s="3875"/>
      <c r="U166" s="3841"/>
      <c r="V166" s="3840"/>
      <c r="W166" s="3841"/>
      <c r="X166" s="3875"/>
      <c r="Y166" s="3841"/>
      <c r="Z166" s="3947"/>
      <c r="AA166" s="3918"/>
      <c r="AB166" s="3947"/>
      <c r="AC166" s="3918"/>
      <c r="AD166" s="3947"/>
      <c r="AE166" s="3918"/>
      <c r="AF166" s="3947"/>
      <c r="AG166" s="3918"/>
      <c r="AH166" s="3947"/>
      <c r="AI166" s="3918"/>
      <c r="AJ166" s="3947"/>
      <c r="AK166" s="3918"/>
      <c r="AL166" s="3948"/>
      <c r="AM166" s="3918"/>
    </row>
    <row r="167" spans="1:39" ht="15" customHeight="1" x14ac:dyDescent="0.25">
      <c r="A167" s="2604"/>
      <c r="B167" s="390" t="s">
        <v>179</v>
      </c>
      <c r="C167" s="216">
        <f t="shared" si="51"/>
        <v>0</v>
      </c>
      <c r="D167" s="248">
        <f t="shared" si="52"/>
        <v>0</v>
      </c>
      <c r="E167" s="133">
        <f t="shared" si="52"/>
        <v>0</v>
      </c>
      <c r="F167" s="77"/>
      <c r="G167" s="78"/>
      <c r="H167" s="77"/>
      <c r="I167" s="78"/>
      <c r="J167" s="77"/>
      <c r="K167" s="78"/>
      <c r="L167" s="77"/>
      <c r="M167" s="175"/>
      <c r="N167" s="175"/>
      <c r="O167" s="78"/>
      <c r="P167" s="77"/>
      <c r="Q167" s="78"/>
      <c r="R167" s="174"/>
      <c r="S167" s="78"/>
      <c r="T167" s="174"/>
      <c r="U167" s="78"/>
      <c r="V167" s="77"/>
      <c r="W167" s="78"/>
      <c r="X167" s="174"/>
      <c r="Y167" s="78"/>
      <c r="Z167" s="391"/>
      <c r="AA167" s="332"/>
      <c r="AB167" s="391"/>
      <c r="AC167" s="332"/>
      <c r="AD167" s="391"/>
      <c r="AE167" s="332"/>
      <c r="AF167" s="391"/>
      <c r="AG167" s="332"/>
      <c r="AH167" s="391"/>
      <c r="AI167" s="332"/>
      <c r="AJ167" s="391"/>
      <c r="AK167" s="332"/>
      <c r="AL167" s="392"/>
      <c r="AM167" s="332"/>
    </row>
    <row r="168" spans="1:39" ht="15" customHeight="1" x14ac:dyDescent="0.25">
      <c r="A168" s="2605"/>
      <c r="B168" s="393" t="s">
        <v>180</v>
      </c>
      <c r="C168" s="394">
        <f t="shared" si="51"/>
        <v>0</v>
      </c>
      <c r="D168" s="395">
        <f t="shared" si="52"/>
        <v>0</v>
      </c>
      <c r="E168" s="140">
        <f t="shared" si="52"/>
        <v>0</v>
      </c>
      <c r="F168" s="40"/>
      <c r="G168" s="88"/>
      <c r="H168" s="40"/>
      <c r="I168" s="88"/>
      <c r="J168" s="40"/>
      <c r="K168" s="88"/>
      <c r="L168" s="40"/>
      <c r="M168" s="186"/>
      <c r="N168" s="186"/>
      <c r="O168" s="88"/>
      <c r="P168" s="40"/>
      <c r="Q168" s="88"/>
      <c r="R168" s="188"/>
      <c r="S168" s="88"/>
      <c r="T168" s="188"/>
      <c r="U168" s="88"/>
      <c r="V168" s="40"/>
      <c r="W168" s="88"/>
      <c r="X168" s="188"/>
      <c r="Y168" s="88"/>
      <c r="Z168" s="396"/>
      <c r="AA168" s="339"/>
      <c r="AB168" s="396"/>
      <c r="AC168" s="339"/>
      <c r="AD168" s="396"/>
      <c r="AE168" s="339"/>
      <c r="AF168" s="396"/>
      <c r="AG168" s="339"/>
      <c r="AH168" s="396"/>
      <c r="AI168" s="339"/>
      <c r="AJ168" s="396"/>
      <c r="AK168" s="339"/>
      <c r="AL168" s="397"/>
      <c r="AM168" s="339"/>
    </row>
    <row r="169" spans="1:39" ht="18" customHeight="1" x14ac:dyDescent="0.25">
      <c r="A169" s="377" t="s">
        <v>182</v>
      </c>
      <c r="B169" s="12"/>
      <c r="C169" s="12"/>
      <c r="D169" s="12"/>
      <c r="E169" s="13"/>
      <c r="F169" s="13"/>
      <c r="G169" s="13"/>
      <c r="H169" s="13"/>
      <c r="I169" s="13"/>
      <c r="J169" s="13"/>
      <c r="K169" s="13"/>
      <c r="L169" s="13"/>
      <c r="M169" s="398"/>
      <c r="N169" s="3"/>
      <c r="O169" s="3"/>
    </row>
    <row r="170" spans="1:39" ht="15" customHeight="1" x14ac:dyDescent="0.25">
      <c r="A170" s="3811" t="s">
        <v>25</v>
      </c>
      <c r="B170" s="3811" t="s">
        <v>26</v>
      </c>
      <c r="C170" s="3812" t="s">
        <v>65</v>
      </c>
      <c r="D170" s="3813"/>
      <c r="E170" s="3814"/>
      <c r="F170" s="3818" t="s">
        <v>6</v>
      </c>
      <c r="G170" s="3820"/>
      <c r="H170" s="3820"/>
      <c r="I170" s="3820"/>
      <c r="J170" s="3820"/>
      <c r="K170" s="3820"/>
      <c r="L170" s="3820"/>
      <c r="M170" s="3820"/>
      <c r="N170" s="3820"/>
      <c r="O170" s="3819"/>
    </row>
    <row r="171" spans="1:39" ht="15" customHeight="1" x14ac:dyDescent="0.25">
      <c r="A171" s="2509"/>
      <c r="B171" s="2509"/>
      <c r="C171" s="2580"/>
      <c r="D171" s="2505"/>
      <c r="E171" s="2506"/>
      <c r="F171" s="3818" t="s">
        <v>174</v>
      </c>
      <c r="G171" s="3819"/>
      <c r="H171" s="3818" t="s">
        <v>150</v>
      </c>
      <c r="I171" s="3819"/>
      <c r="J171" s="3818" t="s">
        <v>175</v>
      </c>
      <c r="K171" s="3819"/>
      <c r="L171" s="3818" t="s">
        <v>176</v>
      </c>
      <c r="M171" s="3819"/>
      <c r="N171" s="3818" t="s">
        <v>130</v>
      </c>
      <c r="O171" s="3819"/>
    </row>
    <row r="172" spans="1:39" ht="15" customHeight="1" x14ac:dyDescent="0.25">
      <c r="A172" s="2510"/>
      <c r="B172" s="2510"/>
      <c r="C172" s="3941" t="s">
        <v>17</v>
      </c>
      <c r="D172" s="3942" t="s">
        <v>18</v>
      </c>
      <c r="E172" s="382" t="s">
        <v>19</v>
      </c>
      <c r="F172" s="3943" t="s">
        <v>18</v>
      </c>
      <c r="G172" s="382" t="s">
        <v>19</v>
      </c>
      <c r="H172" s="3943" t="s">
        <v>18</v>
      </c>
      <c r="I172" s="382" t="s">
        <v>19</v>
      </c>
      <c r="J172" s="3943" t="s">
        <v>18</v>
      </c>
      <c r="K172" s="382" t="s">
        <v>19</v>
      </c>
      <c r="L172" s="3943" t="s">
        <v>18</v>
      </c>
      <c r="M172" s="382" t="s">
        <v>19</v>
      </c>
      <c r="N172" s="3943" t="s">
        <v>18</v>
      </c>
      <c r="O172" s="382" t="s">
        <v>19</v>
      </c>
    </row>
    <row r="173" spans="1:39" ht="15" customHeight="1" x14ac:dyDescent="0.25">
      <c r="A173" s="3836" t="s">
        <v>183</v>
      </c>
      <c r="B173" s="3946" t="s">
        <v>184</v>
      </c>
      <c r="C173" s="3915">
        <f t="shared" ref="C173:C178" si="53">SUM(D173+E173)</f>
        <v>0</v>
      </c>
      <c r="D173" s="3892">
        <f t="shared" ref="D173:E178" si="54">SUM(F173+H173+J173+L173+N173)</f>
        <v>0</v>
      </c>
      <c r="E173" s="3857">
        <f t="shared" si="54"/>
        <v>0</v>
      </c>
      <c r="F173" s="3840"/>
      <c r="G173" s="3843"/>
      <c r="H173" s="3840"/>
      <c r="I173" s="3841"/>
      <c r="J173" s="3875"/>
      <c r="K173" s="3843"/>
      <c r="L173" s="3840"/>
      <c r="M173" s="3841"/>
      <c r="N173" s="3840"/>
      <c r="O173" s="3841"/>
    </row>
    <row r="174" spans="1:39" ht="15" customHeight="1" x14ac:dyDescent="0.25">
      <c r="A174" s="2517"/>
      <c r="B174" s="218" t="s">
        <v>185</v>
      </c>
      <c r="C174" s="399">
        <f t="shared" si="53"/>
        <v>0</v>
      </c>
      <c r="D174" s="400">
        <f t="shared" si="54"/>
        <v>0</v>
      </c>
      <c r="E174" s="401">
        <f t="shared" si="54"/>
        <v>0</v>
      </c>
      <c r="F174" s="402"/>
      <c r="G174" s="403"/>
      <c r="H174" s="402"/>
      <c r="I174" s="404"/>
      <c r="J174" s="405"/>
      <c r="K174" s="403"/>
      <c r="L174" s="402"/>
      <c r="M174" s="404"/>
      <c r="N174" s="402"/>
      <c r="O174" s="404"/>
    </row>
    <row r="175" spans="1:39" ht="15" customHeight="1" x14ac:dyDescent="0.25">
      <c r="A175" s="2518"/>
      <c r="B175" s="406" t="s">
        <v>186</v>
      </c>
      <c r="C175" s="407">
        <f t="shared" si="53"/>
        <v>0</v>
      </c>
      <c r="D175" s="250">
        <f t="shared" si="54"/>
        <v>0</v>
      </c>
      <c r="E175" s="251">
        <f t="shared" si="54"/>
        <v>0</v>
      </c>
      <c r="F175" s="104"/>
      <c r="G175" s="107"/>
      <c r="H175" s="104"/>
      <c r="I175" s="105"/>
      <c r="J175" s="408"/>
      <c r="K175" s="107"/>
      <c r="L175" s="104"/>
      <c r="M175" s="105"/>
      <c r="N175" s="104"/>
      <c r="O175" s="105"/>
    </row>
    <row r="176" spans="1:39" ht="15" customHeight="1" x14ac:dyDescent="0.25">
      <c r="A176" s="3836" t="s">
        <v>187</v>
      </c>
      <c r="B176" s="3946" t="s">
        <v>184</v>
      </c>
      <c r="C176" s="3915">
        <f t="shared" si="53"/>
        <v>0</v>
      </c>
      <c r="D176" s="3892">
        <f t="shared" si="54"/>
        <v>0</v>
      </c>
      <c r="E176" s="3857">
        <f t="shared" si="54"/>
        <v>0</v>
      </c>
      <c r="F176" s="3840"/>
      <c r="G176" s="3841"/>
      <c r="H176" s="3840"/>
      <c r="I176" s="3843"/>
      <c r="J176" s="3840"/>
      <c r="K176" s="3841"/>
      <c r="L176" s="3875"/>
      <c r="M176" s="3843"/>
      <c r="N176" s="3840"/>
      <c r="O176" s="3841"/>
    </row>
    <row r="177" spans="1:21" ht="15" customHeight="1" x14ac:dyDescent="0.25">
      <c r="A177" s="2517"/>
      <c r="B177" s="218" t="s">
        <v>185</v>
      </c>
      <c r="C177" s="218">
        <f t="shared" si="53"/>
        <v>0</v>
      </c>
      <c r="D177" s="333">
        <f t="shared" si="54"/>
        <v>0</v>
      </c>
      <c r="E177" s="136">
        <f t="shared" si="54"/>
        <v>0</v>
      </c>
      <c r="F177" s="402"/>
      <c r="G177" s="404"/>
      <c r="H177" s="77"/>
      <c r="I177" s="80"/>
      <c r="J177" s="77"/>
      <c r="K177" s="78"/>
      <c r="L177" s="174"/>
      <c r="M177" s="80"/>
      <c r="N177" s="77"/>
      <c r="O177" s="78"/>
    </row>
    <row r="178" spans="1:21" ht="15" customHeight="1" x14ac:dyDescent="0.25">
      <c r="A178" s="2518"/>
      <c r="B178" s="406" t="s">
        <v>186</v>
      </c>
      <c r="C178" s="220">
        <f t="shared" si="53"/>
        <v>0</v>
      </c>
      <c r="D178" s="253">
        <f t="shared" si="54"/>
        <v>0</v>
      </c>
      <c r="E178" s="254">
        <f t="shared" si="54"/>
        <v>0</v>
      </c>
      <c r="F178" s="40"/>
      <c r="G178" s="88"/>
      <c r="H178" s="40"/>
      <c r="I178" s="90"/>
      <c r="J178" s="40"/>
      <c r="K178" s="88"/>
      <c r="L178" s="188"/>
      <c r="M178" s="90"/>
      <c r="N178" s="40"/>
      <c r="O178" s="88"/>
    </row>
    <row r="179" spans="1:21" ht="18" customHeight="1" x14ac:dyDescent="0.25">
      <c r="A179" s="3949" t="s">
        <v>188</v>
      </c>
      <c r="B179" s="3949"/>
      <c r="C179" s="3949"/>
      <c r="D179" s="3949"/>
      <c r="E179" s="3949"/>
      <c r="F179" s="3949"/>
      <c r="G179" s="3949"/>
      <c r="H179" s="3949"/>
      <c r="I179" s="3949"/>
      <c r="J179" s="3949"/>
      <c r="K179" s="3949"/>
      <c r="L179" s="3949"/>
      <c r="M179" s="3949"/>
      <c r="N179" s="3949"/>
      <c r="O179" s="3949"/>
      <c r="P179" s="3"/>
      <c r="Q179" s="3"/>
    </row>
    <row r="180" spans="1:21" ht="15" customHeight="1" x14ac:dyDescent="0.25">
      <c r="A180" s="3812" t="s">
        <v>189</v>
      </c>
      <c r="B180" s="3814"/>
      <c r="C180" s="3812" t="s">
        <v>65</v>
      </c>
      <c r="D180" s="3813"/>
      <c r="E180" s="3814"/>
      <c r="F180" s="3818" t="s">
        <v>6</v>
      </c>
      <c r="G180" s="3820"/>
      <c r="H180" s="3820"/>
      <c r="I180" s="3820"/>
      <c r="J180" s="3820"/>
      <c r="K180" s="3820"/>
      <c r="L180" s="3820"/>
      <c r="M180" s="3820"/>
      <c r="N180" s="3820"/>
      <c r="O180" s="3820"/>
      <c r="P180" s="3820"/>
      <c r="Q180" s="3819"/>
    </row>
    <row r="181" spans="1:21" ht="15" customHeight="1" x14ac:dyDescent="0.25">
      <c r="A181" s="2578"/>
      <c r="B181" s="2522"/>
      <c r="C181" s="2580"/>
      <c r="D181" s="2505"/>
      <c r="E181" s="2506"/>
      <c r="F181" s="3818" t="s">
        <v>150</v>
      </c>
      <c r="G181" s="3819"/>
      <c r="H181" s="3818" t="s">
        <v>175</v>
      </c>
      <c r="I181" s="3819"/>
      <c r="J181" s="3818" t="s">
        <v>176</v>
      </c>
      <c r="K181" s="3819"/>
      <c r="L181" s="3818" t="s">
        <v>190</v>
      </c>
      <c r="M181" s="3819"/>
      <c r="N181" s="3818" t="s">
        <v>191</v>
      </c>
      <c r="O181" s="3819"/>
      <c r="P181" s="3818" t="s">
        <v>192</v>
      </c>
      <c r="Q181" s="3819"/>
    </row>
    <row r="182" spans="1:21" ht="15" customHeight="1" x14ac:dyDescent="0.25">
      <c r="A182" s="2580"/>
      <c r="B182" s="2506"/>
      <c r="C182" s="3941" t="s">
        <v>17</v>
      </c>
      <c r="D182" s="3942" t="s">
        <v>18</v>
      </c>
      <c r="E182" s="382" t="s">
        <v>19</v>
      </c>
      <c r="F182" s="3943" t="s">
        <v>18</v>
      </c>
      <c r="G182" s="382" t="s">
        <v>19</v>
      </c>
      <c r="H182" s="3943" t="s">
        <v>18</v>
      </c>
      <c r="I182" s="382" t="s">
        <v>19</v>
      </c>
      <c r="J182" s="3943" t="s">
        <v>18</v>
      </c>
      <c r="K182" s="3950" t="s">
        <v>19</v>
      </c>
      <c r="L182" s="3943" t="s">
        <v>18</v>
      </c>
      <c r="M182" s="382" t="s">
        <v>19</v>
      </c>
      <c r="N182" s="3943" t="s">
        <v>18</v>
      </c>
      <c r="O182" s="382" t="s">
        <v>19</v>
      </c>
      <c r="P182" s="3943" t="s">
        <v>18</v>
      </c>
      <c r="Q182" s="3950" t="s">
        <v>19</v>
      </c>
    </row>
    <row r="183" spans="1:21" ht="15" customHeight="1" x14ac:dyDescent="0.25">
      <c r="A183" s="3951" t="s">
        <v>193</v>
      </c>
      <c r="B183" s="3952"/>
      <c r="C183" s="3915">
        <f>SUM(D183+E183)</f>
        <v>18</v>
      </c>
      <c r="D183" s="3892">
        <f>SUM(F183+H183+J183+L183+N183+P183)</f>
        <v>8</v>
      </c>
      <c r="E183" s="3857">
        <f>SUM(G183+I183+K183+M183+O183+Q183)</f>
        <v>10</v>
      </c>
      <c r="F183" s="3840">
        <v>1</v>
      </c>
      <c r="G183" s="3843">
        <v>4</v>
      </c>
      <c r="H183" s="3840">
        <v>3</v>
      </c>
      <c r="I183" s="3841">
        <v>1</v>
      </c>
      <c r="J183" s="3875">
        <v>2</v>
      </c>
      <c r="K183" s="3841">
        <v>1</v>
      </c>
      <c r="L183" s="3875">
        <v>2</v>
      </c>
      <c r="M183" s="3843">
        <v>3</v>
      </c>
      <c r="N183" s="3840">
        <v>0</v>
      </c>
      <c r="O183" s="3841">
        <v>0</v>
      </c>
      <c r="P183" s="3875">
        <v>0</v>
      </c>
      <c r="Q183" s="3841">
        <v>1</v>
      </c>
    </row>
    <row r="184" spans="1:21" ht="15" customHeight="1" x14ac:dyDescent="0.25">
      <c r="A184" s="2608" t="s">
        <v>194</v>
      </c>
      <c r="B184" s="2543"/>
      <c r="C184" s="218">
        <f>SUM(D184+E184)</f>
        <v>143</v>
      </c>
      <c r="D184" s="333">
        <f t="shared" ref="D184:E185" si="55">SUM(F184+H184+J184+L184+N184+P184)</f>
        <v>64</v>
      </c>
      <c r="E184" s="401">
        <f t="shared" si="55"/>
        <v>79</v>
      </c>
      <c r="F184" s="402">
        <v>17</v>
      </c>
      <c r="G184" s="403">
        <v>16</v>
      </c>
      <c r="H184" s="402">
        <v>17</v>
      </c>
      <c r="I184" s="404">
        <v>22</v>
      </c>
      <c r="J184" s="405">
        <v>9</v>
      </c>
      <c r="K184" s="404">
        <v>19</v>
      </c>
      <c r="L184" s="405">
        <v>14</v>
      </c>
      <c r="M184" s="403">
        <v>9</v>
      </c>
      <c r="N184" s="402">
        <v>4</v>
      </c>
      <c r="O184" s="404">
        <v>10</v>
      </c>
      <c r="P184" s="405">
        <v>3</v>
      </c>
      <c r="Q184" s="404">
        <v>3</v>
      </c>
    </row>
    <row r="185" spans="1:21" ht="15" customHeight="1" x14ac:dyDescent="0.25">
      <c r="A185" s="2616" t="s">
        <v>195</v>
      </c>
      <c r="B185" s="2617"/>
      <c r="C185" s="410">
        <f>SUM(D185+E185)</f>
        <v>35</v>
      </c>
      <c r="D185" s="333">
        <f t="shared" si="55"/>
        <v>18</v>
      </c>
      <c r="E185" s="136">
        <f t="shared" si="55"/>
        <v>17</v>
      </c>
      <c r="F185" s="77">
        <v>2</v>
      </c>
      <c r="G185" s="80">
        <v>4</v>
      </c>
      <c r="H185" s="77">
        <v>2</v>
      </c>
      <c r="I185" s="78">
        <v>5</v>
      </c>
      <c r="J185" s="174">
        <v>1</v>
      </c>
      <c r="K185" s="78">
        <v>3</v>
      </c>
      <c r="L185" s="174">
        <v>6</v>
      </c>
      <c r="M185" s="80">
        <v>2</v>
      </c>
      <c r="N185" s="77">
        <v>5</v>
      </c>
      <c r="O185" s="78">
        <v>3</v>
      </c>
      <c r="P185" s="174">
        <v>2</v>
      </c>
      <c r="Q185" s="78">
        <v>0</v>
      </c>
    </row>
    <row r="186" spans="1:21" ht="15" customHeight="1" x14ac:dyDescent="0.25">
      <c r="A186" s="3818" t="s">
        <v>65</v>
      </c>
      <c r="B186" s="3819"/>
      <c r="C186" s="3880">
        <f t="shared" ref="C186:Q186" si="56">SUM(C183:C185)</f>
        <v>196</v>
      </c>
      <c r="D186" s="3888">
        <f t="shared" si="56"/>
        <v>90</v>
      </c>
      <c r="E186" s="3888">
        <f t="shared" si="56"/>
        <v>106</v>
      </c>
      <c r="F186" s="3863">
        <f t="shared" si="56"/>
        <v>20</v>
      </c>
      <c r="G186" s="3888">
        <f t="shared" si="56"/>
        <v>24</v>
      </c>
      <c r="H186" s="3863">
        <f t="shared" si="56"/>
        <v>22</v>
      </c>
      <c r="I186" s="3888">
        <f t="shared" si="56"/>
        <v>28</v>
      </c>
      <c r="J186" s="3863">
        <f t="shared" si="56"/>
        <v>12</v>
      </c>
      <c r="K186" s="3888">
        <f t="shared" si="56"/>
        <v>23</v>
      </c>
      <c r="L186" s="3863">
        <f t="shared" si="56"/>
        <v>22</v>
      </c>
      <c r="M186" s="3888">
        <f t="shared" si="56"/>
        <v>14</v>
      </c>
      <c r="N186" s="3863">
        <f t="shared" si="56"/>
        <v>9</v>
      </c>
      <c r="O186" s="3888">
        <f t="shared" si="56"/>
        <v>13</v>
      </c>
      <c r="P186" s="3863">
        <f t="shared" si="56"/>
        <v>5</v>
      </c>
      <c r="Q186" s="3868">
        <f t="shared" si="56"/>
        <v>4</v>
      </c>
    </row>
    <row r="187" spans="1:21" ht="15" customHeight="1" x14ac:dyDescent="0.25">
      <c r="A187" s="5" t="s">
        <v>196</v>
      </c>
    </row>
    <row r="188" spans="1:21" ht="18" customHeight="1" x14ac:dyDescent="0.25">
      <c r="A188" s="411" t="s">
        <v>197</v>
      </c>
      <c r="B188" s="412"/>
      <c r="C188" s="412"/>
      <c r="D188" s="412"/>
      <c r="E188" s="41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21" ht="15" customHeight="1" x14ac:dyDescent="0.25">
      <c r="A189" s="3812" t="s">
        <v>198</v>
      </c>
      <c r="B189" s="3814"/>
      <c r="C189" s="3953" t="s">
        <v>120</v>
      </c>
      <c r="D189" s="3488"/>
      <c r="E189" s="3954"/>
      <c r="F189" s="3815" t="s">
        <v>6</v>
      </c>
      <c r="G189" s="3816"/>
      <c r="H189" s="3816"/>
      <c r="I189" s="3816"/>
      <c r="J189" s="3816"/>
      <c r="K189" s="3816"/>
      <c r="L189" s="3816"/>
      <c r="M189" s="3816"/>
      <c r="N189" s="3816"/>
      <c r="O189" s="3816"/>
      <c r="P189" s="3816"/>
      <c r="Q189" s="3816"/>
      <c r="R189" s="3816"/>
      <c r="S189" s="3816"/>
      <c r="T189" s="3816"/>
      <c r="U189" s="3955"/>
    </row>
    <row r="190" spans="1:21" ht="15" customHeight="1" x14ac:dyDescent="0.25">
      <c r="A190" s="2578"/>
      <c r="B190" s="2522"/>
      <c r="C190" s="2621"/>
      <c r="D190" s="2622"/>
      <c r="E190" s="2623"/>
      <c r="F190" s="3936" t="s">
        <v>166</v>
      </c>
      <c r="G190" s="3938"/>
      <c r="H190" s="3956" t="s">
        <v>147</v>
      </c>
      <c r="I190" s="3938"/>
      <c r="J190" s="3936" t="s">
        <v>113</v>
      </c>
      <c r="K190" s="3938"/>
      <c r="L190" s="3956" t="s">
        <v>114</v>
      </c>
      <c r="M190" s="3938"/>
      <c r="N190" s="3956" t="s">
        <v>148</v>
      </c>
      <c r="O190" s="3938"/>
      <c r="P190" s="3956" t="s">
        <v>199</v>
      </c>
      <c r="Q190" s="3938"/>
      <c r="R190" s="3956" t="s">
        <v>200</v>
      </c>
      <c r="S190" s="3938"/>
      <c r="T190" s="2531" t="s">
        <v>201</v>
      </c>
      <c r="U190" s="2524"/>
    </row>
    <row r="191" spans="1:21" ht="15" customHeight="1" x14ac:dyDescent="0.25">
      <c r="A191" s="2580"/>
      <c r="B191" s="2506"/>
      <c r="C191" s="3882" t="s">
        <v>17</v>
      </c>
      <c r="D191" s="3851" t="s">
        <v>18</v>
      </c>
      <c r="E191" s="3823" t="s">
        <v>19</v>
      </c>
      <c r="F191" s="3824" t="s">
        <v>18</v>
      </c>
      <c r="G191" s="3911" t="s">
        <v>19</v>
      </c>
      <c r="H191" s="3851" t="s">
        <v>18</v>
      </c>
      <c r="I191" s="3911" t="s">
        <v>19</v>
      </c>
      <c r="J191" s="3824" t="s">
        <v>18</v>
      </c>
      <c r="K191" s="3911" t="s">
        <v>19</v>
      </c>
      <c r="L191" s="3851" t="s">
        <v>18</v>
      </c>
      <c r="M191" s="3911" t="s">
        <v>19</v>
      </c>
      <c r="N191" s="3851" t="s">
        <v>18</v>
      </c>
      <c r="O191" s="3911" t="s">
        <v>19</v>
      </c>
      <c r="P191" s="3851" t="s">
        <v>18</v>
      </c>
      <c r="Q191" s="3911" t="s">
        <v>19</v>
      </c>
      <c r="R191" s="3851" t="s">
        <v>18</v>
      </c>
      <c r="S191" s="3911" t="s">
        <v>19</v>
      </c>
      <c r="T191" s="3851" t="s">
        <v>18</v>
      </c>
      <c r="U191" s="3911" t="s">
        <v>19</v>
      </c>
    </row>
    <row r="192" spans="1:21" ht="15" customHeight="1" x14ac:dyDescent="0.25">
      <c r="A192" s="3957" t="s">
        <v>202</v>
      </c>
      <c r="B192" s="3958"/>
      <c r="C192" s="413">
        <f>SUM(D192+E192)</f>
        <v>0</v>
      </c>
      <c r="D192" s="414">
        <f>SUM(F192+H192+J192+L192+N192+P192+R192+T192)</f>
        <v>0</v>
      </c>
      <c r="E192" s="415">
        <f t="shared" ref="D192:E194" si="57">SUM(G192+I192+K192+M192+O192+Q192+S192+U192)</f>
        <v>0</v>
      </c>
      <c r="F192" s="178"/>
      <c r="G192" s="359"/>
      <c r="H192" s="416"/>
      <c r="I192" s="359"/>
      <c r="J192" s="178"/>
      <c r="K192" s="359"/>
      <c r="L192" s="204"/>
      <c r="M192" s="68"/>
      <c r="N192" s="204"/>
      <c r="O192" s="68"/>
      <c r="P192" s="204"/>
      <c r="Q192" s="68"/>
      <c r="R192" s="204"/>
      <c r="S192" s="68"/>
      <c r="T192" s="204"/>
      <c r="U192" s="68"/>
    </row>
    <row r="193" spans="1:94" ht="15" customHeight="1" x14ac:dyDescent="0.25">
      <c r="A193" s="2613" t="s">
        <v>203</v>
      </c>
      <c r="B193" s="2604"/>
      <c r="C193" s="417">
        <f>SUM(D193+E193)</f>
        <v>0</v>
      </c>
      <c r="D193" s="418">
        <f t="shared" si="57"/>
        <v>0</v>
      </c>
      <c r="E193" s="419">
        <f t="shared" si="57"/>
        <v>0</v>
      </c>
      <c r="F193" s="273"/>
      <c r="G193" s="275"/>
      <c r="H193" s="420"/>
      <c r="I193" s="275"/>
      <c r="J193" s="273"/>
      <c r="K193" s="275"/>
      <c r="L193" s="408"/>
      <c r="M193" s="105"/>
      <c r="N193" s="408"/>
      <c r="O193" s="105"/>
      <c r="P193" s="408"/>
      <c r="Q193" s="105"/>
      <c r="R193" s="408"/>
      <c r="S193" s="105"/>
      <c r="T193" s="408"/>
      <c r="U193" s="105"/>
    </row>
    <row r="194" spans="1:94" ht="15" customHeight="1" x14ac:dyDescent="0.25">
      <c r="A194" s="3959" t="s">
        <v>204</v>
      </c>
      <c r="B194" s="3960"/>
      <c r="C194" s="3961">
        <f>SUM(D194+E194)</f>
        <v>0</v>
      </c>
      <c r="D194" s="3862">
        <f t="shared" si="57"/>
        <v>0</v>
      </c>
      <c r="E194" s="3830">
        <f t="shared" si="57"/>
        <v>0</v>
      </c>
      <c r="F194" s="3863">
        <f t="shared" ref="F194:U194" si="58">SUM(F192:F193)</f>
        <v>0</v>
      </c>
      <c r="G194" s="3868">
        <f t="shared" si="58"/>
        <v>0</v>
      </c>
      <c r="H194" s="3888">
        <f t="shared" si="58"/>
        <v>0</v>
      </c>
      <c r="I194" s="3868">
        <f t="shared" si="58"/>
        <v>0</v>
      </c>
      <c r="J194" s="3863">
        <f t="shared" si="58"/>
        <v>0</v>
      </c>
      <c r="K194" s="3868">
        <f t="shared" si="58"/>
        <v>0</v>
      </c>
      <c r="L194" s="3888">
        <f t="shared" si="58"/>
        <v>0</v>
      </c>
      <c r="M194" s="3868">
        <f t="shared" si="58"/>
        <v>0</v>
      </c>
      <c r="N194" s="3888">
        <f t="shared" si="58"/>
        <v>0</v>
      </c>
      <c r="O194" s="3868">
        <f t="shared" si="58"/>
        <v>0</v>
      </c>
      <c r="P194" s="3888">
        <f t="shared" si="58"/>
        <v>0</v>
      </c>
      <c r="Q194" s="3868">
        <f t="shared" si="58"/>
        <v>0</v>
      </c>
      <c r="R194" s="3888">
        <f t="shared" si="58"/>
        <v>0</v>
      </c>
      <c r="S194" s="3868">
        <f t="shared" si="58"/>
        <v>0</v>
      </c>
      <c r="T194" s="3888">
        <f t="shared" si="58"/>
        <v>0</v>
      </c>
      <c r="U194" s="3868">
        <f t="shared" si="58"/>
        <v>0</v>
      </c>
    </row>
    <row r="195" spans="1:94" ht="18" customHeight="1" x14ac:dyDescent="0.25">
      <c r="A195" s="411" t="s">
        <v>205</v>
      </c>
      <c r="B195" s="412"/>
      <c r="C195" s="412"/>
      <c r="D195" s="412"/>
      <c r="E195" s="41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T195" s="242"/>
      <c r="U195" s="242"/>
    </row>
    <row r="196" spans="1:94" ht="15" customHeight="1" x14ac:dyDescent="0.25">
      <c r="A196" s="3812" t="s">
        <v>198</v>
      </c>
      <c r="B196" s="3814"/>
      <c r="C196" s="3953" t="s">
        <v>120</v>
      </c>
      <c r="D196" s="3488"/>
      <c r="E196" s="3962"/>
      <c r="F196" s="3963" t="s">
        <v>6</v>
      </c>
      <c r="G196" s="3964"/>
      <c r="H196" s="3964"/>
      <c r="I196" s="3964"/>
      <c r="J196" s="3964"/>
      <c r="K196" s="3964"/>
      <c r="L196" s="3964"/>
      <c r="M196" s="3964"/>
      <c r="N196" s="3964"/>
      <c r="O196" s="3965"/>
      <c r="P196" s="3819" t="s">
        <v>206</v>
      </c>
      <c r="Q196" s="3859"/>
      <c r="R196" s="3859"/>
      <c r="S196" s="3859"/>
      <c r="T196" s="242"/>
      <c r="U196" s="242"/>
    </row>
    <row r="197" spans="1:94" ht="15" customHeight="1" x14ac:dyDescent="0.25">
      <c r="A197" s="2578"/>
      <c r="B197" s="2522"/>
      <c r="C197" s="2621"/>
      <c r="D197" s="2622"/>
      <c r="E197" s="2623"/>
      <c r="F197" s="2633" t="s">
        <v>114</v>
      </c>
      <c r="G197" s="2525"/>
      <c r="H197" s="2633" t="s">
        <v>148</v>
      </c>
      <c r="I197" s="2525"/>
      <c r="J197" s="2633" t="s">
        <v>199</v>
      </c>
      <c r="K197" s="2525"/>
      <c r="L197" s="2633" t="s">
        <v>200</v>
      </c>
      <c r="M197" s="2525"/>
      <c r="N197" s="2633" t="s">
        <v>201</v>
      </c>
      <c r="O197" s="2634"/>
      <c r="P197" s="3966" t="s">
        <v>166</v>
      </c>
      <c r="Q197" s="3937" t="s">
        <v>147</v>
      </c>
      <c r="R197" s="3937" t="s">
        <v>113</v>
      </c>
      <c r="S197" s="3819" t="s">
        <v>114</v>
      </c>
      <c r="T197" s="242"/>
      <c r="U197" s="242"/>
    </row>
    <row r="198" spans="1:94" ht="15" customHeight="1" x14ac:dyDescent="0.25">
      <c r="A198" s="2580"/>
      <c r="B198" s="2506"/>
      <c r="C198" s="3882" t="s">
        <v>17</v>
      </c>
      <c r="D198" s="3851" t="s">
        <v>18</v>
      </c>
      <c r="E198" s="3823" t="s">
        <v>19</v>
      </c>
      <c r="F198" s="3851" t="s">
        <v>18</v>
      </c>
      <c r="G198" s="3911" t="s">
        <v>19</v>
      </c>
      <c r="H198" s="3851" t="s">
        <v>18</v>
      </c>
      <c r="I198" s="3911" t="s">
        <v>19</v>
      </c>
      <c r="J198" s="3851" t="s">
        <v>18</v>
      </c>
      <c r="K198" s="3911" t="s">
        <v>19</v>
      </c>
      <c r="L198" s="3851" t="s">
        <v>18</v>
      </c>
      <c r="M198" s="3911" t="s">
        <v>19</v>
      </c>
      <c r="N198" s="3851" t="s">
        <v>18</v>
      </c>
      <c r="O198" s="3871" t="s">
        <v>19</v>
      </c>
      <c r="P198" s="3966"/>
      <c r="Q198" s="3937"/>
      <c r="R198" s="3937"/>
      <c r="S198" s="3819"/>
      <c r="T198" s="242"/>
      <c r="U198" s="242"/>
    </row>
    <row r="199" spans="1:94" ht="15" customHeight="1" x14ac:dyDescent="0.25">
      <c r="A199" s="3957" t="s">
        <v>207</v>
      </c>
      <c r="B199" s="3958"/>
      <c r="C199" s="413">
        <f>SUM(D199+E199)</f>
        <v>0</v>
      </c>
      <c r="D199" s="414">
        <f>SUM(F199+H199+J199+L199+N199)</f>
        <v>0</v>
      </c>
      <c r="E199" s="415">
        <f>SUM(G199+I199+K199+M199+O199)</f>
        <v>0</v>
      </c>
      <c r="F199" s="204"/>
      <c r="G199" s="68"/>
      <c r="H199" s="204"/>
      <c r="I199" s="68"/>
      <c r="J199" s="204"/>
      <c r="K199" s="68"/>
      <c r="L199" s="204"/>
      <c r="M199" s="68"/>
      <c r="N199" s="204"/>
      <c r="O199" s="422"/>
      <c r="P199" s="3967"/>
      <c r="Q199" s="1788"/>
      <c r="R199" s="1788"/>
      <c r="S199" s="3968"/>
      <c r="T199" s="242" t="str">
        <f>CA199&amp;CB199&amp;CC199&amp;CD199&amp;CE199&amp;CF199</f>
        <v/>
      </c>
      <c r="U199" s="242"/>
      <c r="CA199" s="60" t="str">
        <f>IF(AND($C199&lt;&gt;0,P199=""),"* No olvide ingresar la variable Rango Etario NANEAS "&amp;P$197&amp;""&amp;". Digite CERO si no tiene. ",IF(P199&gt;$C199,"* La variable NANEAS de 0 - 4 años no debe ser mayor al Total Ambos Sexos. ",""))</f>
        <v/>
      </c>
      <c r="CB199" s="60" t="str">
        <f>IF(AND($C199&lt;&gt;0,Q199=""),"* No olvide ingresar la variable Rango Etario NANEAS "&amp;Q$197&amp;""&amp;". Digite CERO si no tiene. ",IF(Q199&gt;$C199,"* La variable NANEAS de 5 - 9 años no debe ser mayor al Total Ambos Sexos. ",""))</f>
        <v/>
      </c>
      <c r="CC199" s="60" t="str">
        <f>IF(AND($C199&lt;&gt;0,R199=""),"* No olvide ingresar la variable Rango Etario NANEAS "&amp;R$197&amp;""&amp;". Digite CERO si no tiene. ",IF(R199&gt;$C199,"* La variable NANEAS de 10 - 14 años no debe ser mayor al Total Ambos Sexos. ",""))</f>
        <v/>
      </c>
      <c r="CD199" s="60" t="str">
        <f>IF(AND($C199&lt;&gt;0,S199=""),"* No olvide ingresar la variable Rango Etario NANEAS "&amp;S$197&amp;""&amp;". Digite CERO si no tiene. ",IF(S199&gt;$C199,"* La variable NANEAS de 15 - 19 años no debe ser mayor al Total Ambos Sexos. ",""))</f>
        <v/>
      </c>
      <c r="CE199" s="60" t="str">
        <f>IF(AND($C199&lt;&gt;0,P199+Q199+R199+S199=0),"* La suma de variable "&amp;P$196&amp;""&amp;" no puede ser 0. ","")</f>
        <v/>
      </c>
      <c r="CF199" s="60" t="str">
        <f>IF(AND(Q199+R199+S199+P199&gt;$C199),"* La suma de la variable "&amp;P$196&amp;""&amp;" no puede superar el Total Ambos Sexos. ","")</f>
        <v/>
      </c>
      <c r="CG199" s="61"/>
      <c r="CH199" s="61"/>
      <c r="CI199" s="61"/>
      <c r="CK199" s="62">
        <f t="shared" ref="CK199:CN200" si="59">IF(AND($C199&lt;&gt;0,P199=""),1,IF(P199&gt;$C199,1,0))</f>
        <v>0</v>
      </c>
      <c r="CL199" s="62">
        <f t="shared" si="59"/>
        <v>0</v>
      </c>
      <c r="CM199" s="62">
        <f t="shared" si="59"/>
        <v>0</v>
      </c>
      <c r="CN199" s="62">
        <f t="shared" si="59"/>
        <v>0</v>
      </c>
      <c r="CO199" s="327">
        <f>IF(AND($C199&lt;&gt;0,P199+Q199+R199+S199=0),1,0)</f>
        <v>0</v>
      </c>
      <c r="CP199" s="327">
        <f>IF(AND(Q199+R199+S199+P199&gt;$C199),1,0)</f>
        <v>0</v>
      </c>
    </row>
    <row r="200" spans="1:94" ht="15" customHeight="1" x14ac:dyDescent="0.25">
      <c r="A200" s="2613" t="s">
        <v>208</v>
      </c>
      <c r="B200" s="2604"/>
      <c r="C200" s="417">
        <f>SUM(D200+E200)</f>
        <v>0</v>
      </c>
      <c r="D200" s="418">
        <f>SUM(F200+H200+J200+L200+N200)</f>
        <v>0</v>
      </c>
      <c r="E200" s="419">
        <f t="shared" ref="E200" si="60">SUM(G200+I200+K200+M200+O200)</f>
        <v>0</v>
      </c>
      <c r="F200" s="408"/>
      <c r="G200" s="105"/>
      <c r="H200" s="408"/>
      <c r="I200" s="105"/>
      <c r="J200" s="408"/>
      <c r="K200" s="105"/>
      <c r="L200" s="408"/>
      <c r="M200" s="105"/>
      <c r="N200" s="408"/>
      <c r="O200" s="425"/>
      <c r="P200" s="91"/>
      <c r="Q200" s="193"/>
      <c r="R200" s="193"/>
      <c r="S200" s="41"/>
      <c r="T200" s="242" t="str">
        <f>CA200&amp;CB200&amp;CC200&amp;CD200&amp;CE200&amp;CF200</f>
        <v/>
      </c>
      <c r="U200" s="242"/>
      <c r="CA200" s="60" t="str">
        <f>IF(AND($C200&lt;&gt;0,P200=""),"* No olvide ingresar la variable Rango Etario NANEAS "&amp;P$197&amp;""&amp;". Digite CERO si no tiene. ",IF(P200&gt;$C200,"* La variable NANEAS de 0 - 4 años no debe ser mayor al Total Ambos Sexos. ",""))</f>
        <v/>
      </c>
      <c r="CB200" s="60" t="str">
        <f>IF(AND($C200&lt;&gt;0,Q200=""),"* No olvide ingresar la variable Rango Etario NANEAS "&amp;Q$197&amp;""&amp;". Digite CERO si no tiene. ",IF(Q200&gt;$C200,"* La variable NANEAS de 5 - 9 años no debe ser mayor al Total Ambos Sexos. ",""))</f>
        <v/>
      </c>
      <c r="CC200" s="60" t="str">
        <f>IF(AND($C200&lt;&gt;0,R200=""),"* No olvide ingresar la variable Rango Etario NANEAS "&amp;R$197&amp;""&amp;". Digite CERO si no tiene. ",IF(R200&gt;$C200,"* La variable NANEAS de 10 - 14 años no debe ser mayor al Total Ambos Sexos. ",""))</f>
        <v/>
      </c>
      <c r="CD200" s="60" t="str">
        <f>IF(AND($C200&lt;&gt;0,S200=""),"* No olvide ingresar la variable Rango Etario NANEAS "&amp;S$197&amp;""&amp;". Digite CERO si no tiene. ",IF(S200&gt;$C200,"* La variable NANEAS de 15 - 19 años no debe ser mayor al Total Ambos Sexos. ",""))</f>
        <v/>
      </c>
      <c r="CE200" s="60" t="str">
        <f>IF(AND($C200&lt;&gt;0,P200+Q200+R200+S200=0),"* La suma de variable "&amp;P$196&amp;""&amp;" no puede ser 0. ","")</f>
        <v/>
      </c>
      <c r="CF200" s="60" t="str">
        <f>IF(AND(Q200+R200+S200+P200&gt;$C200),"* La suma de la variable "&amp;P$196&amp;""&amp;" no puede superar el Total Ambos Sexos. ","")</f>
        <v/>
      </c>
      <c r="CG200" s="61"/>
      <c r="CH200" s="61"/>
      <c r="CI200" s="61"/>
      <c r="CK200" s="62">
        <f t="shared" si="59"/>
        <v>0</v>
      </c>
      <c r="CL200" s="62">
        <f t="shared" si="59"/>
        <v>0</v>
      </c>
      <c r="CM200" s="62">
        <f t="shared" si="59"/>
        <v>0</v>
      </c>
      <c r="CN200" s="62">
        <f t="shared" si="59"/>
        <v>0</v>
      </c>
      <c r="CO200" s="327">
        <f>IF(AND($C200&lt;&gt;0,P200+Q200+R200+S200=0),1,0)</f>
        <v>0</v>
      </c>
      <c r="CP200" s="327">
        <f>IF(AND(Q200+R200+S200+P200&gt;$C200),1,0)</f>
        <v>0</v>
      </c>
    </row>
    <row r="201" spans="1:94" ht="15" customHeight="1" x14ac:dyDescent="0.25">
      <c r="A201" s="3969" t="s">
        <v>209</v>
      </c>
      <c r="B201" s="3970"/>
      <c r="C201" s="3961">
        <f>SUM(D201+E201)</f>
        <v>0</v>
      </c>
      <c r="D201" s="3862">
        <f>SUM(F201+H201+J201+L201+N201)</f>
        <v>0</v>
      </c>
      <c r="E201" s="3830">
        <f>SUM(G201+I201+K201+M201+O201)</f>
        <v>0</v>
      </c>
      <c r="F201" s="3888">
        <f>SUM(F199:F200)</f>
        <v>0</v>
      </c>
      <c r="G201" s="3868">
        <f t="shared" ref="G201:S201" si="61">SUM(G199:G200)</f>
        <v>0</v>
      </c>
      <c r="H201" s="3888">
        <f t="shared" si="61"/>
        <v>0</v>
      </c>
      <c r="I201" s="3868">
        <f t="shared" si="61"/>
        <v>0</v>
      </c>
      <c r="J201" s="3888">
        <f t="shared" si="61"/>
        <v>0</v>
      </c>
      <c r="K201" s="3868">
        <f t="shared" si="61"/>
        <v>0</v>
      </c>
      <c r="L201" s="3888">
        <f t="shared" si="61"/>
        <v>0</v>
      </c>
      <c r="M201" s="3868">
        <f t="shared" si="61"/>
        <v>0</v>
      </c>
      <c r="N201" s="3888">
        <f t="shared" si="61"/>
        <v>0</v>
      </c>
      <c r="O201" s="3971">
        <f t="shared" si="61"/>
        <v>0</v>
      </c>
      <c r="P201" s="3972">
        <f t="shared" si="61"/>
        <v>0</v>
      </c>
      <c r="Q201" s="3973">
        <f t="shared" si="61"/>
        <v>0</v>
      </c>
      <c r="R201" s="3973">
        <f t="shared" si="61"/>
        <v>0</v>
      </c>
      <c r="S201" s="3864">
        <f t="shared" si="61"/>
        <v>0</v>
      </c>
      <c r="T201" s="242"/>
      <c r="U201" s="242"/>
    </row>
    <row r="202" spans="1:94" ht="18" customHeight="1" x14ac:dyDescent="0.25">
      <c r="A202" s="411" t="s">
        <v>210</v>
      </c>
      <c r="B202" s="429"/>
      <c r="C202" s="429"/>
      <c r="D202" s="429"/>
      <c r="E202" s="429"/>
      <c r="F202" s="429"/>
      <c r="G202" s="429"/>
      <c r="H202" s="429"/>
      <c r="I202" s="3"/>
      <c r="J202" s="3"/>
      <c r="K202" s="3"/>
      <c r="L202" s="3"/>
      <c r="M202" s="3"/>
      <c r="N202" s="3"/>
      <c r="O202" s="3"/>
      <c r="P202" s="3"/>
      <c r="Q202" s="3"/>
      <c r="R202" s="5"/>
      <c r="S202" s="5"/>
      <c r="T202" s="5"/>
      <c r="U202" s="5"/>
      <c r="V202" s="5"/>
      <c r="W202" s="5"/>
      <c r="X202" s="5"/>
      <c r="Y202" s="5"/>
      <c r="Z202" s="4"/>
      <c r="AA202" s="4"/>
      <c r="AB202" s="4"/>
      <c r="AC202" s="4"/>
      <c r="AD202" s="4"/>
      <c r="AE202" s="4"/>
      <c r="AF202" s="4"/>
      <c r="AG202" s="4"/>
      <c r="AH202" s="4"/>
      <c r="AI202" s="4"/>
    </row>
    <row r="203" spans="1:94" ht="15" customHeight="1" x14ac:dyDescent="0.25">
      <c r="A203" s="3974" t="s">
        <v>211</v>
      </c>
      <c r="B203" s="3975"/>
      <c r="C203" s="3976" t="s">
        <v>65</v>
      </c>
      <c r="D203" s="3977"/>
      <c r="E203" s="3978"/>
      <c r="F203" s="3979" t="s">
        <v>6</v>
      </c>
      <c r="G203" s="3979"/>
      <c r="H203" s="3979"/>
      <c r="I203" s="3979"/>
      <c r="J203" s="3979"/>
      <c r="K203" s="3979"/>
      <c r="L203" s="3979"/>
      <c r="M203" s="3979"/>
      <c r="N203" s="3979"/>
      <c r="O203" s="3979"/>
      <c r="P203" s="3979"/>
      <c r="Q203" s="3979"/>
      <c r="R203" s="3979"/>
      <c r="S203" s="3979"/>
      <c r="T203" s="3979"/>
      <c r="U203" s="3979"/>
      <c r="V203" s="3979"/>
      <c r="W203" s="3979"/>
      <c r="X203" s="3979"/>
      <c r="Y203" s="3979"/>
      <c r="Z203" s="3979"/>
      <c r="AA203" s="3979"/>
      <c r="AB203" s="3979"/>
      <c r="AC203" s="3980"/>
      <c r="AD203" s="3981" t="s">
        <v>121</v>
      </c>
      <c r="AE203" s="3982"/>
      <c r="AF203" s="3983" t="s">
        <v>122</v>
      </c>
      <c r="AG203" s="3982"/>
      <c r="AH203" s="3984" t="s">
        <v>28</v>
      </c>
      <c r="AI203" s="3982" t="s">
        <v>29</v>
      </c>
    </row>
    <row r="204" spans="1:94" ht="15" customHeight="1" x14ac:dyDescent="0.25">
      <c r="A204" s="2642"/>
      <c r="B204" s="2643"/>
      <c r="C204" s="2661"/>
      <c r="D204" s="2648"/>
      <c r="E204" s="2649"/>
      <c r="F204" s="3815" t="s">
        <v>212</v>
      </c>
      <c r="G204" s="3955"/>
      <c r="H204" s="2644" t="s">
        <v>213</v>
      </c>
      <c r="I204" s="2645"/>
      <c r="J204" s="2644" t="s">
        <v>214</v>
      </c>
      <c r="K204" s="2645"/>
      <c r="L204" s="2644" t="s">
        <v>215</v>
      </c>
      <c r="M204" s="2645"/>
      <c r="N204" s="2644" t="s">
        <v>216</v>
      </c>
      <c r="O204" s="2645"/>
      <c r="P204" s="2644" t="s">
        <v>217</v>
      </c>
      <c r="Q204" s="2645"/>
      <c r="R204" s="2644" t="s">
        <v>218</v>
      </c>
      <c r="S204" s="2645"/>
      <c r="T204" s="3985" t="s">
        <v>219</v>
      </c>
      <c r="U204" s="3985"/>
      <c r="V204" s="3985" t="s">
        <v>220</v>
      </c>
      <c r="W204" s="3985"/>
      <c r="X204" s="3985" t="s">
        <v>221</v>
      </c>
      <c r="Y204" s="3985"/>
      <c r="Z204" s="3956" t="s">
        <v>123</v>
      </c>
      <c r="AA204" s="3938"/>
      <c r="AB204" s="3956" t="s">
        <v>124</v>
      </c>
      <c r="AC204" s="3986"/>
      <c r="AD204" s="2665"/>
      <c r="AE204" s="2659"/>
      <c r="AF204" s="2667"/>
      <c r="AG204" s="2659"/>
      <c r="AH204" s="2669"/>
      <c r="AI204" s="2658"/>
    </row>
    <row r="205" spans="1:94" ht="15" customHeight="1" x14ac:dyDescent="0.25">
      <c r="A205" s="2644"/>
      <c r="B205" s="2645"/>
      <c r="C205" s="3987" t="s">
        <v>222</v>
      </c>
      <c r="D205" s="3988" t="s">
        <v>18</v>
      </c>
      <c r="E205" s="3989" t="s">
        <v>19</v>
      </c>
      <c r="F205" s="3990" t="s">
        <v>18</v>
      </c>
      <c r="G205" s="3991" t="s">
        <v>19</v>
      </c>
      <c r="H205" s="3990" t="s">
        <v>18</v>
      </c>
      <c r="I205" s="3991" t="s">
        <v>19</v>
      </c>
      <c r="J205" s="3990" t="s">
        <v>18</v>
      </c>
      <c r="K205" s="3991" t="s">
        <v>19</v>
      </c>
      <c r="L205" s="3990" t="s">
        <v>18</v>
      </c>
      <c r="M205" s="3991" t="s">
        <v>19</v>
      </c>
      <c r="N205" s="3990" t="s">
        <v>18</v>
      </c>
      <c r="O205" s="3991" t="s">
        <v>19</v>
      </c>
      <c r="P205" s="3990" t="s">
        <v>18</v>
      </c>
      <c r="Q205" s="3991" t="s">
        <v>19</v>
      </c>
      <c r="R205" s="3990" t="s">
        <v>18</v>
      </c>
      <c r="S205" s="3991" t="s">
        <v>19</v>
      </c>
      <c r="T205" s="3990" t="s">
        <v>18</v>
      </c>
      <c r="U205" s="3991" t="s">
        <v>19</v>
      </c>
      <c r="V205" s="3990" t="s">
        <v>18</v>
      </c>
      <c r="W205" s="3991" t="s">
        <v>19</v>
      </c>
      <c r="X205" s="3990" t="s">
        <v>18</v>
      </c>
      <c r="Y205" s="3991" t="s">
        <v>19</v>
      </c>
      <c r="Z205" s="3990" t="s">
        <v>18</v>
      </c>
      <c r="AA205" s="3991" t="s">
        <v>19</v>
      </c>
      <c r="AB205" s="3990" t="s">
        <v>18</v>
      </c>
      <c r="AC205" s="3992" t="s">
        <v>19</v>
      </c>
      <c r="AD205" s="3993" t="s">
        <v>18</v>
      </c>
      <c r="AE205" s="3991" t="s">
        <v>19</v>
      </c>
      <c r="AF205" s="3993" t="s">
        <v>18</v>
      </c>
      <c r="AG205" s="3991" t="s">
        <v>19</v>
      </c>
      <c r="AH205" s="2670"/>
      <c r="AI205" s="2659" t="s">
        <v>19</v>
      </c>
    </row>
    <row r="206" spans="1:94" ht="15" customHeight="1" x14ac:dyDescent="0.25">
      <c r="A206" s="3994" t="s">
        <v>223</v>
      </c>
      <c r="B206" s="3995" t="s">
        <v>139</v>
      </c>
      <c r="C206" s="3995">
        <f>SUM(D206+E206)</f>
        <v>0</v>
      </c>
      <c r="D206" s="3996">
        <f>SUM(F206+H206+J206+L206+N206+P206+R206+T206+V206+X206+Z206+AB206)</f>
        <v>0</v>
      </c>
      <c r="E206" s="3997">
        <f>SUM(G206+I206+K206+M206+O206+Q206+S206+U206+W206+Y206+AA206+AC206)</f>
        <v>0</v>
      </c>
      <c r="F206" s="3998"/>
      <c r="G206" s="3999"/>
      <c r="H206" s="3998"/>
      <c r="I206" s="3999"/>
      <c r="J206" s="3998"/>
      <c r="K206" s="3999"/>
      <c r="L206" s="3998"/>
      <c r="M206" s="3999"/>
      <c r="N206" s="3998"/>
      <c r="O206" s="3999"/>
      <c r="P206" s="3998"/>
      <c r="Q206" s="4000"/>
      <c r="R206" s="3998"/>
      <c r="S206" s="4000"/>
      <c r="T206" s="3998"/>
      <c r="U206" s="3999"/>
      <c r="V206" s="3998"/>
      <c r="W206" s="3999"/>
      <c r="X206" s="3998"/>
      <c r="Y206" s="4000"/>
      <c r="Z206" s="3998"/>
      <c r="AA206" s="4000"/>
      <c r="AB206" s="3998"/>
      <c r="AC206" s="4001"/>
      <c r="AD206" s="3999"/>
      <c r="AE206" s="4000"/>
      <c r="AF206" s="3999"/>
      <c r="AG206" s="4000"/>
      <c r="AH206" s="3998"/>
      <c r="AI206" s="4000"/>
      <c r="AJ206" s="444" t="str">
        <f>$CA206&amp;CB206&amp;CC206&amp;CD206&amp;CE206&amp;CF206</f>
        <v/>
      </c>
      <c r="CA206" s="60" t="str">
        <f>IF(AND($D206&lt;&gt;0,AD206=""),"* No olvide ingresar la variable "&amp;AD$203&amp;""&amp;"  Hombres (Digite CERO si no tiene).  ",IF(AD206&gt;$D206,"* La variable Niños, Niñas, Adolescentes y Jóvenes SENAME Hombres no puede superar el Total Hombres. ",""))</f>
        <v/>
      </c>
      <c r="CB206" s="60" t="str">
        <f>IF(AND($E206&lt;&gt;0,AE206=""),"* No olvide ingresar la variable Niños, Niñas, Adolescentes y Jóvenes SENAME  Mujeres (Digite CERO si no tiene).  ",IF(AE206&gt;$E206,"* La variable Niños, Niñas, Adolescentes y Jóvenes SENAME Mujeres no puede superar el Total Mujeres ",""))</f>
        <v/>
      </c>
      <c r="CC206" s="60" t="str">
        <f>IF(AND($D206&lt;&gt;0,AF206=""),"* No olvide ingresar la variable "&amp;AF$203&amp;""&amp;" Hombres (Digite CERO si no tiene).  ",IF(AF206&gt;$D206,"* La variable Niños, Niñas, Adolescentes y Jóvenes Mejor Niñez Hombres no puede superar el Total Hombres. ",""))</f>
        <v/>
      </c>
      <c r="CD206" s="60" t="str">
        <f>IF(AND($E206&lt;&gt;0,AG206=""),"* No olvide ingresar la variable Niños, Niñas, Adolescentes y Jóvenes Mejor niñez Mujeres (Digite CERO si no tiene).  ",IF(AG206&gt;$E206,"* La variable de Niños, Niñas, Adolescentes y Jóvenes Mejor Niñez Mujeres no puede superar el Total Mujeres. ",""))</f>
        <v/>
      </c>
      <c r="CE206" s="60" t="str">
        <f>IF(AND($C206&lt;&gt;0,AH206=""),"* No olvide ingresar la variable "&amp;AH$203&amp;""&amp;" (Digite CERO si no tiene).  ",IF(AH206&gt;$C206,"* La variable Pueblos Originarios no puede superar el Total Ambos Sexos. ",""))</f>
        <v/>
      </c>
      <c r="CF206" s="60" t="str">
        <f>IF(AND($C206&lt;&gt;0,AI206=""),"* No olvide ingresar la variable "&amp;AI$203&amp;""&amp;" (Digite CERO si no tiene).  ",IF(AI206&gt;$C206,"* La variable Migrantes no puede superar el Total Ambos Sexos. ",""))</f>
        <v/>
      </c>
      <c r="CK206" s="62">
        <f>IF(AND($D206&lt;&gt;0,AD206=""),1,IF(AD206&gt;$D206,1,0))</f>
        <v>0</v>
      </c>
      <c r="CL206" s="62">
        <f>IF(AND($E206&lt;&gt;0,AE206=""),1,IF(AE206&gt;$E206,1,0))</f>
        <v>0</v>
      </c>
      <c r="CM206" s="62">
        <f>IF(AND($D206&lt;&gt;0,AF206=""),1,IF(AF206&gt;$D206,1,0))</f>
        <v>0</v>
      </c>
      <c r="CN206" s="62">
        <f>IF(AND($E206&lt;&gt;0,AG206=""),1,IF(AG206&gt;$E206,1,0))</f>
        <v>0</v>
      </c>
      <c r="CO206" s="62">
        <f>IF(AND($C206&lt;&gt;0,AH206=""),1,IF(AH206&gt;$C206,1,0))</f>
        <v>0</v>
      </c>
      <c r="CP206" s="62">
        <f>IF(AND($C206&lt;&gt;0,AI206=""),1,IF(AI206&gt;$C206,1,0))</f>
        <v>0</v>
      </c>
    </row>
    <row r="207" spans="1:94" ht="15" customHeight="1" x14ac:dyDescent="0.25">
      <c r="A207" s="2637"/>
      <c r="B207" s="445" t="s">
        <v>224</v>
      </c>
      <c r="C207" s="446">
        <f>SUM(D207+E207)</f>
        <v>0</v>
      </c>
      <c r="D207" s="447">
        <f>SUM(F207+H207+J207+L207+N207+P207+R207+T207+V207+X207+Z207+AB207)</f>
        <v>0</v>
      </c>
      <c r="E207" s="448">
        <f>SUM(G207+I207+K207+M207+O207+Q207+S207+U207+W207+Y207+AA207+AC207)</f>
        <v>0</v>
      </c>
      <c r="F207" s="449"/>
      <c r="G207" s="450"/>
      <c r="H207" s="449"/>
      <c r="I207" s="450"/>
      <c r="J207" s="449"/>
      <c r="K207" s="450"/>
      <c r="L207" s="449"/>
      <c r="M207" s="450"/>
      <c r="N207" s="449"/>
      <c r="O207" s="450"/>
      <c r="P207" s="449"/>
      <c r="Q207" s="451"/>
      <c r="R207" s="449"/>
      <c r="S207" s="451"/>
      <c r="T207" s="449"/>
      <c r="U207" s="450"/>
      <c r="V207" s="449"/>
      <c r="W207" s="450"/>
      <c r="X207" s="449"/>
      <c r="Y207" s="451"/>
      <c r="Z207" s="449"/>
      <c r="AA207" s="451"/>
      <c r="AB207" s="449"/>
      <c r="AC207" s="452"/>
      <c r="AD207" s="453"/>
      <c r="AE207" s="451"/>
      <c r="AF207" s="453"/>
      <c r="AG207" s="451"/>
      <c r="AH207" s="449"/>
      <c r="AI207" s="451"/>
      <c r="AJ207" s="444" t="str">
        <f>$CA207&amp;CB207&amp;CC207&amp;CE207&amp;CF207&amp;CD207</f>
        <v/>
      </c>
      <c r="CA207" s="60" t="str">
        <f>IF(AND($D207&lt;&gt;0,AD207=""),"* No olvide ingresar la variable "&amp;AD$203&amp;""&amp;" Hombres (Digite CERO si no tiene).  ",IF(AD207&gt;$D207,"* La variable Niños, Niñas, Adolescentes y Jóvenes SENAME Hombres no puede superar el Total Hombres. ",""))</f>
        <v/>
      </c>
      <c r="CB207" s="60" t="str">
        <f>IF(AND($E207&lt;&gt;0,AE207=""),"* No olvide ingresar la variable Niños, Niñas, Adolescentes y Jóvenes SENAME  Mujeres (Digite CERO si no tiene).  ",IF(AE207&gt;$E207,"* La variable Niños, Niñas, Adolescentes y Jóvenes SENAME Mujeres no puede superar el Total Mujeres ",""))</f>
        <v/>
      </c>
      <c r="CC207" s="60" t="str">
        <f>IF(AND($D207&lt;&gt;0,AF207=""),"* No olvide ingresar la variable "&amp;AF$203&amp;""&amp;" Hombres (Digite CERO si no tiene).  ",IF(AF207&gt;$D207,"* La variable Niños, Niñas, Adolescentes y Jóvenes Mejor Niñez Hombres no puede superar el Total Hombres. ",""))</f>
        <v/>
      </c>
      <c r="CD207" s="60" t="str">
        <f>IF(AND($E207&lt;&gt;0,AG207=""),"* No olvide ingresar la variable Niños, Niñas, Adolescentes y Jóvenes Mejor niñez Mujeres (Digite CERO si no tiene).  ",IF(AG207&gt;$E207,"* La variable de Niños, Niñas, Adolescentes y Jóvenes Mejor Niñez Mujeres no puede superar el Total Mujeres. ",""))</f>
        <v/>
      </c>
      <c r="CE207" s="60" t="str">
        <f>IF(AND($C207&lt;&gt;0,AH207=""),"* No olvide ingresar la variable "&amp;AH$203&amp;""&amp;" (Digite CERO si no tiene).  ",IF(AH207&gt;$C207,"* La variable Pueblos Originarios no puede superar el Total Ambos Sexos. ",""))</f>
        <v/>
      </c>
      <c r="CF207" s="60" t="str">
        <f>IF(AND($C207&lt;&gt;0,AI207=""),"* No olvide ingresar la variable "&amp;AI$203&amp;""&amp;" (Digite CERO si no tiene).  ",IF(AI207&gt;$C207,"* La variable Migrantes no puede superar el Total Ambos Sexos. ",""))</f>
        <v/>
      </c>
      <c r="CK207" s="62">
        <f>IF(AND($D207&lt;&gt;0,AD207=""),1,IF(AD207&gt;$D207,1,0))</f>
        <v>0</v>
      </c>
      <c r="CL207" s="62">
        <f>IF(AND($E207&lt;&gt;0,AE207=""),1,IF(AE207&gt;$E207,1,0))</f>
        <v>0</v>
      </c>
      <c r="CM207" s="62">
        <f>IF(AND($D207&lt;&gt;0,AF207=""),1,IF(AF207&gt;$D207,1,0))</f>
        <v>0</v>
      </c>
      <c r="CN207" s="62">
        <f>IF(AND($E207&lt;&gt;0,AG207=""),1,IF(AG207&gt;$E207,1,0))</f>
        <v>0</v>
      </c>
      <c r="CO207" s="62">
        <f>IF(AND($C207&lt;&gt;0,AH207=""),1,IF(AH207&gt;$C207,1,0))</f>
        <v>0</v>
      </c>
      <c r="CP207" s="62">
        <f>IF(AND($C207&lt;&gt;0,AI207=""),1,IF(AI207&gt;$C207,1,0))</f>
        <v>0</v>
      </c>
    </row>
    <row r="208" spans="1:94" ht="15" customHeight="1" x14ac:dyDescent="0.25">
      <c r="A208" s="2638" t="s">
        <v>65</v>
      </c>
      <c r="B208" s="2639"/>
      <c r="C208" s="4002">
        <f>SUM(D208+E208)</f>
        <v>0</v>
      </c>
      <c r="D208" s="4003">
        <f t="shared" ref="D208:AI208" si="62">SUM(D206+D207)</f>
        <v>0</v>
      </c>
      <c r="E208" s="4004">
        <f t="shared" si="62"/>
        <v>0</v>
      </c>
      <c r="F208" s="4005">
        <f t="shared" si="62"/>
        <v>0</v>
      </c>
      <c r="G208" s="4006">
        <f t="shared" si="62"/>
        <v>0</v>
      </c>
      <c r="H208" s="4005">
        <f t="shared" si="62"/>
        <v>0</v>
      </c>
      <c r="I208" s="4006">
        <f t="shared" si="62"/>
        <v>0</v>
      </c>
      <c r="J208" s="4005">
        <f t="shared" si="62"/>
        <v>0</v>
      </c>
      <c r="K208" s="4006">
        <f t="shared" si="62"/>
        <v>0</v>
      </c>
      <c r="L208" s="4005">
        <f t="shared" si="62"/>
        <v>0</v>
      </c>
      <c r="M208" s="4006">
        <f t="shared" si="62"/>
        <v>0</v>
      </c>
      <c r="N208" s="4005">
        <f t="shared" si="62"/>
        <v>0</v>
      </c>
      <c r="O208" s="4006">
        <f t="shared" si="62"/>
        <v>0</v>
      </c>
      <c r="P208" s="4005">
        <f t="shared" si="62"/>
        <v>0</v>
      </c>
      <c r="Q208" s="4006">
        <f t="shared" si="62"/>
        <v>0</v>
      </c>
      <c r="R208" s="4005">
        <f t="shared" si="62"/>
        <v>0</v>
      </c>
      <c r="S208" s="4006">
        <f t="shared" si="62"/>
        <v>0</v>
      </c>
      <c r="T208" s="4005">
        <f t="shared" si="62"/>
        <v>0</v>
      </c>
      <c r="U208" s="4006">
        <f t="shared" si="62"/>
        <v>0</v>
      </c>
      <c r="V208" s="4005">
        <f t="shared" si="62"/>
        <v>0</v>
      </c>
      <c r="W208" s="4006">
        <f t="shared" si="62"/>
        <v>0</v>
      </c>
      <c r="X208" s="4005">
        <f t="shared" si="62"/>
        <v>0</v>
      </c>
      <c r="Y208" s="4006">
        <f t="shared" si="62"/>
        <v>0</v>
      </c>
      <c r="Z208" s="4005">
        <f t="shared" si="62"/>
        <v>0</v>
      </c>
      <c r="AA208" s="4006">
        <f t="shared" si="62"/>
        <v>0</v>
      </c>
      <c r="AB208" s="4005">
        <f t="shared" si="62"/>
        <v>0</v>
      </c>
      <c r="AC208" s="4007">
        <f t="shared" si="62"/>
        <v>0</v>
      </c>
      <c r="AD208" s="4003">
        <f t="shared" si="62"/>
        <v>0</v>
      </c>
      <c r="AE208" s="4006">
        <f t="shared" si="62"/>
        <v>0</v>
      </c>
      <c r="AF208" s="4003">
        <f t="shared" si="62"/>
        <v>0</v>
      </c>
      <c r="AG208" s="4006">
        <f t="shared" si="62"/>
        <v>0</v>
      </c>
      <c r="AH208" s="4005">
        <f t="shared" si="62"/>
        <v>0</v>
      </c>
      <c r="AI208" s="4004">
        <f t="shared" si="62"/>
        <v>0</v>
      </c>
    </row>
    <row r="209" spans="1:90" ht="18" customHeight="1" x14ac:dyDescent="0.25">
      <c r="A209" s="411" t="s">
        <v>225</v>
      </c>
      <c r="B209" s="429"/>
      <c r="C209" s="429"/>
      <c r="D209" s="429"/>
      <c r="E209" s="429"/>
      <c r="F209" s="429"/>
      <c r="G209" s="5"/>
      <c r="H209" s="5"/>
      <c r="I209" s="379"/>
      <c r="J209" s="379"/>
      <c r="K209" s="379"/>
      <c r="L209" s="379"/>
      <c r="M209" s="379"/>
      <c r="N209" s="379"/>
      <c r="O209" s="379"/>
      <c r="P209" s="379"/>
      <c r="Q209" s="379"/>
      <c r="R209" s="5"/>
      <c r="S209" s="5"/>
      <c r="T209" s="5"/>
      <c r="U209" s="5"/>
      <c r="V209" s="5"/>
      <c r="W209" s="5"/>
    </row>
    <row r="210" spans="1:90" ht="15" customHeight="1" x14ac:dyDescent="0.25">
      <c r="A210" s="3974" t="s">
        <v>226</v>
      </c>
      <c r="B210" s="3975"/>
      <c r="C210" s="3977" t="s">
        <v>65</v>
      </c>
      <c r="D210" s="3977"/>
      <c r="E210" s="3978"/>
      <c r="F210" s="4008" t="s">
        <v>6</v>
      </c>
      <c r="G210" s="4009"/>
      <c r="H210" s="4009"/>
      <c r="I210" s="4009"/>
      <c r="J210" s="4009"/>
      <c r="K210" s="4009"/>
      <c r="L210" s="4009"/>
      <c r="M210" s="4009"/>
      <c r="N210" s="4009"/>
      <c r="O210" s="4009"/>
      <c r="P210" s="4008" t="s">
        <v>227</v>
      </c>
      <c r="Q210" s="4009"/>
      <c r="R210" s="4010"/>
      <c r="S210" s="4011" t="s">
        <v>28</v>
      </c>
      <c r="T210" s="4012" t="s">
        <v>29</v>
      </c>
      <c r="U210" s="3983" t="s">
        <v>228</v>
      </c>
      <c r="V210" s="3983"/>
      <c r="W210" s="3983"/>
      <c r="X210" s="3983"/>
      <c r="Y210" s="3983"/>
      <c r="Z210" s="3982"/>
      <c r="AA210" s="4013" t="s">
        <v>229</v>
      </c>
      <c r="AB210" s="3983"/>
      <c r="AC210" s="3983"/>
      <c r="AD210" s="3983"/>
      <c r="AE210" s="3983"/>
      <c r="AF210" s="3982"/>
    </row>
    <row r="211" spans="1:90" ht="15" customHeight="1" x14ac:dyDescent="0.25">
      <c r="A211" s="2642"/>
      <c r="B211" s="2643"/>
      <c r="C211" s="2648"/>
      <c r="D211" s="2648"/>
      <c r="E211" s="2649"/>
      <c r="F211" s="3859" t="s">
        <v>230</v>
      </c>
      <c r="G211" s="3859"/>
      <c r="H211" s="3859" t="s">
        <v>31</v>
      </c>
      <c r="I211" s="3859"/>
      <c r="J211" s="3859" t="s">
        <v>145</v>
      </c>
      <c r="K211" s="3859"/>
      <c r="L211" s="3859" t="s">
        <v>231</v>
      </c>
      <c r="M211" s="3859"/>
      <c r="N211" s="3859" t="s">
        <v>232</v>
      </c>
      <c r="O211" s="3818"/>
      <c r="P211" s="4014" t="s">
        <v>233</v>
      </c>
      <c r="Q211" s="4015" t="s">
        <v>234</v>
      </c>
      <c r="R211" s="4016" t="s">
        <v>235</v>
      </c>
      <c r="S211" s="2672"/>
      <c r="T211" s="2675"/>
      <c r="U211" s="2667"/>
      <c r="V211" s="2667"/>
      <c r="W211" s="2667"/>
      <c r="X211" s="2667"/>
      <c r="Y211" s="2667"/>
      <c r="Z211" s="2659"/>
      <c r="AA211" s="2678"/>
      <c r="AB211" s="2667"/>
      <c r="AC211" s="2667"/>
      <c r="AD211" s="2667"/>
      <c r="AE211" s="2667"/>
      <c r="AF211" s="2659"/>
    </row>
    <row r="212" spans="1:90" ht="18.75" customHeight="1" x14ac:dyDescent="0.25">
      <c r="A212" s="2644"/>
      <c r="B212" s="2645"/>
      <c r="C212" s="3987" t="s">
        <v>222</v>
      </c>
      <c r="D212" s="3993" t="s">
        <v>18</v>
      </c>
      <c r="E212" s="3989" t="s">
        <v>19</v>
      </c>
      <c r="F212" s="3990" t="s">
        <v>18</v>
      </c>
      <c r="G212" s="3991" t="s">
        <v>19</v>
      </c>
      <c r="H212" s="3990" t="s">
        <v>18</v>
      </c>
      <c r="I212" s="3991" t="s">
        <v>19</v>
      </c>
      <c r="J212" s="3990" t="s">
        <v>18</v>
      </c>
      <c r="K212" s="3991" t="s">
        <v>19</v>
      </c>
      <c r="L212" s="3990" t="s">
        <v>18</v>
      </c>
      <c r="M212" s="3991" t="s">
        <v>19</v>
      </c>
      <c r="N212" s="3990" t="s">
        <v>18</v>
      </c>
      <c r="O212" s="4017" t="s">
        <v>19</v>
      </c>
      <c r="P212" s="2680"/>
      <c r="Q212" s="2654"/>
      <c r="R212" s="2656"/>
      <c r="S212" s="2673"/>
      <c r="T212" s="2676" t="s">
        <v>19</v>
      </c>
      <c r="U212" s="4018" t="s">
        <v>236</v>
      </c>
      <c r="V212" s="4019" t="s">
        <v>11</v>
      </c>
      <c r="W212" s="4020" t="s">
        <v>237</v>
      </c>
      <c r="X212" s="4020" t="s">
        <v>238</v>
      </c>
      <c r="Y212" s="4020" t="s">
        <v>239</v>
      </c>
      <c r="Z212" s="4021" t="s">
        <v>240</v>
      </c>
      <c r="AA212" s="4022" t="s">
        <v>236</v>
      </c>
      <c r="AB212" s="4019" t="s">
        <v>11</v>
      </c>
      <c r="AC212" s="4020" t="s">
        <v>237</v>
      </c>
      <c r="AD212" s="4020" t="s">
        <v>238</v>
      </c>
      <c r="AE212" s="4020" t="s">
        <v>239</v>
      </c>
      <c r="AF212" s="4023" t="s">
        <v>240</v>
      </c>
    </row>
    <row r="213" spans="1:90" ht="21.75" customHeight="1" x14ac:dyDescent="0.25">
      <c r="A213" s="4024" t="s">
        <v>241</v>
      </c>
      <c r="B213" s="4025"/>
      <c r="C213" s="3995">
        <f>SUM(D213+E213)</f>
        <v>0</v>
      </c>
      <c r="D213" s="3996">
        <f t="shared" ref="D213:E215" si="63">SUM(F213+H213+J213+L213+N213)</f>
        <v>0</v>
      </c>
      <c r="E213" s="4026">
        <f t="shared" si="63"/>
        <v>0</v>
      </c>
      <c r="F213" s="3998"/>
      <c r="G213" s="4000"/>
      <c r="H213" s="3998"/>
      <c r="I213" s="4000"/>
      <c r="J213" s="3998"/>
      <c r="K213" s="4000"/>
      <c r="L213" s="3998"/>
      <c r="M213" s="4000"/>
      <c r="N213" s="3998"/>
      <c r="O213" s="4027"/>
      <c r="P213" s="3998"/>
      <c r="Q213" s="1795"/>
      <c r="R213" s="4001"/>
      <c r="S213" s="4028"/>
      <c r="T213" s="4001"/>
      <c r="U213" s="471"/>
      <c r="V213" s="472"/>
      <c r="W213" s="472"/>
      <c r="X213" s="472"/>
      <c r="Y213" s="472"/>
      <c r="Z213" s="473"/>
      <c r="AA213" s="3998"/>
      <c r="AB213" s="1795"/>
      <c r="AC213" s="1795"/>
      <c r="AD213" s="1795"/>
      <c r="AE213" s="1795"/>
      <c r="AF213" s="4000"/>
      <c r="AG213" s="242" t="str">
        <f>CA213&amp;CB213</f>
        <v/>
      </c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59"/>
      <c r="BA213" s="59"/>
      <c r="BB213" s="59"/>
      <c r="BC213" s="59"/>
      <c r="BD213" s="59"/>
      <c r="BE213" s="59"/>
      <c r="BF213" s="59"/>
      <c r="BG213" s="59"/>
      <c r="BH213" s="59"/>
      <c r="BI213" s="59"/>
      <c r="BJ213" s="59"/>
      <c r="BK213" s="59"/>
      <c r="BL213" s="59"/>
      <c r="BM213" s="59"/>
      <c r="BN213" s="59"/>
      <c r="BO213" s="59"/>
      <c r="BP213" s="59"/>
      <c r="BQ213" s="59"/>
      <c r="BR213" s="59"/>
      <c r="BS213" s="59"/>
      <c r="BT213" s="59"/>
      <c r="BU213" s="59"/>
      <c r="BV213" s="59"/>
      <c r="BW213" s="59"/>
      <c r="BX213" s="59"/>
      <c r="BY213" s="59"/>
      <c r="BZ213" s="59"/>
      <c r="CA213" s="60" t="str">
        <f>IF(AND($C213&lt;&gt;0,S213=""),"* No olvide ingresar la variable "&amp;S$210&amp;""&amp;" (Digite CERO si no tiene). ",IF(S213&gt;$C213,"* La variable Pueblos Originarios no puede superar el Total Ambos Sexos. ",""))</f>
        <v/>
      </c>
      <c r="CB213" s="60" t="str">
        <f>IF(AND($C213&lt;&gt;0,T213=""),"* No olvide ingresar la variable "&amp;T$210&amp;""&amp;" (Digite CERO si no tiene). ",IF(T213&gt;$C213,"* La variable Migrantes no puede superar el Total Ambos Sexos. ",""))</f>
        <v/>
      </c>
      <c r="CD213" s="59"/>
      <c r="CE213" s="59"/>
      <c r="CF213" s="61"/>
      <c r="CG213" s="61"/>
      <c r="CH213" s="61"/>
      <c r="CI213" s="61"/>
      <c r="CJ213" s="61"/>
      <c r="CK213" s="62">
        <f>IF(AND($C213&lt;&gt;0,S213=""),1,IF(S213&gt;$C213,1,0))</f>
        <v>0</v>
      </c>
      <c r="CL213" s="62">
        <f>IF(AND($C213&lt;&gt;0,T213=""),1,IF(T213&gt;$C213,1,0))</f>
        <v>0</v>
      </c>
    </row>
    <row r="214" spans="1:90" ht="15" customHeight="1" x14ac:dyDescent="0.25">
      <c r="A214" s="2694" t="s">
        <v>242</v>
      </c>
      <c r="B214" s="2695"/>
      <c r="C214" s="474">
        <f>SUM(D214+E214)</f>
        <v>0</v>
      </c>
      <c r="D214" s="475">
        <f t="shared" si="63"/>
        <v>0</v>
      </c>
      <c r="E214" s="476">
        <f t="shared" si="63"/>
        <v>0</v>
      </c>
      <c r="F214" s="477"/>
      <c r="G214" s="478"/>
      <c r="H214" s="477"/>
      <c r="I214" s="478"/>
      <c r="J214" s="477"/>
      <c r="K214" s="478"/>
      <c r="L214" s="477"/>
      <c r="M214" s="478"/>
      <c r="N214" s="477"/>
      <c r="O214" s="479"/>
      <c r="P214" s="477"/>
      <c r="Q214" s="480"/>
      <c r="R214" s="481"/>
      <c r="S214" s="482"/>
      <c r="T214" s="483"/>
      <c r="U214" s="482"/>
      <c r="V214" s="480"/>
      <c r="W214" s="480"/>
      <c r="X214" s="480"/>
      <c r="Y214" s="480"/>
      <c r="Z214" s="484"/>
      <c r="AA214" s="477"/>
      <c r="AB214" s="480"/>
      <c r="AC214" s="480"/>
      <c r="AD214" s="480"/>
      <c r="AE214" s="480"/>
      <c r="AF214" s="478"/>
      <c r="AG214" s="242" t="str">
        <f t="shared" ref="AG214:AG215" si="64">CA214&amp;CB214</f>
        <v/>
      </c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59"/>
      <c r="BA214" s="59"/>
      <c r="BB214" s="59"/>
      <c r="BC214" s="59"/>
      <c r="BD214" s="59"/>
      <c r="BE214" s="59"/>
      <c r="BF214" s="59"/>
      <c r="BG214" s="59"/>
      <c r="BH214" s="59"/>
      <c r="BI214" s="59"/>
      <c r="BJ214" s="59"/>
      <c r="BK214" s="59"/>
      <c r="BL214" s="59"/>
      <c r="BM214" s="59"/>
      <c r="BN214" s="59"/>
      <c r="BO214" s="59"/>
      <c r="BP214" s="59"/>
      <c r="BQ214" s="59"/>
      <c r="BR214" s="59"/>
      <c r="BS214" s="59"/>
      <c r="BT214" s="59"/>
      <c r="BU214" s="59"/>
      <c r="BV214" s="59"/>
      <c r="BW214" s="59"/>
      <c r="BX214" s="59"/>
      <c r="BY214" s="59"/>
      <c r="BZ214" s="59"/>
      <c r="CA214" s="60" t="str">
        <f t="shared" ref="CA214:CA215" si="65">IF(AND($C214&lt;&gt;0,S214=""),"* No olvide ingresar la variable "&amp;S$210&amp;""&amp;" (Digite CERO si no tiene). ",IF(S214&gt;$C214,"* La variable Pueblos Originarios no puede superar el Total Ambos Sexos. ",""))</f>
        <v/>
      </c>
      <c r="CB214" s="60" t="str">
        <f t="shared" ref="CB214:CB215" si="66">IF(AND($C214&lt;&gt;0,T214=""),"* No olvide ingresar la variable "&amp;T$210&amp;""&amp;" (Digite CERO si no tiene). ",IF(T214&gt;$C214,"* La variable Migrantes no puede superar el Total Ambos Sexos. ",""))</f>
        <v/>
      </c>
      <c r="CD214" s="59"/>
      <c r="CE214" s="59"/>
      <c r="CF214" s="61"/>
      <c r="CG214" s="61"/>
      <c r="CH214" s="61"/>
      <c r="CI214" s="61"/>
      <c r="CJ214" s="61"/>
      <c r="CK214" s="62">
        <f t="shared" ref="CK214:CL215" si="67">IF(AND($C214&lt;&gt;0,S214=""),1,IF(S214&gt;$C214,1,0))</f>
        <v>0</v>
      </c>
      <c r="CL214" s="62">
        <f t="shared" si="67"/>
        <v>0</v>
      </c>
    </row>
    <row r="215" spans="1:90" ht="15" customHeight="1" x14ac:dyDescent="0.25">
      <c r="A215" s="2696" t="s">
        <v>243</v>
      </c>
      <c r="B215" s="2697"/>
      <c r="C215" s="445">
        <f>SUM(D215+E215)</f>
        <v>0</v>
      </c>
      <c r="D215" s="485">
        <f t="shared" si="63"/>
        <v>0</v>
      </c>
      <c r="E215" s="486">
        <f t="shared" si="63"/>
        <v>0</v>
      </c>
      <c r="F215" s="449"/>
      <c r="G215" s="451"/>
      <c r="H215" s="449"/>
      <c r="I215" s="451"/>
      <c r="J215" s="449"/>
      <c r="K215" s="451"/>
      <c r="L215" s="449"/>
      <c r="M215" s="451"/>
      <c r="N215" s="449"/>
      <c r="O215" s="487"/>
      <c r="P215" s="449"/>
      <c r="Q215" s="488"/>
      <c r="R215" s="452"/>
      <c r="S215" s="489"/>
      <c r="T215" s="452"/>
      <c r="U215" s="489"/>
      <c r="V215" s="488"/>
      <c r="W215" s="488"/>
      <c r="X215" s="488"/>
      <c r="Y215" s="488"/>
      <c r="Z215" s="490"/>
      <c r="AA215" s="449"/>
      <c r="AB215" s="488"/>
      <c r="AC215" s="488"/>
      <c r="AD215" s="488"/>
      <c r="AE215" s="488"/>
      <c r="AF215" s="451"/>
      <c r="AG215" s="242" t="str">
        <f t="shared" si="64"/>
        <v/>
      </c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59"/>
      <c r="BA215" s="59"/>
      <c r="BB215" s="59"/>
      <c r="BC215" s="59"/>
      <c r="BD215" s="59"/>
      <c r="BE215" s="59"/>
      <c r="BF215" s="59"/>
      <c r="BG215" s="59"/>
      <c r="BH215" s="59"/>
      <c r="BI215" s="59"/>
      <c r="BJ215" s="59"/>
      <c r="BK215" s="59"/>
      <c r="BL215" s="59"/>
      <c r="BM215" s="59"/>
      <c r="BN215" s="59"/>
      <c r="BO215" s="59"/>
      <c r="BP215" s="59"/>
      <c r="BQ215" s="59"/>
      <c r="BR215" s="59"/>
      <c r="BS215" s="59"/>
      <c r="BT215" s="59"/>
      <c r="BU215" s="59"/>
      <c r="BV215" s="59"/>
      <c r="BW215" s="59"/>
      <c r="BX215" s="59"/>
      <c r="BY215" s="59"/>
      <c r="BZ215" s="59"/>
      <c r="CA215" s="60" t="str">
        <f t="shared" si="65"/>
        <v/>
      </c>
      <c r="CB215" s="60" t="str">
        <f t="shared" si="66"/>
        <v/>
      </c>
      <c r="CD215" s="59"/>
      <c r="CE215" s="59"/>
      <c r="CF215" s="61"/>
      <c r="CG215" s="61"/>
      <c r="CH215" s="61"/>
      <c r="CI215" s="61"/>
      <c r="CJ215" s="61"/>
      <c r="CK215" s="62">
        <f t="shared" si="67"/>
        <v>0</v>
      </c>
      <c r="CL215" s="62">
        <f>IF(AND($C215&lt;&gt;0,T215=""),1,IF(T215&gt;$C215,1,0))</f>
        <v>0</v>
      </c>
    </row>
    <row r="216" spans="1:90" ht="18" customHeight="1" x14ac:dyDescent="0.25">
      <c r="A216" s="491" t="s">
        <v>244</v>
      </c>
      <c r="B216" s="491"/>
      <c r="C216" s="491"/>
      <c r="D216" s="492"/>
      <c r="E216" s="492"/>
      <c r="F216" s="492"/>
      <c r="G216" s="492"/>
      <c r="H216" s="493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90" ht="30" customHeight="1" x14ac:dyDescent="0.25">
      <c r="A217" s="4029" t="s">
        <v>245</v>
      </c>
      <c r="B217" s="4030"/>
      <c r="C217" s="4030"/>
      <c r="D217" s="4031"/>
      <c r="E217" s="4029" t="s">
        <v>18</v>
      </c>
      <c r="F217" s="4032" t="s">
        <v>19</v>
      </c>
      <c r="G217" s="4033" t="s">
        <v>246</v>
      </c>
      <c r="H217" s="4034"/>
      <c r="I217" s="4035" t="s">
        <v>28</v>
      </c>
      <c r="J217" s="4031" t="s">
        <v>29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90" ht="29.25" customHeight="1" x14ac:dyDescent="0.25">
      <c r="A218" s="2700"/>
      <c r="B218" s="2701"/>
      <c r="C218" s="2701"/>
      <c r="D218" s="2682"/>
      <c r="E218" s="2700"/>
      <c r="F218" s="2703"/>
      <c r="G218" s="4036" t="s">
        <v>247</v>
      </c>
      <c r="H218" s="4037" t="s">
        <v>248</v>
      </c>
      <c r="I218" s="2716"/>
      <c r="J218" s="268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90" ht="15" customHeight="1" x14ac:dyDescent="0.25">
      <c r="A219" s="4038" t="s">
        <v>249</v>
      </c>
      <c r="B219" s="4039"/>
      <c r="C219" s="4039"/>
      <c r="D219" s="4040"/>
      <c r="E219" s="4041"/>
      <c r="F219" s="4042"/>
      <c r="G219" s="3947"/>
      <c r="H219" s="4043"/>
      <c r="I219" s="4044"/>
      <c r="J219" s="4042"/>
      <c r="K219" s="444" t="str">
        <f>$CA219&amp;CB219</f>
        <v/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CA219" s="60" t="str">
        <f>IF(AND($E219+F219&lt;&gt;0,I219=""),"* No olvide ingresar la variable "&amp;I$217&amp;""&amp;" (Digite CERO si no tiene). ",IF(I219&gt;$E219+$F219,"* La variable Pueblos Originarios la suma de Hombres + Mujeres.",""))</f>
        <v/>
      </c>
      <c r="CB219" s="60" t="str">
        <f>IF(AND($E219+F219&lt;&gt;0,J219=""),"* No olvide ingresar la variable "&amp;J$217&amp;""&amp;" (Digite CERO si no tiene). ",IF(J219&gt;$E219+$F219,"* La variable Migrantes no puede superar la suma de Hombres + Mujeres. ",""))</f>
        <v/>
      </c>
      <c r="CD219" s="59"/>
      <c r="CE219" s="59"/>
      <c r="CF219" s="61"/>
      <c r="CG219" s="61"/>
      <c r="CH219" s="61"/>
      <c r="CI219" s="61"/>
      <c r="CJ219" s="61"/>
      <c r="CK219" s="62">
        <f>IF(AND($E219+$F219&lt;&gt;0,I219=""),1,IF(I219&gt;$E219+$F219,1,0))</f>
        <v>0</v>
      </c>
      <c r="CL219" s="62">
        <f>IF(AND($E219+$F219&lt;&gt;0,J219=""),1,IF(J219&gt;$E219+$F219,1,0))</f>
        <v>0</v>
      </c>
    </row>
    <row r="220" spans="1:90" ht="15" customHeight="1" x14ac:dyDescent="0.25">
      <c r="A220" s="2686" t="s">
        <v>250</v>
      </c>
      <c r="B220" s="2687"/>
      <c r="C220" s="2687"/>
      <c r="D220" s="2688"/>
      <c r="E220" s="391"/>
      <c r="F220" s="500"/>
      <c r="G220" s="391"/>
      <c r="H220" s="330"/>
      <c r="I220" s="501"/>
      <c r="J220" s="502"/>
      <c r="K220" s="444" t="str">
        <f t="shared" ref="K220:K226" si="68">$CA220&amp;CB220</f>
        <v/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/>
      <c r="BE220" s="59"/>
      <c r="BF220" s="59"/>
      <c r="BG220" s="59"/>
      <c r="BH220" s="59"/>
      <c r="BI220" s="59"/>
      <c r="BJ220" s="59"/>
      <c r="BK220" s="59"/>
      <c r="BL220" s="59"/>
      <c r="BM220" s="59"/>
      <c r="BN220" s="59"/>
      <c r="BO220" s="59"/>
      <c r="BP220" s="59"/>
      <c r="BQ220" s="59"/>
      <c r="BR220" s="59"/>
      <c r="BS220" s="59"/>
      <c r="BT220" s="59"/>
      <c r="BU220" s="59"/>
      <c r="BV220" s="59"/>
      <c r="BW220" s="59"/>
      <c r="BX220" s="59"/>
      <c r="BY220" s="59"/>
      <c r="BZ220" s="59"/>
      <c r="CA220" s="60" t="str">
        <f>IF(AND($E220+F220&lt;&gt;0,I220=""),"* No olvide ingresar la variable "&amp;I$217&amp;""&amp;" (Digite CERO si no tiene). ",IF(I220&gt;$E220+$F220,"* La variable Pueblos Originarios la suma de Hombres + Mujeres.",""))</f>
        <v/>
      </c>
      <c r="CB220" s="60" t="str">
        <f>IF(AND($E220+F220&lt;&gt;0,J220=""),"* No olvide ingresar la variable "&amp;J$217&amp;""&amp;" (Digite CERO si no tiene). ",IF(J220&gt;$E220+$F220,"* La variable Migrantes no puede superar la suma de Hombres + Mujeres. ",""))</f>
        <v/>
      </c>
      <c r="CD220" s="59"/>
      <c r="CE220" s="59"/>
      <c r="CF220" s="61"/>
      <c r="CG220" s="61"/>
      <c r="CH220" s="61"/>
      <c r="CI220" s="61"/>
      <c r="CJ220" s="61"/>
      <c r="CK220" s="62">
        <f>IF(AND($E220+$F220&lt;&gt;0,I220=""),1,IF(I220&gt;$E220+$F220,1,0))</f>
        <v>0</v>
      </c>
      <c r="CL220" s="62">
        <f>IF(AND($E220+$F220&lt;&gt;0,J220=""),1,IF(J220&gt;$E220+$F220,1,0))</f>
        <v>0</v>
      </c>
    </row>
    <row r="221" spans="1:90" ht="23.25" customHeight="1" x14ac:dyDescent="0.25">
      <c r="A221" s="2689" t="s">
        <v>251</v>
      </c>
      <c r="B221" s="2690"/>
      <c r="C221" s="2690"/>
      <c r="D221" s="2691"/>
      <c r="E221" s="396"/>
      <c r="F221" s="503"/>
      <c r="G221" s="504"/>
      <c r="H221" s="505"/>
      <c r="I221" s="506"/>
      <c r="J221" s="507"/>
      <c r="K221" s="444" t="str">
        <f t="shared" si="68"/>
        <v/>
      </c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/>
      <c r="BE221" s="59"/>
      <c r="BF221" s="59"/>
      <c r="BG221" s="59"/>
      <c r="BH221" s="59"/>
      <c r="BI221" s="59"/>
      <c r="BJ221" s="59"/>
      <c r="BK221" s="59"/>
      <c r="BL221" s="59"/>
      <c r="BM221" s="59"/>
      <c r="BN221" s="59"/>
      <c r="BO221" s="59"/>
      <c r="BP221" s="59"/>
      <c r="BQ221" s="59"/>
      <c r="BR221" s="59"/>
      <c r="BS221" s="59"/>
      <c r="BT221" s="59"/>
      <c r="BU221" s="59"/>
      <c r="BV221" s="59"/>
      <c r="BW221" s="59"/>
      <c r="BX221" s="59"/>
      <c r="BY221" s="59"/>
      <c r="BZ221" s="59"/>
      <c r="CA221" s="60" t="str">
        <f t="shared" ref="CA221" si="69">IF(AND($E221+F221&lt;&gt;0,I221=""),"* No olvide ingresar la variable "&amp;I$217&amp;""&amp;" (Digite CERO si no tiene). ",IF(I221&gt;$E221+$F221,"* La variable Pueblos Originarios la suma de Hombres + Mujeres.",""))</f>
        <v/>
      </c>
      <c r="CB221" s="60" t="str">
        <f t="shared" ref="CB221" si="70">IF(AND($E221+F221&lt;&gt;0,J221=""),"* No olvide ingresar la variable "&amp;J$217&amp;""&amp;" (Digite CERO si no tiene). ",IF(J221&gt;$E221+$F221,"* La variable Migrantes no puede superar la suma de Hombres + Mujeres. ",""))</f>
        <v/>
      </c>
      <c r="CD221" s="59"/>
      <c r="CE221" s="59"/>
      <c r="CF221" s="61"/>
      <c r="CG221" s="61"/>
      <c r="CH221" s="61"/>
      <c r="CI221" s="61"/>
      <c r="CJ221" s="61"/>
      <c r="CK221" s="62">
        <f t="shared" ref="CK221:CL226" si="71">IF(AND($E221+$F221&lt;&gt;0,I221=""),1,IF(I221&gt;$E221+$F221,1,0))</f>
        <v>0</v>
      </c>
      <c r="CL221" s="62">
        <f t="shared" si="71"/>
        <v>0</v>
      </c>
    </row>
    <row r="222" spans="1:90" ht="18.75" customHeight="1" x14ac:dyDescent="0.25">
      <c r="A222" s="4045" t="s">
        <v>65</v>
      </c>
      <c r="B222" s="4046"/>
      <c r="C222" s="4046"/>
      <c r="D222" s="4047"/>
      <c r="E222" s="4048">
        <f>SUM(E219:E221)</f>
        <v>0</v>
      </c>
      <c r="F222" s="4049">
        <f>SUM(F219:F221)</f>
        <v>0</v>
      </c>
      <c r="G222" s="4050">
        <f t="shared" ref="G222:J222" si="72">SUM(G219:G221)</f>
        <v>0</v>
      </c>
      <c r="H222" s="4051">
        <f t="shared" si="72"/>
        <v>0</v>
      </c>
      <c r="I222" s="4052">
        <f t="shared" si="72"/>
        <v>0</v>
      </c>
      <c r="J222" s="4053">
        <f t="shared" si="72"/>
        <v>0</v>
      </c>
      <c r="K222" s="444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/>
      <c r="BE222" s="59"/>
      <c r="BF222" s="59"/>
      <c r="BG222" s="59"/>
      <c r="BH222" s="59"/>
      <c r="BI222" s="59"/>
      <c r="BJ222" s="59"/>
      <c r="BK222" s="59"/>
      <c r="BL222" s="59"/>
      <c r="BM222" s="59"/>
      <c r="BN222" s="59"/>
      <c r="BO222" s="59"/>
      <c r="BP222" s="59"/>
      <c r="BQ222" s="59"/>
      <c r="BR222" s="59"/>
      <c r="BS222" s="59"/>
      <c r="BT222" s="59"/>
      <c r="BU222" s="59"/>
      <c r="BV222" s="59"/>
      <c r="BW222" s="59"/>
      <c r="BX222" s="59"/>
      <c r="BY222" s="59"/>
      <c r="BZ222" s="59"/>
      <c r="CA222" s="59"/>
      <c r="CB222" s="59"/>
      <c r="CD222" s="59"/>
      <c r="CE222" s="59"/>
      <c r="CF222" s="61"/>
      <c r="CG222" s="61"/>
      <c r="CH222" s="61"/>
      <c r="CI222" s="61"/>
      <c r="CJ222" s="61"/>
    </row>
    <row r="223" spans="1:90" ht="15" customHeight="1" x14ac:dyDescent="0.25">
      <c r="A223" s="4054" t="s">
        <v>252</v>
      </c>
      <c r="B223" s="4038" t="s">
        <v>253</v>
      </c>
      <c r="C223" s="4039"/>
      <c r="D223" s="4040"/>
      <c r="E223" s="4055"/>
      <c r="F223" s="4056"/>
      <c r="G223" s="268"/>
      <c r="H223" s="516"/>
      <c r="I223" s="4057"/>
      <c r="J223" s="4056"/>
      <c r="K223" s="444" t="str">
        <f>$CA223&amp;CB223</f>
        <v/>
      </c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59"/>
      <c r="BI223" s="59"/>
      <c r="BJ223" s="59"/>
      <c r="BK223" s="59"/>
      <c r="BL223" s="59"/>
      <c r="BM223" s="59"/>
      <c r="BN223" s="59"/>
      <c r="BO223" s="59"/>
      <c r="BP223" s="59"/>
      <c r="BQ223" s="59"/>
      <c r="BR223" s="59"/>
      <c r="BS223" s="59"/>
      <c r="BT223" s="59"/>
      <c r="BU223" s="59"/>
      <c r="BV223" s="59"/>
      <c r="BW223" s="59"/>
      <c r="BX223" s="59"/>
      <c r="BY223" s="59"/>
      <c r="BZ223" s="59"/>
      <c r="CA223" s="60" t="str">
        <f>IF(AND($E223+F223&lt;&gt;0,I223=""),"* No olvide ingresar la variable "&amp;I$217&amp;""&amp;" (Digite CERO si no tiene). ",IF(I223&gt;$E223+$F223,"* La variable Pueblos Originarios no debe ser mayor a la suma de Hombres + Mujeres.",""))</f>
        <v/>
      </c>
      <c r="CB223" s="60" t="str">
        <f>IF(AND($E223+F223&lt;&gt;0,J223=""),"* No olvide ingresar la variable "&amp;J$217&amp;""&amp;" (Digite CERO si no tiene). ",IF(J223&gt;$E223+$F223,"* La variable Migrantes no debe ser mayor a la suma de Hombres + Mujeres. ",""))</f>
        <v/>
      </c>
      <c r="CD223" s="59"/>
      <c r="CE223" s="59"/>
      <c r="CF223" s="61"/>
      <c r="CG223" s="61"/>
      <c r="CH223" s="61"/>
      <c r="CI223" s="61"/>
      <c r="CJ223" s="61"/>
      <c r="CK223" s="62">
        <f t="shared" si="71"/>
        <v>0</v>
      </c>
      <c r="CL223" s="62">
        <f t="shared" si="71"/>
        <v>0</v>
      </c>
    </row>
    <row r="224" spans="1:90" ht="21" customHeight="1" x14ac:dyDescent="0.25">
      <c r="A224" s="4054"/>
      <c r="B224" s="2708" t="s">
        <v>254</v>
      </c>
      <c r="C224" s="2686" t="s">
        <v>255</v>
      </c>
      <c r="D224" s="2688"/>
      <c r="E224" s="518"/>
      <c r="F224" s="519"/>
      <c r="G224" s="268"/>
      <c r="H224" s="516"/>
      <c r="I224" s="520"/>
      <c r="J224" s="521"/>
      <c r="K224" s="444" t="str">
        <f t="shared" si="68"/>
        <v/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59"/>
      <c r="BI224" s="59"/>
      <c r="BJ224" s="59"/>
      <c r="BK224" s="59"/>
      <c r="BL224" s="59"/>
      <c r="BM224" s="59"/>
      <c r="BN224" s="59"/>
      <c r="BO224" s="59"/>
      <c r="BP224" s="59"/>
      <c r="BQ224" s="59"/>
      <c r="BR224" s="59"/>
      <c r="BS224" s="59"/>
      <c r="BT224" s="59"/>
      <c r="BU224" s="59"/>
      <c r="BV224" s="59"/>
      <c r="BW224" s="59"/>
      <c r="BX224" s="59"/>
      <c r="BY224" s="59"/>
      <c r="BZ224" s="59"/>
      <c r="CA224" s="60" t="str">
        <f t="shared" ref="CA224:CA226" si="73">IF(AND($E224+F224&lt;&gt;0,I224=""),"* No olvide ingresar la variable "&amp;I$217&amp;""&amp;" (Digite CERO si no tiene). ",IF(I224&gt;$E224+$F224,"* La variable Pueblos Originarios no debe ser mayor a la suma de Hombres + Mujeres.",""))</f>
        <v/>
      </c>
      <c r="CB224" s="60" t="str">
        <f t="shared" ref="CB224:CB226" si="74">IF(AND($E224+F224&lt;&gt;0,J224=""),"* No olvide ingresar la variable "&amp;J$217&amp;""&amp;" (Digite CERO si no tiene). ",IF(J224&gt;$E224+$F224,"* La variable Migrantes no debe ser mayor a la suma de Hombres + Mujeres. ",""))</f>
        <v/>
      </c>
      <c r="CD224" s="59"/>
      <c r="CE224" s="59"/>
      <c r="CF224" s="61"/>
      <c r="CG224" s="61"/>
      <c r="CH224" s="61"/>
      <c r="CI224" s="61"/>
      <c r="CJ224" s="61"/>
      <c r="CK224" s="62">
        <f t="shared" si="71"/>
        <v>0</v>
      </c>
      <c r="CL224" s="62">
        <f t="shared" si="71"/>
        <v>0</v>
      </c>
    </row>
    <row r="225" spans="1:90" ht="22.5" customHeight="1" x14ac:dyDescent="0.25">
      <c r="A225" s="4054"/>
      <c r="B225" s="2708"/>
      <c r="C225" s="2709" t="s">
        <v>256</v>
      </c>
      <c r="D225" s="2710"/>
      <c r="E225" s="522"/>
      <c r="F225" s="519"/>
      <c r="G225" s="268"/>
      <c r="H225" s="516"/>
      <c r="I225" s="523"/>
      <c r="J225" s="524"/>
      <c r="K225" s="444" t="str">
        <f t="shared" si="68"/>
        <v/>
      </c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59"/>
      <c r="BI225" s="59"/>
      <c r="BJ225" s="59"/>
      <c r="BK225" s="59"/>
      <c r="BL225" s="59"/>
      <c r="BM225" s="59"/>
      <c r="BN225" s="59"/>
      <c r="BO225" s="59"/>
      <c r="BP225" s="59"/>
      <c r="BQ225" s="59"/>
      <c r="BR225" s="59"/>
      <c r="BS225" s="59"/>
      <c r="BT225" s="59"/>
      <c r="BU225" s="59"/>
      <c r="BV225" s="59"/>
      <c r="BW225" s="59"/>
      <c r="BX225" s="59"/>
      <c r="BY225" s="59"/>
      <c r="BZ225" s="59"/>
      <c r="CA225" s="60" t="str">
        <f t="shared" si="73"/>
        <v/>
      </c>
      <c r="CB225" s="60" t="str">
        <f t="shared" si="74"/>
        <v/>
      </c>
      <c r="CD225" s="59"/>
      <c r="CE225" s="59"/>
      <c r="CF225" s="61"/>
      <c r="CG225" s="61"/>
      <c r="CH225" s="61"/>
      <c r="CI225" s="61"/>
      <c r="CJ225" s="61"/>
      <c r="CK225" s="62">
        <f t="shared" si="71"/>
        <v>0</v>
      </c>
      <c r="CL225" s="62">
        <f t="shared" si="71"/>
        <v>0</v>
      </c>
    </row>
    <row r="226" spans="1:90" ht="23.25" customHeight="1" x14ac:dyDescent="0.25">
      <c r="A226" s="4054"/>
      <c r="B226" s="525" t="s">
        <v>257</v>
      </c>
      <c r="C226" s="2711" t="s">
        <v>256</v>
      </c>
      <c r="D226" s="2712"/>
      <c r="E226" s="526"/>
      <c r="F226" s="527"/>
      <c r="G226" s="528"/>
      <c r="H226" s="529"/>
      <c r="I226" s="530"/>
      <c r="J226" s="527"/>
      <c r="K226" s="444" t="str">
        <f t="shared" si="68"/>
        <v/>
      </c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59"/>
      <c r="AM226" s="59"/>
      <c r="AN226" s="59"/>
      <c r="AO226" s="59"/>
      <c r="AP226" s="59"/>
      <c r="AQ226" s="59"/>
      <c r="AR226" s="59"/>
      <c r="AS226" s="59"/>
      <c r="AT226" s="59"/>
      <c r="AU226" s="59"/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59"/>
      <c r="BI226" s="59"/>
      <c r="BJ226" s="59"/>
      <c r="BK226" s="59"/>
      <c r="BL226" s="59"/>
      <c r="BM226" s="59"/>
      <c r="BN226" s="59"/>
      <c r="BO226" s="59"/>
      <c r="BP226" s="59"/>
      <c r="BQ226" s="59"/>
      <c r="BR226" s="59"/>
      <c r="BS226" s="59"/>
      <c r="BT226" s="59"/>
      <c r="BU226" s="59"/>
      <c r="BV226" s="59"/>
      <c r="BW226" s="59"/>
      <c r="BX226" s="59"/>
      <c r="BY226" s="59"/>
      <c r="BZ226" s="59"/>
      <c r="CA226" s="60" t="str">
        <f t="shared" si="73"/>
        <v/>
      </c>
      <c r="CB226" s="60" t="str">
        <f t="shared" si="74"/>
        <v/>
      </c>
      <c r="CD226" s="59"/>
      <c r="CE226" s="59"/>
      <c r="CF226" s="61"/>
      <c r="CG226" s="61"/>
      <c r="CH226" s="61"/>
      <c r="CI226" s="61"/>
      <c r="CJ226" s="61"/>
      <c r="CK226" s="62">
        <f t="shared" si="71"/>
        <v>0</v>
      </c>
      <c r="CL226" s="62">
        <f t="shared" si="71"/>
        <v>0</v>
      </c>
    </row>
    <row r="227" spans="1:90" ht="15" customHeight="1" x14ac:dyDescent="0.25">
      <c r="A227" s="4045" t="s">
        <v>65</v>
      </c>
      <c r="B227" s="4046"/>
      <c r="C227" s="4046"/>
      <c r="D227" s="4047"/>
      <c r="E227" s="4048">
        <f>SUM(E223:E226)</f>
        <v>0</v>
      </c>
      <c r="F227" s="4049">
        <f>SUM(F223:F226)</f>
        <v>0</v>
      </c>
      <c r="G227" s="531"/>
      <c r="H227" s="532"/>
      <c r="I227" s="4052">
        <f t="shared" ref="I227:J227" si="75">SUM(I223:I226)</f>
        <v>0</v>
      </c>
      <c r="J227" s="4053">
        <f t="shared" si="75"/>
        <v>0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59"/>
      <c r="AM227" s="59"/>
      <c r="AN227" s="59"/>
      <c r="AO227" s="59"/>
      <c r="AP227" s="59"/>
      <c r="AQ227" s="59"/>
      <c r="AR227" s="59"/>
      <c r="AS227" s="59"/>
      <c r="AT227" s="59"/>
      <c r="AU227" s="59"/>
      <c r="AV227" s="59"/>
      <c r="AW227" s="59"/>
      <c r="AX227" s="59"/>
      <c r="AY227" s="59"/>
      <c r="AZ227" s="59"/>
      <c r="BA227" s="59"/>
      <c r="BB227" s="59"/>
      <c r="BC227" s="59"/>
      <c r="BD227" s="59"/>
      <c r="BE227" s="59"/>
      <c r="BF227" s="59"/>
      <c r="BG227" s="59"/>
      <c r="BH227" s="59"/>
      <c r="BI227" s="59"/>
      <c r="BJ227" s="59"/>
      <c r="BK227" s="59"/>
      <c r="BL227" s="59"/>
      <c r="BM227" s="59"/>
      <c r="BN227" s="59"/>
      <c r="BO227" s="59"/>
      <c r="BP227" s="59"/>
      <c r="BQ227" s="59"/>
      <c r="BR227" s="59"/>
      <c r="BS227" s="59"/>
      <c r="BT227" s="59"/>
      <c r="BU227" s="59"/>
      <c r="BV227" s="59"/>
      <c r="BW227" s="59"/>
      <c r="BX227" s="59"/>
      <c r="BY227" s="59"/>
      <c r="BZ227" s="59"/>
      <c r="CA227" s="59"/>
      <c r="CB227" s="59"/>
      <c r="CC227" s="59"/>
      <c r="CD227" s="59"/>
    </row>
    <row r="228" spans="1:90" ht="18" customHeight="1" x14ac:dyDescent="0.25">
      <c r="A228" s="533" t="s">
        <v>258</v>
      </c>
      <c r="B228" s="533"/>
      <c r="C228" s="533"/>
      <c r="D228" s="534"/>
      <c r="E228" s="534"/>
      <c r="F228" s="534"/>
      <c r="G228" s="535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59"/>
      <c r="AM228" s="59"/>
      <c r="AN228" s="59"/>
      <c r="AO228" s="59"/>
      <c r="AP228" s="59"/>
      <c r="AQ228" s="59"/>
      <c r="AR228" s="59"/>
      <c r="AS228" s="59"/>
      <c r="AT228" s="59"/>
      <c r="AU228" s="59"/>
      <c r="AV228" s="59"/>
      <c r="AW228" s="59"/>
      <c r="AX228" s="59"/>
      <c r="AY228" s="59"/>
      <c r="AZ228" s="59"/>
      <c r="BA228" s="59"/>
      <c r="BB228" s="59"/>
      <c r="BC228" s="59"/>
      <c r="BD228" s="59"/>
      <c r="BE228" s="59"/>
      <c r="BF228" s="59"/>
      <c r="BG228" s="59"/>
      <c r="BH228" s="59"/>
      <c r="BI228" s="59"/>
      <c r="BJ228" s="59"/>
      <c r="BK228" s="59"/>
      <c r="BL228" s="59"/>
      <c r="BM228" s="59"/>
      <c r="BN228" s="59"/>
      <c r="BO228" s="59"/>
      <c r="BP228" s="59"/>
      <c r="BQ228" s="59"/>
      <c r="BR228" s="59"/>
      <c r="BS228" s="59"/>
      <c r="BT228" s="59"/>
      <c r="BU228" s="59"/>
      <c r="BV228" s="59"/>
      <c r="BW228" s="59"/>
      <c r="BX228" s="59"/>
      <c r="BY228" s="59"/>
      <c r="BZ228" s="59"/>
      <c r="CA228" s="59"/>
      <c r="CB228" s="59"/>
      <c r="CC228" s="59"/>
      <c r="CD228" s="59"/>
    </row>
    <row r="229" spans="1:90" ht="24.75" customHeight="1" x14ac:dyDescent="0.25">
      <c r="A229" s="4045" t="s">
        <v>226</v>
      </c>
      <c r="B229" s="4047"/>
      <c r="C229" s="4058" t="s">
        <v>18</v>
      </c>
      <c r="D229" s="4059" t="s">
        <v>19</v>
      </c>
      <c r="E229" s="4060" t="s">
        <v>28</v>
      </c>
      <c r="F229" s="4061" t="s">
        <v>29</v>
      </c>
      <c r="G229" s="535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59"/>
      <c r="AM229" s="59"/>
      <c r="AN229" s="59"/>
      <c r="AO229" s="59"/>
      <c r="AP229" s="59"/>
      <c r="AQ229" s="59"/>
      <c r="AR229" s="59"/>
      <c r="AS229" s="59"/>
      <c r="AT229" s="59"/>
      <c r="AU229" s="59"/>
      <c r="AV229" s="59"/>
      <c r="AW229" s="59"/>
      <c r="AX229" s="59"/>
      <c r="AY229" s="59"/>
      <c r="AZ229" s="59"/>
      <c r="BA229" s="59"/>
      <c r="BB229" s="59"/>
      <c r="BC229" s="59"/>
      <c r="BD229" s="59"/>
      <c r="BE229" s="59"/>
      <c r="BF229" s="59"/>
      <c r="BG229" s="59"/>
      <c r="BH229" s="59"/>
      <c r="BI229" s="59"/>
      <c r="BJ229" s="59"/>
      <c r="BK229" s="59"/>
      <c r="BL229" s="59"/>
      <c r="BM229" s="59"/>
      <c r="BN229" s="59"/>
      <c r="BO229" s="59"/>
      <c r="BP229" s="59"/>
      <c r="BQ229" s="59"/>
      <c r="BR229" s="59"/>
      <c r="BS229" s="59"/>
      <c r="BT229" s="59"/>
      <c r="BU229" s="59"/>
      <c r="BV229" s="59"/>
      <c r="BW229" s="59"/>
      <c r="BX229" s="59"/>
      <c r="BY229" s="59"/>
      <c r="BZ229" s="59"/>
      <c r="CA229" s="59"/>
      <c r="CB229" s="59"/>
      <c r="CC229" s="59"/>
      <c r="CD229" s="59"/>
    </row>
    <row r="230" spans="1:90" ht="21" x14ac:dyDescent="0.25">
      <c r="A230" s="4062" t="s">
        <v>259</v>
      </c>
      <c r="B230" s="4063" t="s">
        <v>255</v>
      </c>
      <c r="C230" s="4064"/>
      <c r="D230" s="1796"/>
      <c r="E230" s="4065"/>
      <c r="F230" s="4066"/>
      <c r="G230" s="444" t="str">
        <f>$CB230&amp;CA230</f>
        <v/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59"/>
      <c r="AM230" s="59"/>
      <c r="AN230" s="59"/>
      <c r="AO230" s="59"/>
      <c r="AP230" s="59"/>
      <c r="AQ230" s="59"/>
      <c r="AR230" s="59"/>
      <c r="AS230" s="59"/>
      <c r="AT230" s="59"/>
      <c r="AU230" s="59"/>
      <c r="AV230" s="59"/>
      <c r="AW230" s="59"/>
      <c r="AX230" s="59"/>
      <c r="AY230" s="59"/>
      <c r="AZ230" s="59"/>
      <c r="BA230" s="59"/>
      <c r="BB230" s="59"/>
      <c r="BC230" s="59"/>
      <c r="BD230" s="59"/>
      <c r="BE230" s="59"/>
      <c r="BF230" s="59"/>
      <c r="BG230" s="59"/>
      <c r="BH230" s="59"/>
      <c r="BI230" s="59"/>
      <c r="BJ230" s="59"/>
      <c r="BK230" s="59"/>
      <c r="BL230" s="59"/>
      <c r="BM230" s="59"/>
      <c r="BN230" s="59"/>
      <c r="BO230" s="59"/>
      <c r="BP230" s="59"/>
      <c r="BQ230" s="59"/>
      <c r="BR230" s="59"/>
      <c r="BS230" s="59"/>
      <c r="BT230" s="59"/>
      <c r="BU230" s="59"/>
      <c r="BV230" s="59"/>
      <c r="BW230" s="59"/>
      <c r="BX230" s="59"/>
      <c r="BY230" s="59"/>
      <c r="BZ230" s="59"/>
      <c r="CA230" s="60" t="str">
        <f>IF(AND($C230+D230&lt;&gt;0,E230=""),"* No olvide ingresar la variable "&amp;E$229&amp;""&amp;" (Digite CERO si no tiene). ",IF(E230&gt;$C230+$D230,"* La variable Pueblos Originarios no debe ser mayor a la suma de Hombres + Mujeres.",""))</f>
        <v/>
      </c>
      <c r="CB230" s="60" t="str">
        <f>IF(AND($C230+D230&lt;&gt;0,F230=""),"* No olvide ingresar la variable "&amp;F$229&amp;""&amp;" (Digite CERO si no tiene). ",IF(F230&gt;$C230+$D230,"* La variable Migrantes no debe ser mayor a la suma de Hombres + Mujeres.",""))</f>
        <v/>
      </c>
      <c r="CD230" s="59"/>
      <c r="CE230" s="59"/>
      <c r="CF230" s="61"/>
      <c r="CG230" s="61"/>
      <c r="CH230" s="61"/>
      <c r="CI230" s="61"/>
      <c r="CJ230" s="61"/>
      <c r="CK230" s="62">
        <f>IF(AND($C230+$D230&lt;&gt;0,E230=""),1,IF(E230&gt;$C230+$D230,1,0))</f>
        <v>0</v>
      </c>
      <c r="CL230" s="62">
        <f>IF(AND($C230+$D230&lt;&gt;0,F230=""),1,IF(F230&gt;$C230+$D230,1,0))</f>
        <v>0</v>
      </c>
    </row>
    <row r="231" spans="1:90" ht="21" x14ac:dyDescent="0.25">
      <c r="A231" s="2725"/>
      <c r="B231" s="545" t="s">
        <v>256</v>
      </c>
      <c r="C231" s="546"/>
      <c r="D231" s="547"/>
      <c r="E231" s="548"/>
      <c r="F231" s="549"/>
      <c r="G231" s="444" t="str">
        <f>$CB231&amp;CA231</f>
        <v/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/>
      <c r="AW231" s="59"/>
      <c r="AX231" s="59"/>
      <c r="AY231" s="59"/>
      <c r="AZ231" s="59"/>
      <c r="BA231" s="59"/>
      <c r="BB231" s="59"/>
      <c r="BC231" s="59"/>
      <c r="BD231" s="59"/>
      <c r="BE231" s="59"/>
      <c r="BF231" s="59"/>
      <c r="BG231" s="59"/>
      <c r="BH231" s="59"/>
      <c r="BI231" s="59"/>
      <c r="BJ231" s="59"/>
      <c r="BK231" s="59"/>
      <c r="BL231" s="59"/>
      <c r="BM231" s="59"/>
      <c r="BN231" s="59"/>
      <c r="BO231" s="59"/>
      <c r="BP231" s="59"/>
      <c r="BQ231" s="59"/>
      <c r="BR231" s="59"/>
      <c r="BS231" s="59"/>
      <c r="BT231" s="59"/>
      <c r="BU231" s="59"/>
      <c r="BV231" s="59"/>
      <c r="BW231" s="59"/>
      <c r="BX231" s="59"/>
      <c r="BY231" s="59"/>
      <c r="BZ231" s="59"/>
      <c r="CA231" s="60" t="str">
        <f>IF(AND($C231+D231&lt;&gt;0,E231=""),"* No olvide ingresar la variable "&amp;E$229&amp;""&amp;" (Digite CERO si no tiene). ",IF(E231&gt;$C231+$D231,"* La variable Pueblos Originarios no debe ser mayor a la suma de Hombres + Mujeres.",""))</f>
        <v/>
      </c>
      <c r="CB231" s="60" t="str">
        <f>IF(AND($C231+D231&lt;&gt;0,F231=""),"* No olvide ingresar la variable "&amp;F$229&amp;""&amp;" (Digite CERO si no tiene). ",IF(F231&gt;$C231+$D231,"* La variable Migrantes no debe ser mayor a la suma de Hombres + Mujeres.",""))</f>
        <v/>
      </c>
      <c r="CD231" s="59"/>
      <c r="CE231" s="59"/>
      <c r="CF231" s="61"/>
      <c r="CG231" s="61"/>
      <c r="CH231" s="61"/>
      <c r="CI231" s="61"/>
      <c r="CJ231" s="61"/>
      <c r="CK231" s="62">
        <f>IF(AND($C231+$D231&lt;&gt;0,E231=""),1,IF(E231&gt;$C231+$D231,1,0))</f>
        <v>0</v>
      </c>
      <c r="CL231" s="62">
        <f>IF(AND($C231+$D231&lt;&gt;0,F231=""),1,IF(F231&gt;$C231+$D231,1,0))</f>
        <v>0</v>
      </c>
    </row>
    <row r="232" spans="1:90" ht="15" customHeight="1" x14ac:dyDescent="0.25">
      <c r="A232" s="4045" t="s">
        <v>65</v>
      </c>
      <c r="B232" s="4047"/>
      <c r="C232" s="4067">
        <f>SUM(C230:C231)</f>
        <v>0</v>
      </c>
      <c r="D232" s="4068">
        <f t="shared" ref="D232:F232" si="76">SUM(D230:D231)</f>
        <v>0</v>
      </c>
      <c r="E232" s="4069">
        <f t="shared" si="76"/>
        <v>0</v>
      </c>
      <c r="F232" s="4070">
        <f t="shared" si="76"/>
        <v>0</v>
      </c>
      <c r="G232" s="535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/>
      <c r="AW232" s="59"/>
      <c r="AX232" s="59"/>
      <c r="AY232" s="59"/>
      <c r="AZ232" s="59"/>
      <c r="BA232" s="59"/>
      <c r="BB232" s="59"/>
      <c r="BC232" s="59"/>
      <c r="BD232" s="59"/>
      <c r="BE232" s="59"/>
      <c r="BF232" s="59"/>
      <c r="BG232" s="59"/>
      <c r="BH232" s="59"/>
      <c r="BI232" s="59"/>
      <c r="BJ232" s="59"/>
      <c r="BK232" s="59"/>
      <c r="BL232" s="59"/>
      <c r="BM232" s="59"/>
      <c r="BN232" s="59"/>
      <c r="BO232" s="59"/>
      <c r="BP232" s="59"/>
      <c r="BQ232" s="59"/>
      <c r="BR232" s="59"/>
      <c r="BS232" s="59"/>
      <c r="BT232" s="59"/>
      <c r="BU232" s="59"/>
      <c r="BV232" s="59"/>
      <c r="BW232" s="59"/>
      <c r="BX232" s="59"/>
      <c r="BY232" s="59"/>
      <c r="BZ232" s="59"/>
      <c r="CA232" s="59"/>
      <c r="CB232" s="59"/>
      <c r="CC232" s="59"/>
      <c r="CD232" s="59"/>
    </row>
    <row r="233" spans="1:90" ht="18" customHeight="1" x14ac:dyDescent="0.25">
      <c r="A233" s="411" t="s">
        <v>260</v>
      </c>
      <c r="B233" s="429"/>
      <c r="C233" s="429"/>
      <c r="D233" s="5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59"/>
      <c r="BI233" s="59"/>
      <c r="BJ233" s="59"/>
      <c r="BK233" s="59"/>
      <c r="BL233" s="59"/>
      <c r="BM233" s="59"/>
      <c r="BN233" s="59"/>
      <c r="BO233" s="59"/>
      <c r="BP233" s="59"/>
      <c r="BQ233" s="59"/>
      <c r="BR233" s="59"/>
      <c r="BS233" s="59"/>
      <c r="BT233" s="59"/>
      <c r="BU233" s="59"/>
      <c r="BV233" s="59"/>
      <c r="BW233" s="59"/>
      <c r="BX233" s="59"/>
      <c r="BY233" s="59"/>
      <c r="BZ233" s="59"/>
      <c r="CA233" s="59"/>
      <c r="CB233" s="59"/>
      <c r="CC233" s="59"/>
      <c r="CD233" s="59"/>
    </row>
    <row r="234" spans="1:90" ht="21.75" customHeight="1" x14ac:dyDescent="0.25">
      <c r="A234" s="3974" t="s">
        <v>261</v>
      </c>
      <c r="B234" s="3975"/>
      <c r="C234" s="3818" t="s">
        <v>262</v>
      </c>
      <c r="D234" s="3820"/>
      <c r="E234" s="3819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59"/>
      <c r="BI234" s="59"/>
      <c r="BJ234" s="59"/>
      <c r="BK234" s="59"/>
      <c r="BL234" s="59"/>
      <c r="BM234" s="59"/>
      <c r="BN234" s="59"/>
      <c r="BO234" s="59"/>
      <c r="BP234" s="59"/>
      <c r="BQ234" s="59"/>
      <c r="BR234" s="59"/>
      <c r="BS234" s="59"/>
      <c r="BT234" s="59"/>
      <c r="BU234" s="59"/>
      <c r="BV234" s="59"/>
      <c r="BW234" s="59"/>
      <c r="BX234" s="59"/>
      <c r="BY234" s="59"/>
      <c r="BZ234" s="59"/>
      <c r="CA234" s="59"/>
      <c r="CB234" s="59"/>
      <c r="CC234" s="59"/>
      <c r="CD234" s="59"/>
    </row>
    <row r="235" spans="1:90" ht="15" customHeight="1" x14ac:dyDescent="0.25">
      <c r="A235" s="2642"/>
      <c r="B235" s="2643"/>
      <c r="C235" s="4071" t="s">
        <v>263</v>
      </c>
      <c r="D235" s="3818" t="s">
        <v>264</v>
      </c>
      <c r="E235" s="3819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59"/>
      <c r="BI235" s="59"/>
      <c r="BJ235" s="59"/>
      <c r="BK235" s="59"/>
      <c r="BL235" s="59"/>
      <c r="BM235" s="59"/>
      <c r="BN235" s="59"/>
      <c r="BO235" s="59"/>
      <c r="BP235" s="59"/>
      <c r="BQ235" s="59"/>
      <c r="BR235" s="59"/>
      <c r="BS235" s="59"/>
      <c r="BT235" s="59"/>
      <c r="BU235" s="59"/>
      <c r="BV235" s="59"/>
      <c r="BW235" s="59"/>
      <c r="BX235" s="59"/>
      <c r="BY235" s="59"/>
      <c r="BZ235" s="59"/>
      <c r="CA235" s="59"/>
      <c r="CB235" s="59"/>
      <c r="CC235" s="59"/>
      <c r="CD235" s="59"/>
    </row>
    <row r="236" spans="1:90" ht="15" customHeight="1" x14ac:dyDescent="0.25">
      <c r="A236" s="2644"/>
      <c r="B236" s="2645"/>
      <c r="C236" s="2727"/>
      <c r="D236" s="4072" t="s">
        <v>265</v>
      </c>
      <c r="E236" s="3991" t="s">
        <v>266</v>
      </c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59"/>
      <c r="AM236" s="59"/>
    </row>
    <row r="237" spans="1:90" ht="15" customHeight="1" x14ac:dyDescent="0.25">
      <c r="A237" s="4073" t="s">
        <v>267</v>
      </c>
      <c r="B237" s="4074"/>
      <c r="C237" s="4075"/>
      <c r="D237" s="3998"/>
      <c r="E237" s="4000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59"/>
      <c r="AM237" s="59"/>
    </row>
    <row r="238" spans="1:90" ht="15" customHeight="1" x14ac:dyDescent="0.25">
      <c r="A238" s="2719" t="s">
        <v>268</v>
      </c>
      <c r="B238" s="2720"/>
      <c r="C238" s="556"/>
      <c r="D238" s="557"/>
      <c r="E238" s="484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59"/>
      <c r="AM238" s="59"/>
    </row>
    <row r="239" spans="1:90" ht="18" customHeight="1" x14ac:dyDescent="0.25">
      <c r="A239" s="2719" t="s">
        <v>269</v>
      </c>
      <c r="B239" s="2720"/>
      <c r="C239" s="557"/>
      <c r="D239" s="557"/>
      <c r="E239" s="484"/>
    </row>
    <row r="240" spans="1:90" ht="15" customHeight="1" x14ac:dyDescent="0.25">
      <c r="A240" s="2719" t="s">
        <v>270</v>
      </c>
      <c r="B240" s="2720"/>
      <c r="C240" s="557"/>
      <c r="D240" s="557"/>
      <c r="E240" s="484"/>
    </row>
    <row r="241" spans="1:27" ht="15" customHeight="1" x14ac:dyDescent="0.25">
      <c r="A241" s="2721" t="s">
        <v>271</v>
      </c>
      <c r="B241" s="2722"/>
      <c r="C241" s="558"/>
      <c r="D241" s="559"/>
      <c r="E241" s="490"/>
    </row>
    <row r="242" spans="1:27" ht="18" customHeight="1" x14ac:dyDescent="0.25">
      <c r="A242" s="2723" t="s">
        <v>272</v>
      </c>
      <c r="B242" s="2723"/>
      <c r="C242" s="2723"/>
      <c r="D242" s="2723"/>
      <c r="E242" s="2723"/>
      <c r="F242" s="2723"/>
      <c r="G242" s="2723"/>
      <c r="H242" s="2723"/>
      <c r="I242" s="2723"/>
      <c r="J242" s="2723"/>
      <c r="K242" s="2723"/>
      <c r="L242" s="2723"/>
      <c r="M242" s="2723"/>
      <c r="N242" s="560"/>
      <c r="O242" s="560"/>
      <c r="P242" s="560"/>
      <c r="Q242" s="560"/>
      <c r="R242" s="560"/>
      <c r="S242" s="560"/>
      <c r="T242" s="560"/>
      <c r="U242" s="560"/>
      <c r="V242" s="560"/>
      <c r="W242" s="560"/>
      <c r="X242" s="560"/>
      <c r="Y242" s="560"/>
    </row>
    <row r="243" spans="1:27" ht="15" customHeight="1" x14ac:dyDescent="0.25">
      <c r="A243" s="2734" t="s">
        <v>119</v>
      </c>
      <c r="B243" s="2735"/>
      <c r="C243" s="2740" t="s">
        <v>120</v>
      </c>
      <c r="D243" s="2741"/>
      <c r="E243" s="2741"/>
      <c r="F243" s="2744" t="s">
        <v>6</v>
      </c>
      <c r="G243" s="2745"/>
      <c r="H243" s="2745"/>
      <c r="I243" s="2745"/>
      <c r="J243" s="2745"/>
      <c r="K243" s="2745"/>
      <c r="L243" s="2745"/>
      <c r="M243" s="2745"/>
      <c r="N243" s="2745"/>
      <c r="O243" s="2745"/>
      <c r="P243" s="2745"/>
      <c r="Q243" s="2745"/>
      <c r="R243" s="2745"/>
      <c r="S243" s="2745"/>
      <c r="T243" s="2745"/>
      <c r="U243" s="2745"/>
      <c r="V243" s="2745"/>
      <c r="W243" s="2745"/>
      <c r="X243" s="2745"/>
      <c r="Y243" s="2745"/>
      <c r="Z243" s="2745"/>
      <c r="AA243" s="2746"/>
    </row>
    <row r="244" spans="1:27" ht="15" customHeight="1" x14ac:dyDescent="0.25">
      <c r="A244" s="2736"/>
      <c r="B244" s="2737"/>
      <c r="C244" s="2742"/>
      <c r="D244" s="2743"/>
      <c r="E244" s="2729"/>
      <c r="F244" s="2728" t="s">
        <v>147</v>
      </c>
      <c r="G244" s="2729"/>
      <c r="H244" s="2728" t="s">
        <v>113</v>
      </c>
      <c r="I244" s="2729"/>
      <c r="J244" s="2728" t="s">
        <v>114</v>
      </c>
      <c r="K244" s="2729"/>
      <c r="L244" s="2728" t="s">
        <v>148</v>
      </c>
      <c r="M244" s="2729"/>
      <c r="N244" s="2728" t="s">
        <v>167</v>
      </c>
      <c r="O244" s="2729"/>
      <c r="P244" s="2728" t="s">
        <v>273</v>
      </c>
      <c r="Q244" s="2729"/>
      <c r="R244" s="2728" t="s">
        <v>274</v>
      </c>
      <c r="S244" s="2729"/>
      <c r="T244" s="2728" t="s">
        <v>174</v>
      </c>
      <c r="U244" s="2729"/>
      <c r="V244" s="2728" t="s">
        <v>150</v>
      </c>
      <c r="W244" s="2729"/>
      <c r="X244" s="2728" t="s">
        <v>151</v>
      </c>
      <c r="Y244" s="2729"/>
      <c r="Z244" s="2728" t="s">
        <v>130</v>
      </c>
      <c r="AA244" s="2729"/>
    </row>
    <row r="245" spans="1:27" ht="15" customHeight="1" x14ac:dyDescent="0.25">
      <c r="A245" s="2738"/>
      <c r="B245" s="2739"/>
      <c r="C245" s="561" t="s">
        <v>17</v>
      </c>
      <c r="D245" s="562" t="s">
        <v>18</v>
      </c>
      <c r="E245" s="563" t="s">
        <v>19</v>
      </c>
      <c r="F245" s="564" t="s">
        <v>18</v>
      </c>
      <c r="G245" s="565" t="s">
        <v>19</v>
      </c>
      <c r="H245" s="564" t="s">
        <v>18</v>
      </c>
      <c r="I245" s="566" t="s">
        <v>19</v>
      </c>
      <c r="J245" s="564" t="s">
        <v>18</v>
      </c>
      <c r="K245" s="566" t="s">
        <v>19</v>
      </c>
      <c r="L245" s="564" t="s">
        <v>18</v>
      </c>
      <c r="M245" s="566" t="s">
        <v>19</v>
      </c>
      <c r="N245" s="564" t="s">
        <v>18</v>
      </c>
      <c r="O245" s="566" t="s">
        <v>19</v>
      </c>
      <c r="P245" s="564" t="s">
        <v>18</v>
      </c>
      <c r="Q245" s="566" t="s">
        <v>19</v>
      </c>
      <c r="R245" s="564" t="s">
        <v>18</v>
      </c>
      <c r="S245" s="566" t="s">
        <v>19</v>
      </c>
      <c r="T245" s="564" t="s">
        <v>18</v>
      </c>
      <c r="U245" s="566" t="s">
        <v>19</v>
      </c>
      <c r="V245" s="564" t="s">
        <v>18</v>
      </c>
      <c r="W245" s="566" t="s">
        <v>19</v>
      </c>
      <c r="X245" s="564" t="s">
        <v>18</v>
      </c>
      <c r="Y245" s="566" t="s">
        <v>19</v>
      </c>
      <c r="Z245" s="564" t="s">
        <v>18</v>
      </c>
      <c r="AA245" s="566" t="s">
        <v>19</v>
      </c>
    </row>
    <row r="246" spans="1:27" ht="15" customHeight="1" x14ac:dyDescent="0.25">
      <c r="A246" s="2730" t="s">
        <v>275</v>
      </c>
      <c r="B246" s="2731"/>
      <c r="C246" s="567">
        <f t="shared" ref="C246:C255" si="77">SUM(D246+E246)</f>
        <v>0</v>
      </c>
      <c r="D246" s="568">
        <f>+F246</f>
        <v>0</v>
      </c>
      <c r="E246" s="569">
        <f>+G246</f>
        <v>0</v>
      </c>
      <c r="F246" s="570"/>
      <c r="G246" s="571"/>
      <c r="H246" s="572"/>
      <c r="I246" s="573"/>
      <c r="J246" s="572"/>
      <c r="K246" s="573"/>
      <c r="L246" s="572"/>
      <c r="M246" s="573"/>
      <c r="N246" s="572"/>
      <c r="O246" s="573"/>
      <c r="P246" s="572"/>
      <c r="Q246" s="573"/>
      <c r="R246" s="572"/>
      <c r="S246" s="573"/>
      <c r="T246" s="572"/>
      <c r="U246" s="573"/>
      <c r="V246" s="572"/>
      <c r="W246" s="573"/>
      <c r="X246" s="572"/>
      <c r="Y246" s="573"/>
      <c r="Z246" s="572"/>
      <c r="AA246" s="573"/>
    </row>
    <row r="247" spans="1:27" ht="15" customHeight="1" x14ac:dyDescent="0.25">
      <c r="A247" s="2732" t="s">
        <v>276</v>
      </c>
      <c r="B247" s="2733"/>
      <c r="C247" s="574">
        <f t="shared" si="77"/>
        <v>0</v>
      </c>
      <c r="D247" s="575">
        <f>+H247</f>
        <v>0</v>
      </c>
      <c r="E247" s="576">
        <f>+I247</f>
        <v>0</v>
      </c>
      <c r="F247" s="577"/>
      <c r="G247" s="578"/>
      <c r="H247" s="579"/>
      <c r="I247" s="580"/>
      <c r="J247" s="581"/>
      <c r="K247" s="578"/>
      <c r="L247" s="581"/>
      <c r="M247" s="578"/>
      <c r="N247" s="581"/>
      <c r="O247" s="578"/>
      <c r="P247" s="581"/>
      <c r="Q247" s="578"/>
      <c r="R247" s="581"/>
      <c r="S247" s="578"/>
      <c r="T247" s="581"/>
      <c r="U247" s="578"/>
      <c r="V247" s="581"/>
      <c r="W247" s="578"/>
      <c r="X247" s="581"/>
      <c r="Y247" s="578"/>
      <c r="Z247" s="581"/>
      <c r="AA247" s="578"/>
    </row>
    <row r="248" spans="1:27" ht="18" customHeight="1" x14ac:dyDescent="0.25">
      <c r="A248" s="2732" t="s">
        <v>277</v>
      </c>
      <c r="B248" s="2733"/>
      <c r="C248" s="574">
        <f t="shared" si="77"/>
        <v>0</v>
      </c>
      <c r="D248" s="575">
        <f>+J248</f>
        <v>0</v>
      </c>
      <c r="E248" s="576">
        <f>+K248</f>
        <v>0</v>
      </c>
      <c r="F248" s="577"/>
      <c r="G248" s="578"/>
      <c r="H248" s="581"/>
      <c r="I248" s="578"/>
      <c r="J248" s="579"/>
      <c r="K248" s="580"/>
      <c r="L248" s="581"/>
      <c r="M248" s="578"/>
      <c r="N248" s="581"/>
      <c r="O248" s="578"/>
      <c r="P248" s="581"/>
      <c r="Q248" s="578"/>
      <c r="R248" s="581"/>
      <c r="S248" s="578"/>
      <c r="T248" s="581"/>
      <c r="U248" s="578"/>
      <c r="V248" s="581"/>
      <c r="W248" s="578"/>
      <c r="X248" s="581"/>
      <c r="Y248" s="578"/>
      <c r="Z248" s="581"/>
      <c r="AA248" s="578"/>
    </row>
    <row r="249" spans="1:27" ht="15" customHeight="1" x14ac:dyDescent="0.25">
      <c r="A249" s="2732" t="s">
        <v>278</v>
      </c>
      <c r="B249" s="2733"/>
      <c r="C249" s="574">
        <f t="shared" si="77"/>
        <v>0</v>
      </c>
      <c r="D249" s="575">
        <f>(L249+N249+P249+R249+T249)</f>
        <v>0</v>
      </c>
      <c r="E249" s="576">
        <f>(M249+O249+Q249+S249+U249)</f>
        <v>0</v>
      </c>
      <c r="F249" s="577"/>
      <c r="G249" s="578"/>
      <c r="H249" s="581"/>
      <c r="I249" s="578"/>
      <c r="J249" s="581"/>
      <c r="K249" s="578"/>
      <c r="L249" s="579"/>
      <c r="M249" s="580"/>
      <c r="N249" s="579"/>
      <c r="O249" s="580"/>
      <c r="P249" s="579"/>
      <c r="Q249" s="580"/>
      <c r="R249" s="579"/>
      <c r="S249" s="580"/>
      <c r="T249" s="579"/>
      <c r="U249" s="580"/>
      <c r="V249" s="581"/>
      <c r="W249" s="578"/>
      <c r="X249" s="581"/>
      <c r="Y249" s="578"/>
      <c r="Z249" s="581"/>
      <c r="AA249" s="578"/>
    </row>
    <row r="250" spans="1:27" ht="15" customHeight="1" x14ac:dyDescent="0.25">
      <c r="A250" s="2732" t="s">
        <v>279</v>
      </c>
      <c r="B250" s="2733"/>
      <c r="C250" s="574">
        <f>SUM(D250+E250)</f>
        <v>0</v>
      </c>
      <c r="D250" s="575">
        <f>+H250+J250+L250+N250</f>
        <v>0</v>
      </c>
      <c r="E250" s="576">
        <f>+I250+K250+M250+O250</f>
        <v>0</v>
      </c>
      <c r="F250" s="577"/>
      <c r="G250" s="578"/>
      <c r="H250" s="579"/>
      <c r="I250" s="580"/>
      <c r="J250" s="579"/>
      <c r="K250" s="580"/>
      <c r="L250" s="579"/>
      <c r="M250" s="580"/>
      <c r="N250" s="579"/>
      <c r="O250" s="580"/>
      <c r="P250" s="581"/>
      <c r="Q250" s="578"/>
      <c r="R250" s="581"/>
      <c r="S250" s="578"/>
      <c r="T250" s="581"/>
      <c r="U250" s="578"/>
      <c r="V250" s="581"/>
      <c r="W250" s="578"/>
      <c r="X250" s="581"/>
      <c r="Y250" s="578"/>
      <c r="Z250" s="581"/>
      <c r="AA250" s="578"/>
    </row>
    <row r="251" spans="1:27" ht="15" customHeight="1" x14ac:dyDescent="0.25">
      <c r="A251" s="2732" t="s">
        <v>280</v>
      </c>
      <c r="B251" s="2733"/>
      <c r="C251" s="574">
        <f>SUM(D251+E251)</f>
        <v>0</v>
      </c>
      <c r="D251" s="575">
        <f>+H251+J251+L251+N251+P251+R251+T251+V251+X251+Z251</f>
        <v>0</v>
      </c>
      <c r="E251" s="576">
        <f>+I251+K251+M251+O251+Q251+S251+U251+W251+Y251+AA251</f>
        <v>0</v>
      </c>
      <c r="F251" s="577"/>
      <c r="G251" s="578"/>
      <c r="H251" s="579"/>
      <c r="I251" s="570"/>
      <c r="J251" s="579"/>
      <c r="K251" s="580"/>
      <c r="L251" s="579"/>
      <c r="M251" s="580"/>
      <c r="N251" s="579"/>
      <c r="O251" s="580"/>
      <c r="P251" s="579"/>
      <c r="Q251" s="580"/>
      <c r="R251" s="579"/>
      <c r="S251" s="580"/>
      <c r="T251" s="579"/>
      <c r="U251" s="580"/>
      <c r="V251" s="579"/>
      <c r="W251" s="580"/>
      <c r="X251" s="579"/>
      <c r="Y251" s="580"/>
      <c r="Z251" s="579"/>
      <c r="AA251" s="580"/>
    </row>
    <row r="252" spans="1:27" ht="15" customHeight="1" x14ac:dyDescent="0.25">
      <c r="A252" s="2747" t="s">
        <v>281</v>
      </c>
      <c r="B252" s="2748"/>
      <c r="C252" s="582">
        <f>SUM(D252+E252)</f>
        <v>0</v>
      </c>
      <c r="D252" s="583">
        <f>+V252+X252+Z252+T252</f>
        <v>0</v>
      </c>
      <c r="E252" s="584">
        <f>+W252+Y252+AA252+U252</f>
        <v>0</v>
      </c>
      <c r="F252" s="585"/>
      <c r="G252" s="586"/>
      <c r="H252" s="587"/>
      <c r="I252" s="585"/>
      <c r="J252" s="587"/>
      <c r="K252" s="586"/>
      <c r="L252" s="587"/>
      <c r="M252" s="586"/>
      <c r="N252" s="587"/>
      <c r="O252" s="586"/>
      <c r="P252" s="587"/>
      <c r="Q252" s="586"/>
      <c r="R252" s="587"/>
      <c r="S252" s="586"/>
      <c r="T252" s="588"/>
      <c r="U252" s="589"/>
      <c r="V252" s="590"/>
      <c r="W252" s="591"/>
      <c r="X252" s="590"/>
      <c r="Y252" s="591"/>
      <c r="Z252" s="590"/>
      <c r="AA252" s="591"/>
    </row>
    <row r="253" spans="1:27" ht="15" customHeight="1" x14ac:dyDescent="0.25">
      <c r="A253" s="2749" t="s">
        <v>138</v>
      </c>
      <c r="B253" s="592" t="s">
        <v>139</v>
      </c>
      <c r="C253" s="593">
        <f t="shared" si="77"/>
        <v>0</v>
      </c>
      <c r="D253" s="594">
        <f>F253+H253+J253+L253+N253+P253+R253+T253+V253+X253+Z253</f>
        <v>0</v>
      </c>
      <c r="E253" s="595">
        <f>G253+I253+K253+M253+O253+Q253+S253+U253+W253+Y253+AA253</f>
        <v>0</v>
      </c>
      <c r="F253" s="596"/>
      <c r="G253" s="571"/>
      <c r="H253" s="597"/>
      <c r="I253" s="571"/>
      <c r="J253" s="597"/>
      <c r="K253" s="571"/>
      <c r="L253" s="597"/>
      <c r="M253" s="571"/>
      <c r="N253" s="597"/>
      <c r="O253" s="598"/>
      <c r="P253" s="597"/>
      <c r="Q253" s="598"/>
      <c r="R253" s="599"/>
      <c r="S253" s="600"/>
      <c r="T253" s="599"/>
      <c r="U253" s="600"/>
      <c r="V253" s="596"/>
      <c r="W253" s="571"/>
      <c r="X253" s="597"/>
      <c r="Y253" s="571"/>
      <c r="Z253" s="597"/>
      <c r="AA253" s="571"/>
    </row>
    <row r="254" spans="1:27" ht="15" customHeight="1" x14ac:dyDescent="0.25">
      <c r="A254" s="2750"/>
      <c r="B254" s="601" t="s">
        <v>254</v>
      </c>
      <c r="C254" s="602">
        <f t="shared" si="77"/>
        <v>0</v>
      </c>
      <c r="D254" s="594">
        <f t="shared" ref="D254:E255" si="78">F254+H254+J254+L254+N254+P254+R254+T254+V254+X254+Z254</f>
        <v>0</v>
      </c>
      <c r="E254" s="595">
        <f t="shared" si="78"/>
        <v>0</v>
      </c>
      <c r="F254" s="570"/>
      <c r="G254" s="580"/>
      <c r="H254" s="579"/>
      <c r="I254" s="580"/>
      <c r="J254" s="579"/>
      <c r="K254" s="580"/>
      <c r="L254" s="579"/>
      <c r="M254" s="580"/>
      <c r="N254" s="579"/>
      <c r="O254" s="603"/>
      <c r="P254" s="579"/>
      <c r="Q254" s="603"/>
      <c r="R254" s="604"/>
      <c r="S254" s="605"/>
      <c r="T254" s="604"/>
      <c r="U254" s="605"/>
      <c r="V254" s="570"/>
      <c r="W254" s="580"/>
      <c r="X254" s="579"/>
      <c r="Y254" s="580"/>
      <c r="Z254" s="579"/>
      <c r="AA254" s="580"/>
    </row>
    <row r="255" spans="1:27" ht="15" customHeight="1" x14ac:dyDescent="0.25">
      <c r="A255" s="2751"/>
      <c r="B255" s="606" t="s">
        <v>224</v>
      </c>
      <c r="C255" s="607">
        <f t="shared" si="77"/>
        <v>0</v>
      </c>
      <c r="D255" s="608">
        <f t="shared" si="78"/>
        <v>0</v>
      </c>
      <c r="E255" s="609">
        <f t="shared" si="78"/>
        <v>0</v>
      </c>
      <c r="F255" s="610"/>
      <c r="G255" s="591"/>
      <c r="H255" s="590"/>
      <c r="I255" s="591"/>
      <c r="J255" s="590"/>
      <c r="K255" s="591"/>
      <c r="L255" s="590"/>
      <c r="M255" s="591"/>
      <c r="N255" s="590"/>
      <c r="O255" s="611"/>
      <c r="P255" s="590"/>
      <c r="Q255" s="611"/>
      <c r="R255" s="612"/>
      <c r="S255" s="613"/>
      <c r="T255" s="612"/>
      <c r="U255" s="613"/>
      <c r="V255" s="610"/>
      <c r="W255" s="591"/>
      <c r="X255" s="590"/>
      <c r="Y255" s="591"/>
      <c r="Z255" s="590"/>
      <c r="AA255" s="591"/>
    </row>
    <row r="256" spans="1:27" ht="18" customHeight="1" x14ac:dyDescent="0.25">
      <c r="A256" s="491" t="s">
        <v>282</v>
      </c>
      <c r="K256" s="614"/>
      <c r="L256" s="614"/>
      <c r="M256" s="614"/>
      <c r="N256" s="614"/>
      <c r="O256" s="614"/>
    </row>
    <row r="257" spans="1:96" ht="15" customHeight="1" x14ac:dyDescent="0.25">
      <c r="A257" s="4076" t="s">
        <v>59</v>
      </c>
      <c r="B257" s="4077"/>
      <c r="C257" s="3812" t="s">
        <v>65</v>
      </c>
      <c r="D257" s="3813"/>
      <c r="E257" s="3814"/>
      <c r="F257" s="3859" t="s">
        <v>6</v>
      </c>
      <c r="G257" s="3859"/>
      <c r="H257" s="3859"/>
      <c r="I257" s="3859"/>
      <c r="J257" s="3859"/>
      <c r="K257" s="3859"/>
      <c r="L257" s="3859"/>
      <c r="M257" s="3859"/>
      <c r="N257" s="3859"/>
      <c r="O257" s="3859"/>
      <c r="P257" s="4078" t="s">
        <v>283</v>
      </c>
      <c r="Q257" s="615"/>
      <c r="R257" s="615"/>
    </row>
    <row r="258" spans="1:96" ht="15" customHeight="1" x14ac:dyDescent="0.25">
      <c r="A258" s="2755"/>
      <c r="B258" s="2756"/>
      <c r="C258" s="2580"/>
      <c r="D258" s="2505"/>
      <c r="E258" s="2506"/>
      <c r="F258" s="3818" t="s">
        <v>166</v>
      </c>
      <c r="G258" s="3819"/>
      <c r="H258" s="3818" t="s">
        <v>147</v>
      </c>
      <c r="I258" s="3819"/>
      <c r="J258" s="3818" t="s">
        <v>113</v>
      </c>
      <c r="K258" s="3819"/>
      <c r="L258" s="3936" t="s">
        <v>114</v>
      </c>
      <c r="M258" s="3938"/>
      <c r="N258" s="3956" t="s">
        <v>148</v>
      </c>
      <c r="O258" s="3938"/>
      <c r="P258" s="2760"/>
      <c r="Q258" s="616"/>
      <c r="R258" s="2752"/>
    </row>
    <row r="259" spans="1:96" ht="15" customHeight="1" x14ac:dyDescent="0.25">
      <c r="A259" s="2757"/>
      <c r="B259" s="2758"/>
      <c r="C259" s="3941" t="s">
        <v>17</v>
      </c>
      <c r="D259" s="3942" t="s">
        <v>18</v>
      </c>
      <c r="E259" s="382" t="s">
        <v>19</v>
      </c>
      <c r="F259" s="3943" t="s">
        <v>18</v>
      </c>
      <c r="G259" s="382" t="s">
        <v>19</v>
      </c>
      <c r="H259" s="3943" t="s">
        <v>18</v>
      </c>
      <c r="I259" s="382" t="s">
        <v>19</v>
      </c>
      <c r="J259" s="3943" t="s">
        <v>18</v>
      </c>
      <c r="K259" s="382" t="s">
        <v>19</v>
      </c>
      <c r="L259" s="3824" t="s">
        <v>18</v>
      </c>
      <c r="M259" s="617" t="s">
        <v>19</v>
      </c>
      <c r="N259" s="3851" t="s">
        <v>18</v>
      </c>
      <c r="O259" s="3911" t="s">
        <v>19</v>
      </c>
      <c r="P259" s="2761"/>
      <c r="Q259" s="616"/>
      <c r="R259" s="2752"/>
    </row>
    <row r="260" spans="1:96" ht="15" customHeight="1" x14ac:dyDescent="0.25">
      <c r="A260" s="4062" t="s">
        <v>177</v>
      </c>
      <c r="B260" s="4063" t="s">
        <v>284</v>
      </c>
      <c r="C260" s="3915">
        <f t="shared" ref="C260:C265" si="79">SUM(D260:E260)</f>
        <v>0</v>
      </c>
      <c r="D260" s="3892">
        <f>+F260+H260+J260+L260+N260</f>
        <v>0</v>
      </c>
      <c r="E260" s="3857">
        <f>+G260+I260+K260+M260+O260</f>
        <v>0</v>
      </c>
      <c r="F260" s="3875"/>
      <c r="G260" s="3841"/>
      <c r="H260" s="3840"/>
      <c r="I260" s="3841"/>
      <c r="J260" s="3840"/>
      <c r="K260" s="3841"/>
      <c r="L260" s="3840"/>
      <c r="M260" s="3841"/>
      <c r="N260" s="3875"/>
      <c r="O260" s="3841"/>
      <c r="P260" s="4079"/>
      <c r="Q260" s="444" t="str">
        <f>$CA260</f>
        <v/>
      </c>
      <c r="R260" s="619"/>
      <c r="CA260" s="60" t="str">
        <f>IF(AND($C260&lt;&gt;0,P260=""),"* No olvide ingresar la variable "&amp;P$257&amp;""&amp;" (Digite CERO si no tiene). ",IF(P260&gt;$C260,"* La variable Derivación efectiva no debe ser mayor al Total Ambos Sexos.",""))</f>
        <v/>
      </c>
      <c r="CB260" s="59"/>
      <c r="CD260" s="59"/>
      <c r="CE260" s="59"/>
      <c r="CF260" s="61"/>
      <c r="CG260" s="61"/>
      <c r="CH260" s="61"/>
      <c r="CI260" s="61"/>
      <c r="CJ260" s="61"/>
      <c r="CK260" s="327">
        <f>IF(AND($C260&lt;&gt;0,P260=""),0,IF(P260&gt;$C260,1,0))</f>
        <v>0</v>
      </c>
    </row>
    <row r="261" spans="1:96" ht="15" customHeight="1" x14ac:dyDescent="0.25">
      <c r="A261" s="2708"/>
      <c r="B261" s="620" t="s">
        <v>179</v>
      </c>
      <c r="C261" s="216">
        <f t="shared" si="79"/>
        <v>0</v>
      </c>
      <c r="D261" s="248">
        <f t="shared" ref="D261:E265" si="80">+F261+H261+J261+L261+N261</f>
        <v>0</v>
      </c>
      <c r="E261" s="133">
        <f t="shared" si="80"/>
        <v>0</v>
      </c>
      <c r="F261" s="174"/>
      <c r="G261" s="78"/>
      <c r="H261" s="77"/>
      <c r="I261" s="78"/>
      <c r="J261" s="77"/>
      <c r="K261" s="78"/>
      <c r="L261" s="77"/>
      <c r="M261" s="78"/>
      <c r="N261" s="174"/>
      <c r="O261" s="78"/>
      <c r="P261" s="621"/>
      <c r="Q261" s="444" t="str">
        <f t="shared" ref="Q261:Q262" si="81">$CA261</f>
        <v/>
      </c>
      <c r="R261" s="619"/>
      <c r="CA261" s="60" t="str">
        <f>IF(AND($C261&lt;&gt;0,P261=""),"* No olvide ingresar la variable "&amp;P$257&amp;""&amp;" (Digite CERO si no tiene). ",IF(P261&gt;$C261,"* La variable Derivación efectiva no debe ser mayor al Total Ambos Sexos.",""))</f>
        <v/>
      </c>
      <c r="CB261" s="59"/>
      <c r="CD261" s="59"/>
      <c r="CE261" s="59"/>
      <c r="CF261" s="61"/>
      <c r="CG261" s="61"/>
      <c r="CH261" s="61"/>
      <c r="CI261" s="61"/>
      <c r="CJ261" s="61"/>
      <c r="CK261" s="327">
        <f t="shared" ref="CK261:CK262" si="82">IF(AND($C261&lt;&gt;0,P261=""),0,IF(P261&gt;$C261,1,0))</f>
        <v>0</v>
      </c>
    </row>
    <row r="262" spans="1:96" ht="18" customHeight="1" x14ac:dyDescent="0.25">
      <c r="A262" s="2725"/>
      <c r="B262" s="545" t="s">
        <v>180</v>
      </c>
      <c r="C262" s="394">
        <f t="shared" si="79"/>
        <v>0</v>
      </c>
      <c r="D262" s="395">
        <f t="shared" si="80"/>
        <v>0</v>
      </c>
      <c r="E262" s="140">
        <f t="shared" si="80"/>
        <v>0</v>
      </c>
      <c r="F262" s="188"/>
      <c r="G262" s="88"/>
      <c r="H262" s="40"/>
      <c r="I262" s="88"/>
      <c r="J262" s="40"/>
      <c r="K262" s="88"/>
      <c r="L262" s="40"/>
      <c r="M262" s="88"/>
      <c r="N262" s="188"/>
      <c r="O262" s="88"/>
      <c r="P262" s="622"/>
      <c r="Q262" s="444" t="str">
        <f t="shared" si="81"/>
        <v/>
      </c>
      <c r="R262" s="619"/>
      <c r="CA262" s="60" t="str">
        <f>IF(AND($C262&lt;&gt;0,P262=""),"* No olvide ingresar la variable "&amp;P$257&amp;""&amp;" (Digite CERO si no tiene). ",IF(P262&gt;$C262,"* La variable Derivación efectiva no debe ser mayor al Total Ambos Sexos.",""))</f>
        <v/>
      </c>
      <c r="CB262" s="59"/>
      <c r="CD262" s="59"/>
      <c r="CE262" s="59"/>
      <c r="CF262" s="61"/>
      <c r="CG262" s="61"/>
      <c r="CH262" s="61"/>
      <c r="CI262" s="61"/>
      <c r="CJ262" s="61"/>
      <c r="CK262" s="327">
        <f t="shared" si="82"/>
        <v>0</v>
      </c>
    </row>
    <row r="263" spans="1:96" ht="15" customHeight="1" x14ac:dyDescent="0.25">
      <c r="A263" s="4062" t="s">
        <v>181</v>
      </c>
      <c r="B263" s="4063" t="s">
        <v>284</v>
      </c>
      <c r="C263" s="3915">
        <f t="shared" si="79"/>
        <v>0</v>
      </c>
      <c r="D263" s="3892">
        <f t="shared" si="80"/>
        <v>0</v>
      </c>
      <c r="E263" s="3857">
        <f t="shared" si="80"/>
        <v>0</v>
      </c>
      <c r="F263" s="3875"/>
      <c r="G263" s="3841"/>
      <c r="H263" s="3840"/>
      <c r="I263" s="3841"/>
      <c r="J263" s="3840"/>
      <c r="K263" s="3841"/>
      <c r="L263" s="3840"/>
      <c r="M263" s="3841"/>
      <c r="N263" s="3875"/>
      <c r="O263" s="1791"/>
      <c r="P263" s="4080"/>
    </row>
    <row r="264" spans="1:96" ht="15" customHeight="1" x14ac:dyDescent="0.25">
      <c r="A264" s="2708"/>
      <c r="B264" s="620" t="s">
        <v>179</v>
      </c>
      <c r="C264" s="216">
        <f t="shared" si="79"/>
        <v>0</v>
      </c>
      <c r="D264" s="248">
        <f t="shared" si="80"/>
        <v>0</v>
      </c>
      <c r="E264" s="133">
        <f t="shared" si="80"/>
        <v>0</v>
      </c>
      <c r="F264" s="174"/>
      <c r="G264" s="78"/>
      <c r="H264" s="77"/>
      <c r="I264" s="78"/>
      <c r="J264" s="77"/>
      <c r="K264" s="78"/>
      <c r="L264" s="77"/>
      <c r="M264" s="78"/>
      <c r="N264" s="174"/>
      <c r="O264" s="181"/>
      <c r="P264" s="281"/>
    </row>
    <row r="265" spans="1:96" ht="15" customHeight="1" x14ac:dyDescent="0.25">
      <c r="A265" s="2725"/>
      <c r="B265" s="545" t="s">
        <v>180</v>
      </c>
      <c r="C265" s="394">
        <f t="shared" si="79"/>
        <v>0</v>
      </c>
      <c r="D265" s="395">
        <f t="shared" si="80"/>
        <v>0</v>
      </c>
      <c r="E265" s="140">
        <f t="shared" si="80"/>
        <v>0</v>
      </c>
      <c r="F265" s="188"/>
      <c r="G265" s="88"/>
      <c r="H265" s="40"/>
      <c r="I265" s="88"/>
      <c r="J265" s="40"/>
      <c r="K265" s="88"/>
      <c r="L265" s="40"/>
      <c r="M265" s="88"/>
      <c r="N265" s="188"/>
      <c r="O265" s="187"/>
      <c r="P265" s="624"/>
    </row>
    <row r="266" spans="1:96" ht="18" customHeight="1" x14ac:dyDescent="0.25">
      <c r="A266" s="411" t="s">
        <v>285</v>
      </c>
      <c r="B266" s="625"/>
      <c r="C266" s="625"/>
      <c r="D266" s="625"/>
      <c r="E266" s="625"/>
      <c r="F266" s="625"/>
      <c r="G266" s="625"/>
      <c r="H266" s="625"/>
      <c r="I266" s="625"/>
      <c r="J266" s="625"/>
      <c r="K266" s="625"/>
      <c r="L266" s="625"/>
      <c r="M266" s="625"/>
      <c r="N266" s="625"/>
      <c r="O266" s="625"/>
      <c r="P266" s="625"/>
      <c r="Q266" s="625"/>
      <c r="R266" s="625"/>
      <c r="S266" s="625"/>
      <c r="T266" s="625"/>
      <c r="U266" s="625"/>
    </row>
    <row r="267" spans="1:96" x14ac:dyDescent="0.25">
      <c r="A267" s="3811" t="s">
        <v>25</v>
      </c>
      <c r="B267" s="3811" t="s">
        <v>286</v>
      </c>
      <c r="C267" s="3859" t="s">
        <v>287</v>
      </c>
      <c r="D267" s="3859"/>
      <c r="E267" s="3859"/>
      <c r="F267" s="3818" t="s">
        <v>6</v>
      </c>
      <c r="G267" s="3820"/>
      <c r="H267" s="3820"/>
      <c r="I267" s="3820"/>
      <c r="J267" s="3820"/>
      <c r="K267" s="3820"/>
      <c r="L267" s="3820"/>
      <c r="M267" s="3820"/>
      <c r="N267" s="3820"/>
      <c r="O267" s="3820"/>
      <c r="P267" s="3820"/>
      <c r="Q267" s="3820"/>
      <c r="R267" s="3820"/>
      <c r="S267" s="3820"/>
      <c r="T267" s="3820"/>
      <c r="U267" s="3869"/>
      <c r="V267" s="3817" t="s">
        <v>288</v>
      </c>
      <c r="W267" s="3814" t="s">
        <v>289</v>
      </c>
      <c r="X267" s="3870" t="s">
        <v>290</v>
      </c>
      <c r="Y267" s="3814" t="s">
        <v>291</v>
      </c>
      <c r="Z267" s="3905" t="s">
        <v>292</v>
      </c>
      <c r="AA267" s="4081"/>
      <c r="AB267" s="4082" t="s">
        <v>28</v>
      </c>
      <c r="AC267" s="3849" t="s">
        <v>29</v>
      </c>
    </row>
    <row r="268" spans="1:96" x14ac:dyDescent="0.25">
      <c r="A268" s="2509"/>
      <c r="B268" s="2509"/>
      <c r="C268" s="3859"/>
      <c r="D268" s="3859"/>
      <c r="E268" s="3859"/>
      <c r="F268" s="3818" t="s">
        <v>293</v>
      </c>
      <c r="G268" s="3819"/>
      <c r="H268" s="3818" t="s">
        <v>294</v>
      </c>
      <c r="I268" s="3819"/>
      <c r="J268" s="3818" t="s">
        <v>148</v>
      </c>
      <c r="K268" s="3819"/>
      <c r="L268" s="3818" t="s">
        <v>199</v>
      </c>
      <c r="M268" s="3819"/>
      <c r="N268" s="3818" t="s">
        <v>274</v>
      </c>
      <c r="O268" s="3819"/>
      <c r="P268" s="3818" t="s">
        <v>174</v>
      </c>
      <c r="Q268" s="3819"/>
      <c r="R268" s="3818" t="s">
        <v>295</v>
      </c>
      <c r="S268" s="3819"/>
      <c r="T268" s="3818" t="s">
        <v>130</v>
      </c>
      <c r="U268" s="3869"/>
      <c r="V268" s="2520"/>
      <c r="W268" s="2522"/>
      <c r="X268" s="2531"/>
      <c r="Y268" s="2522"/>
      <c r="Z268" s="2763"/>
      <c r="AA268" s="2555"/>
      <c r="AB268" s="2765"/>
      <c r="AC268" s="2524"/>
    </row>
    <row r="269" spans="1:96" x14ac:dyDescent="0.25">
      <c r="A269" s="2510"/>
      <c r="B269" s="2510"/>
      <c r="C269" s="4083" t="s">
        <v>17</v>
      </c>
      <c r="D269" s="4084" t="s">
        <v>18</v>
      </c>
      <c r="E269" s="3823" t="s">
        <v>19</v>
      </c>
      <c r="F269" s="3824" t="s">
        <v>18</v>
      </c>
      <c r="G269" s="3823" t="s">
        <v>19</v>
      </c>
      <c r="H269" s="3824" t="s">
        <v>18</v>
      </c>
      <c r="I269" s="3823" t="s">
        <v>19</v>
      </c>
      <c r="J269" s="3824" t="s">
        <v>18</v>
      </c>
      <c r="K269" s="3823" t="s">
        <v>19</v>
      </c>
      <c r="L269" s="3824" t="s">
        <v>296</v>
      </c>
      <c r="M269" s="3823" t="s">
        <v>19</v>
      </c>
      <c r="N269" s="3824" t="s">
        <v>296</v>
      </c>
      <c r="O269" s="3823" t="s">
        <v>19</v>
      </c>
      <c r="P269" s="3824" t="s">
        <v>296</v>
      </c>
      <c r="Q269" s="3823" t="s">
        <v>19</v>
      </c>
      <c r="R269" s="3824" t="s">
        <v>296</v>
      </c>
      <c r="S269" s="3823" t="s">
        <v>19</v>
      </c>
      <c r="T269" s="3824" t="s">
        <v>296</v>
      </c>
      <c r="U269" s="3879" t="s">
        <v>19</v>
      </c>
      <c r="V269" s="2521"/>
      <c r="W269" s="2506"/>
      <c r="X269" s="2633"/>
      <c r="Y269" s="2506"/>
      <c r="Z269" s="3824" t="s">
        <v>297</v>
      </c>
      <c r="AA269" s="123" t="s">
        <v>298</v>
      </c>
      <c r="AB269" s="2766"/>
      <c r="AC269" s="2525"/>
    </row>
    <row r="270" spans="1:96" ht="21" x14ac:dyDescent="0.25">
      <c r="A270" s="3836" t="s">
        <v>299</v>
      </c>
      <c r="B270" s="4085" t="s">
        <v>300</v>
      </c>
      <c r="C270" s="3874">
        <f>SUM(D270+E270)</f>
        <v>0</v>
      </c>
      <c r="D270" s="4086">
        <f t="shared" ref="D270:E274" si="83">SUM(F270+H270+J270+L270+N270+P270+R270+T270)</f>
        <v>0</v>
      </c>
      <c r="E270" s="4087">
        <f t="shared" si="83"/>
        <v>0</v>
      </c>
      <c r="F270" s="3840"/>
      <c r="G270" s="3845"/>
      <c r="H270" s="3840"/>
      <c r="I270" s="3845"/>
      <c r="J270" s="3840"/>
      <c r="K270" s="3845"/>
      <c r="L270" s="3840"/>
      <c r="M270" s="3845"/>
      <c r="N270" s="3840"/>
      <c r="O270" s="3845"/>
      <c r="P270" s="3840"/>
      <c r="Q270" s="3845"/>
      <c r="R270" s="3840"/>
      <c r="S270" s="3845"/>
      <c r="T270" s="3840"/>
      <c r="U270" s="4088"/>
      <c r="V270" s="4089"/>
      <c r="W270" s="4090"/>
      <c r="X270" s="4091"/>
      <c r="Y270" s="4090"/>
      <c r="Z270" s="4092"/>
      <c r="AA270" s="4090"/>
      <c r="AB270" s="4092"/>
      <c r="AC270" s="4093"/>
    </row>
    <row r="271" spans="1:96" x14ac:dyDescent="0.25">
      <c r="A271" s="2517"/>
      <c r="B271" s="216" t="s">
        <v>301</v>
      </c>
      <c r="C271" s="413">
        <f>SUM(D271+E271)</f>
        <v>0</v>
      </c>
      <c r="D271" s="414">
        <f t="shared" si="83"/>
        <v>0</v>
      </c>
      <c r="E271" s="415">
        <f t="shared" si="83"/>
        <v>0</v>
      </c>
      <c r="F271" s="67"/>
      <c r="G271" s="72"/>
      <c r="H271" s="67"/>
      <c r="I271" s="72"/>
      <c r="J271" s="67"/>
      <c r="K271" s="72"/>
      <c r="L271" s="67"/>
      <c r="M271" s="72"/>
      <c r="N271" s="67"/>
      <c r="O271" s="72"/>
      <c r="P271" s="67"/>
      <c r="Q271" s="72"/>
      <c r="R271" s="67"/>
      <c r="S271" s="72"/>
      <c r="T271" s="67"/>
      <c r="U271" s="203"/>
      <c r="V271" s="71"/>
      <c r="W271" s="72"/>
      <c r="X271" s="204"/>
      <c r="Y271" s="72"/>
      <c r="Z271" s="67"/>
      <c r="AA271" s="72"/>
      <c r="AB271" s="67"/>
      <c r="AC271" s="68"/>
      <c r="AD271" s="242" t="str">
        <f>CA271&amp;CB271&amp;CC271&amp;CD271&amp;CE271&amp;CF271&amp;CG271&amp;CH271</f>
        <v/>
      </c>
      <c r="CA271" s="60" t="str">
        <f>IF(AND($C271&lt;&gt;0,V271=""),"* No olvide ingresar la variable "&amp;V$267&amp;""&amp;". Digite CERO si no tiene. ",IF(V271&gt;$C271,"* La variable Gestantes no debe ser mayor al Total Ambos Sexos. ",""))</f>
        <v/>
      </c>
      <c r="CB271" s="60" t="str">
        <f>IF(AND($C271&lt;&gt;0,W271=""),"* No olvide ingresar la variable "&amp;W$267&amp;""&amp;". Digite CERO si no tiene. ",IF(W271&gt;$C271,"* La variable Madre de hijo menor de 5 años no debe ser mayor al Total Ambos Sexos. ",""))</f>
        <v/>
      </c>
      <c r="CC271" s="60" t="str">
        <f>IF(AND($C271&lt;&gt;0,X271=""),"* No olvide ingresar la variable "&amp;X$267&amp;""&amp;". Digite CERO si no tiene. ",IF(X271&gt;$C271,"* La variable Niños, Niñas, Adolescentes y Jóvenes  SENAME no debe ser mayor al Total Ambos Sexos. ",""))</f>
        <v/>
      </c>
      <c r="CD271" s="60" t="str">
        <f>IF(AND($C271&lt;&gt;0,Y271=""),"* No olvide ingresar la variable "&amp;Y$267&amp;""&amp;". Digite CERO si no tiene. ",IF(Y271&gt;$C271,"* La variable Niños, Niñas, Adolescentes y Jóvenes  Mejor Niñez no debe ser mayor al Total Ambos Sexos. ",""))</f>
        <v/>
      </c>
      <c r="CE271" s="60" t="str">
        <f>IF(AND($E271&lt;&gt;0,Z271=""),"* No olvide ingresar la variable "&amp;Z$267&amp;""&amp;" Masculino. Digite CERO si no tiene. ",IF(Z271&gt;$E271,"* La variable TRANS Masculino no debe ser mayor al Total Mujeres. ",""))</f>
        <v/>
      </c>
      <c r="CF271" s="60" t="str">
        <f>IF(AND($D271&lt;&gt;0,AA271=""),"* No olvide ingresar la variable "&amp;Z$267&amp;""&amp;" Femenino. Digite CERO si no tiene. ",IF(AA271&gt;$D271,"* La variable TRANS Femenino no debe ser mayor al Total Hombres. ",""))</f>
        <v/>
      </c>
      <c r="CG271" s="60" t="str">
        <f>IF(AND($C271&lt;&gt;0,AB271=""),"* No olvide ingresar la variable "&amp;AB$267&amp;""&amp;". Digite CERO si no tiene. ",IF(AB271&gt;$C271,"* La variable Pueblos Originarios no debe ser mayor al Total Ambos Sexos. ",""))</f>
        <v/>
      </c>
      <c r="CH271" s="60" t="str">
        <f>IF(AND($C271&lt;&gt;0,AC271=""),"* No olvide ingresar la variable "&amp;AC$267&amp;""&amp;". Digite CERO si no tiene. ",IF(AC271&gt;$C271,"* La variable Migrantes no debe ser mayor al Total Ambos Sexos. ",""))</f>
        <v/>
      </c>
      <c r="CI271" s="61"/>
      <c r="CK271" s="62">
        <f>IF(AND($C271&lt;&gt;0,V271=""),1,IF(V271&gt;$C271,1,0))</f>
        <v>0</v>
      </c>
      <c r="CL271" s="62">
        <f>IF(AND($C271&lt;&gt;0,W271=""),1,IF(W271&gt;$C271,1,0))</f>
        <v>0</v>
      </c>
      <c r="CM271" s="62">
        <f>IF(AND($C271&lt;&gt;0,X271=""),1,IF(X271&gt;$C271,1,0))</f>
        <v>0</v>
      </c>
      <c r="CN271" s="62">
        <f>IF(AND($C271&lt;&gt;0,Y271=""),1,IF(Y271&gt;$C271,1,0))</f>
        <v>0</v>
      </c>
      <c r="CO271" s="62">
        <f>IF(AND($E271&lt;&gt;0,Z271=""),1,IF(Z271&gt;$E271,1,0))</f>
        <v>0</v>
      </c>
      <c r="CP271" s="62">
        <f>IF(AND($D271&lt;&gt;0,AA271=""),1,IF(AA271&gt;$D271,1,0))</f>
        <v>0</v>
      </c>
      <c r="CQ271" s="62">
        <f>IF(AND($C271&lt;&gt;0,AB271=""),1,IF(AB271&gt;$C271,1,0))</f>
        <v>0</v>
      </c>
      <c r="CR271" s="62">
        <f>IF(AND($C271&lt;&gt;0,AC271=""),1,IF(AC271&gt;$C271,1,0))</f>
        <v>0</v>
      </c>
    </row>
    <row r="272" spans="1:96" x14ac:dyDescent="0.25">
      <c r="A272" s="2517"/>
      <c r="B272" s="218" t="s">
        <v>302</v>
      </c>
      <c r="C272" s="170">
        <f>SUM(D272+E272)</f>
        <v>0</v>
      </c>
      <c r="D272" s="160">
        <f t="shared" si="83"/>
        <v>0</v>
      </c>
      <c r="E272" s="637">
        <f t="shared" si="83"/>
        <v>0</v>
      </c>
      <c r="F272" s="67"/>
      <c r="G272" s="72"/>
      <c r="H272" s="67"/>
      <c r="I272" s="72"/>
      <c r="J272" s="67"/>
      <c r="K272" s="72"/>
      <c r="L272" s="67"/>
      <c r="M272" s="72"/>
      <c r="N272" s="67"/>
      <c r="O272" s="72"/>
      <c r="P272" s="67"/>
      <c r="Q272" s="72"/>
      <c r="R272" s="67"/>
      <c r="S272" s="72"/>
      <c r="T272" s="67"/>
      <c r="U272" s="203"/>
      <c r="V272" s="71"/>
      <c r="W272" s="72"/>
      <c r="X272" s="204"/>
      <c r="Y272" s="72"/>
      <c r="Z272" s="67"/>
      <c r="AA272" s="72"/>
      <c r="AB272" s="67"/>
      <c r="AC272" s="68"/>
      <c r="AD272" s="242" t="str">
        <f t="shared" ref="AD272:AD274" si="84">CA272&amp;CB272&amp;CC272&amp;CD272&amp;CE272&amp;CF272&amp;CG272&amp;CH272</f>
        <v/>
      </c>
      <c r="CA272" s="60" t="str">
        <f t="shared" ref="CA272:CA274" si="85">IF(AND($C272&lt;&gt;0,V272=""),"* No olvide ingresar la variable "&amp;V$267&amp;""&amp;". Digite CERO si no tiene. ",IF(V272&gt;$C272,"* La variable Gestantes no debe ser mayor al Total Ambos Sexos. ",""))</f>
        <v/>
      </c>
      <c r="CB272" s="60" t="str">
        <f t="shared" ref="CB272:CB274" si="86">IF(AND($C272&lt;&gt;0,W272=""),"* No olvide ingresar la variable "&amp;W$267&amp;""&amp;". Digite CERO si no tiene. ",IF(W272&gt;$C272,"* La variable Madre de hijo menor de 5 años no debe ser mayor al Total Ambos Sexos. ",""))</f>
        <v/>
      </c>
      <c r="CC272" s="60" t="str">
        <f t="shared" ref="CC272:CC274" si="87">IF(AND($C272&lt;&gt;0,X272=""),"* No olvide ingresar la variable "&amp;X$267&amp;""&amp;". Digite CERO si no tiene. ",IF(X272&gt;$C272,"* La variable Niños, Niñas, Adolescentes y Jóvenes  SENAME no debe ser mayor al Total Ambos Sexos. ",""))</f>
        <v/>
      </c>
      <c r="CD272" s="60" t="str">
        <f t="shared" ref="CD272:CD274" si="88">IF(AND($C272&lt;&gt;0,Y272=""),"* No olvide ingresar la variable "&amp;Y$267&amp;""&amp;". Digite CERO si no tiene. ",IF(Y272&gt;$C272,"* La variable Niños, Niñas, Adolescentes y Jóvenes  Mejor Niñez no debe ser mayor al Total Ambos Sexos. ",""))</f>
        <v/>
      </c>
      <c r="CE272" s="60" t="str">
        <f t="shared" ref="CE272:CE274" si="89">IF(AND($E272&lt;&gt;0,Z272=""),"* No olvide ingresar la variable "&amp;Z$267&amp;""&amp;" Masculino. Digite CERO si no tiene. ",IF(Z272&gt;$E272,"* La variable TRANS Masculino no debe ser mayor al Total Mujeres. ",""))</f>
        <v/>
      </c>
      <c r="CF272" s="60" t="str">
        <f t="shared" ref="CF272:CF274" si="90">IF(AND($D272&lt;&gt;0,AA272=""),"* No olvide ingresar la variable "&amp;Z$267&amp;""&amp;" Femenino. Digite CERO si no tiene. ",IF(AA272&gt;$D272,"* La variable TRANS Femenino no debe ser mayor al Total Hombres. ",""))</f>
        <v/>
      </c>
      <c r="CG272" s="60" t="str">
        <f t="shared" ref="CG272:CG274" si="91">IF(AND($C272&lt;&gt;0,AB272=""),"* No olvide ingresar la variable "&amp;AB$267&amp;""&amp;". Digite CERO si no tiene. ",IF(AB272&gt;$C272,"* La variable Pueblos Originarios no debe ser mayor al Total Ambos Sexos. ",""))</f>
        <v/>
      </c>
      <c r="CH272" s="60" t="str">
        <f t="shared" ref="CH272:CH274" si="92">IF(AND($C272&lt;&gt;0,AC272=""),"* No olvide ingresar la variable "&amp;AC$267&amp;""&amp;". Digite CERO si no tiene. ",IF(AC272&gt;$C272,"* La variable Migrantes no debe ser mayor al Total Ambos Sexos. ",""))</f>
        <v/>
      </c>
      <c r="CI272" s="61"/>
      <c r="CK272" s="62">
        <f t="shared" ref="CK272:CN274" si="93">IF(AND($C272&lt;&gt;0,V272=""),1,IF(V272&gt;$C272,1,0))</f>
        <v>0</v>
      </c>
      <c r="CL272" s="62">
        <f t="shared" si="93"/>
        <v>0</v>
      </c>
      <c r="CM272" s="62">
        <f t="shared" si="93"/>
        <v>0</v>
      </c>
      <c r="CN272" s="62">
        <f t="shared" si="93"/>
        <v>0</v>
      </c>
      <c r="CO272" s="62">
        <f t="shared" ref="CO272:CO274" si="94">IF(AND($E272&lt;&gt;0,Z272=""),1,IF(Z272&gt;$E272,1,0))</f>
        <v>0</v>
      </c>
      <c r="CP272" s="62">
        <f t="shared" ref="CP272:CP274" si="95">IF(AND($D272&lt;&gt;0,AA272=""),1,IF(AA272&gt;$D272,1,0))</f>
        <v>0</v>
      </c>
      <c r="CQ272" s="62">
        <f t="shared" ref="CQ272:CR274" si="96">IF(AND($C272&lt;&gt;0,AB272=""),1,IF(AB272&gt;$C272,1,0))</f>
        <v>0</v>
      </c>
      <c r="CR272" s="62">
        <f t="shared" si="96"/>
        <v>0</v>
      </c>
    </row>
    <row r="273" spans="1:96" x14ac:dyDescent="0.25">
      <c r="A273" s="2517"/>
      <c r="B273" s="410" t="s">
        <v>303</v>
      </c>
      <c r="C273" s="170">
        <f>SUM(D273+E273)</f>
        <v>0</v>
      </c>
      <c r="D273" s="160">
        <f t="shared" si="83"/>
        <v>0</v>
      </c>
      <c r="E273" s="637">
        <f t="shared" si="83"/>
        <v>0</v>
      </c>
      <c r="F273" s="77"/>
      <c r="G273" s="82"/>
      <c r="H273" s="77"/>
      <c r="I273" s="82"/>
      <c r="J273" s="77"/>
      <c r="K273" s="82"/>
      <c r="L273" s="77"/>
      <c r="M273" s="82"/>
      <c r="N273" s="77"/>
      <c r="O273" s="82"/>
      <c r="P273" s="77"/>
      <c r="Q273" s="82"/>
      <c r="R273" s="77"/>
      <c r="S273" s="82"/>
      <c r="T273" s="77"/>
      <c r="U273" s="208"/>
      <c r="V273" s="81"/>
      <c r="W273" s="82"/>
      <c r="X273" s="174"/>
      <c r="Y273" s="82"/>
      <c r="Z273" s="77"/>
      <c r="AA273" s="82"/>
      <c r="AB273" s="77"/>
      <c r="AC273" s="78"/>
      <c r="AD273" s="242" t="str">
        <f t="shared" si="84"/>
        <v/>
      </c>
      <c r="CA273" s="60" t="str">
        <f t="shared" si="85"/>
        <v/>
      </c>
      <c r="CB273" s="60" t="str">
        <f t="shared" si="86"/>
        <v/>
      </c>
      <c r="CC273" s="60" t="str">
        <f t="shared" si="87"/>
        <v/>
      </c>
      <c r="CD273" s="60" t="str">
        <f t="shared" si="88"/>
        <v/>
      </c>
      <c r="CE273" s="60" t="str">
        <f t="shared" si="89"/>
        <v/>
      </c>
      <c r="CF273" s="60" t="str">
        <f t="shared" si="90"/>
        <v/>
      </c>
      <c r="CG273" s="60" t="str">
        <f t="shared" si="91"/>
        <v/>
      </c>
      <c r="CH273" s="60" t="str">
        <f t="shared" si="92"/>
        <v/>
      </c>
      <c r="CI273" s="61"/>
      <c r="CK273" s="62">
        <f t="shared" si="93"/>
        <v>0</v>
      </c>
      <c r="CL273" s="62">
        <f t="shared" si="93"/>
        <v>0</v>
      </c>
      <c r="CM273" s="62">
        <f t="shared" si="93"/>
        <v>0</v>
      </c>
      <c r="CN273" s="62">
        <f t="shared" si="93"/>
        <v>0</v>
      </c>
      <c r="CO273" s="62">
        <f t="shared" si="94"/>
        <v>0</v>
      </c>
      <c r="CP273" s="62">
        <f t="shared" si="95"/>
        <v>0</v>
      </c>
      <c r="CQ273" s="62">
        <f t="shared" si="96"/>
        <v>0</v>
      </c>
      <c r="CR273" s="62">
        <f t="shared" si="96"/>
        <v>0</v>
      </c>
    </row>
    <row r="274" spans="1:96" x14ac:dyDescent="0.25">
      <c r="A274" s="2518"/>
      <c r="B274" s="220" t="s">
        <v>304</v>
      </c>
      <c r="C274" s="182">
        <f>SUM(D274+E274)</f>
        <v>0</v>
      </c>
      <c r="D274" s="163">
        <f t="shared" si="83"/>
        <v>0</v>
      </c>
      <c r="E274" s="638">
        <f t="shared" si="83"/>
        <v>0</v>
      </c>
      <c r="F274" s="141"/>
      <c r="G274" s="142"/>
      <c r="H274" s="141"/>
      <c r="I274" s="142"/>
      <c r="J274" s="141"/>
      <c r="K274" s="142"/>
      <c r="L274" s="141"/>
      <c r="M274" s="142"/>
      <c r="N274" s="141"/>
      <c r="O274" s="142"/>
      <c r="P274" s="141"/>
      <c r="Q274" s="142"/>
      <c r="R274" s="141"/>
      <c r="S274" s="142"/>
      <c r="T274" s="141"/>
      <c r="U274" s="639"/>
      <c r="V274" s="146"/>
      <c r="W274" s="142"/>
      <c r="X274" s="195"/>
      <c r="Y274" s="142"/>
      <c r="Z274" s="141"/>
      <c r="AA274" s="142"/>
      <c r="AB274" s="141"/>
      <c r="AC274" s="143"/>
      <c r="AD274" s="242" t="str">
        <f t="shared" si="84"/>
        <v/>
      </c>
      <c r="CA274" s="60" t="str">
        <f t="shared" si="85"/>
        <v/>
      </c>
      <c r="CB274" s="60" t="str">
        <f t="shared" si="86"/>
        <v/>
      </c>
      <c r="CC274" s="60" t="str">
        <f t="shared" si="87"/>
        <v/>
      </c>
      <c r="CD274" s="60" t="str">
        <f t="shared" si="88"/>
        <v/>
      </c>
      <c r="CE274" s="60" t="str">
        <f t="shared" si="89"/>
        <v/>
      </c>
      <c r="CF274" s="60" t="str">
        <f t="shared" si="90"/>
        <v/>
      </c>
      <c r="CG274" s="60" t="str">
        <f t="shared" si="91"/>
        <v/>
      </c>
      <c r="CH274" s="60" t="str">
        <f t="shared" si="92"/>
        <v/>
      </c>
      <c r="CI274" s="61"/>
      <c r="CK274" s="62">
        <f t="shared" si="93"/>
        <v>0</v>
      </c>
      <c r="CL274" s="62">
        <f t="shared" si="93"/>
        <v>0</v>
      </c>
      <c r="CM274" s="62">
        <f t="shared" si="93"/>
        <v>0</v>
      </c>
      <c r="CN274" s="62">
        <f t="shared" si="93"/>
        <v>0</v>
      </c>
      <c r="CO274" s="62">
        <f t="shared" si="94"/>
        <v>0</v>
      </c>
      <c r="CP274" s="62">
        <f t="shared" si="95"/>
        <v>0</v>
      </c>
      <c r="CQ274" s="62">
        <f t="shared" si="96"/>
        <v>0</v>
      </c>
      <c r="CR274" s="62">
        <f>IF(AND($C274&lt;&gt;0,AC274=""),1,IF(AC274&gt;$C274,1,0))</f>
        <v>0</v>
      </c>
    </row>
    <row r="277" spans="1:96" ht="12" customHeight="1" x14ac:dyDescent="0.25"/>
    <row r="278" spans="1:96" ht="18" hidden="1" customHeight="1" x14ac:dyDescent="0.25">
      <c r="A278" s="640">
        <f>SUM(C13:C15,C20:C41,B46:B49,B54:B57,C61:C67,B72:B74,B80:B83,B86:F87,C90:G93,C97:C102,C108:C117,C122:C158,C163:C168,C173:C178,C183:C186,C192:C194,C199:C201,C206:C208,C213:C215,E219:H221,E223:F226,C230:D231,C237:E241,C246:C255,C260:C265,C270:C274)</f>
        <v>392</v>
      </c>
      <c r="B278" s="640">
        <f>SUM(CK20:CR274)</f>
        <v>0</v>
      </c>
    </row>
  </sheetData>
  <mergeCells count="335">
    <mergeCell ref="A270:A274"/>
    <mergeCell ref="AC267:AC269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V267:V269"/>
    <mergeCell ref="W267:W269"/>
    <mergeCell ref="X267:X269"/>
    <mergeCell ref="Y267:Y269"/>
    <mergeCell ref="Z267:AA268"/>
    <mergeCell ref="AB267:AB269"/>
    <mergeCell ref="R258:R259"/>
    <mergeCell ref="A260:A262"/>
    <mergeCell ref="A263:A265"/>
    <mergeCell ref="A267:A269"/>
    <mergeCell ref="B267:B269"/>
    <mergeCell ref="C267:E268"/>
    <mergeCell ref="F267:U267"/>
    <mergeCell ref="A257:B259"/>
    <mergeCell ref="C257:E258"/>
    <mergeCell ref="F257:O257"/>
    <mergeCell ref="P257:P259"/>
    <mergeCell ref="F258:G258"/>
    <mergeCell ref="H258:I258"/>
    <mergeCell ref="J258:K258"/>
    <mergeCell ref="L258:M258"/>
    <mergeCell ref="N258:O258"/>
    <mergeCell ref="A248:B248"/>
    <mergeCell ref="A249:B249"/>
    <mergeCell ref="A250:B250"/>
    <mergeCell ref="A251:B251"/>
    <mergeCell ref="A252:B252"/>
    <mergeCell ref="A253:A255"/>
    <mergeCell ref="T244:U244"/>
    <mergeCell ref="V244:W244"/>
    <mergeCell ref="X244:Y244"/>
    <mergeCell ref="Z244:AA244"/>
    <mergeCell ref="A246:B246"/>
    <mergeCell ref="A247:B247"/>
    <mergeCell ref="A243:B245"/>
    <mergeCell ref="C243:E244"/>
    <mergeCell ref="F243:AA243"/>
    <mergeCell ref="F244:G244"/>
    <mergeCell ref="H244:I244"/>
    <mergeCell ref="J244:K244"/>
    <mergeCell ref="L244:M244"/>
    <mergeCell ref="N244:O244"/>
    <mergeCell ref="P244:Q244"/>
    <mergeCell ref="R244:S244"/>
    <mergeCell ref="A237:B237"/>
    <mergeCell ref="A238:B238"/>
    <mergeCell ref="A239:B239"/>
    <mergeCell ref="A240:B240"/>
    <mergeCell ref="A241:B241"/>
    <mergeCell ref="A242:M242"/>
    <mergeCell ref="A227:D227"/>
    <mergeCell ref="A229:B229"/>
    <mergeCell ref="A230:A231"/>
    <mergeCell ref="A232:B232"/>
    <mergeCell ref="A234:B236"/>
    <mergeCell ref="C234:E234"/>
    <mergeCell ref="C235:C236"/>
    <mergeCell ref="D235:E235"/>
    <mergeCell ref="A222:D222"/>
    <mergeCell ref="A223:A226"/>
    <mergeCell ref="B223:D223"/>
    <mergeCell ref="B224:B225"/>
    <mergeCell ref="C224:D224"/>
    <mergeCell ref="C225:D225"/>
    <mergeCell ref="C226:D226"/>
    <mergeCell ref="G217:H217"/>
    <mergeCell ref="I217:I218"/>
    <mergeCell ref="J217:J218"/>
    <mergeCell ref="A219:D219"/>
    <mergeCell ref="A220:D220"/>
    <mergeCell ref="A221:D221"/>
    <mergeCell ref="A213:B213"/>
    <mergeCell ref="A214:B214"/>
    <mergeCell ref="A215:B215"/>
    <mergeCell ref="A217:D218"/>
    <mergeCell ref="E217:E218"/>
    <mergeCell ref="F217:F218"/>
    <mergeCell ref="S210:S212"/>
    <mergeCell ref="T210:T212"/>
    <mergeCell ref="U210:Z211"/>
    <mergeCell ref="AA210:AF211"/>
    <mergeCell ref="F211:G211"/>
    <mergeCell ref="H211:I211"/>
    <mergeCell ref="J211:K211"/>
    <mergeCell ref="L211:M211"/>
    <mergeCell ref="N211:O211"/>
    <mergeCell ref="P211:P212"/>
    <mergeCell ref="A206:A207"/>
    <mergeCell ref="A208:B208"/>
    <mergeCell ref="A210:B212"/>
    <mergeCell ref="C210:E211"/>
    <mergeCell ref="F210:O210"/>
    <mergeCell ref="P210:R210"/>
    <mergeCell ref="Q211:Q212"/>
    <mergeCell ref="R211:R212"/>
    <mergeCell ref="AI203:AI205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V204:W204"/>
    <mergeCell ref="A203:B205"/>
    <mergeCell ref="C203:E204"/>
    <mergeCell ref="F203:AC203"/>
    <mergeCell ref="AD203:AE204"/>
    <mergeCell ref="AF203:AG204"/>
    <mergeCell ref="AH203:AH205"/>
    <mergeCell ref="X204:Y204"/>
    <mergeCell ref="Z204:AA204"/>
    <mergeCell ref="AB204:AC204"/>
    <mergeCell ref="Q197:Q198"/>
    <mergeCell ref="R197:R198"/>
    <mergeCell ref="S197:S198"/>
    <mergeCell ref="A199:B199"/>
    <mergeCell ref="A200:B200"/>
    <mergeCell ref="A201:B201"/>
    <mergeCell ref="A196:B198"/>
    <mergeCell ref="C196:E197"/>
    <mergeCell ref="F196:O196"/>
    <mergeCell ref="P196:S196"/>
    <mergeCell ref="F197:G197"/>
    <mergeCell ref="H197:I197"/>
    <mergeCell ref="J197:K197"/>
    <mergeCell ref="L197:M197"/>
    <mergeCell ref="N197:O197"/>
    <mergeCell ref="P197:P198"/>
    <mergeCell ref="P190:Q190"/>
    <mergeCell ref="R190:S190"/>
    <mergeCell ref="T190:U190"/>
    <mergeCell ref="A192:B192"/>
    <mergeCell ref="A193:B193"/>
    <mergeCell ref="A194:B194"/>
    <mergeCell ref="A185:B185"/>
    <mergeCell ref="A186:B186"/>
    <mergeCell ref="A189:B191"/>
    <mergeCell ref="C189:E190"/>
    <mergeCell ref="F189:U189"/>
    <mergeCell ref="F190:G190"/>
    <mergeCell ref="H190:I190"/>
    <mergeCell ref="J190:K190"/>
    <mergeCell ref="L190:M190"/>
    <mergeCell ref="N190:O190"/>
    <mergeCell ref="J181:K181"/>
    <mergeCell ref="L181:M181"/>
    <mergeCell ref="N181:O181"/>
    <mergeCell ref="P181:Q181"/>
    <mergeCell ref="A183:B183"/>
    <mergeCell ref="A184:B184"/>
    <mergeCell ref="L171:M171"/>
    <mergeCell ref="N171:O171"/>
    <mergeCell ref="A173:A175"/>
    <mergeCell ref="A176:A178"/>
    <mergeCell ref="A179:O179"/>
    <mergeCell ref="A180:B182"/>
    <mergeCell ref="C180:E181"/>
    <mergeCell ref="F180:Q180"/>
    <mergeCell ref="F181:G181"/>
    <mergeCell ref="H181:I181"/>
    <mergeCell ref="A163:A165"/>
    <mergeCell ref="A166:A168"/>
    <mergeCell ref="A170:A172"/>
    <mergeCell ref="B170:B172"/>
    <mergeCell ref="C170:E171"/>
    <mergeCell ref="F170:O170"/>
    <mergeCell ref="F171:G171"/>
    <mergeCell ref="H171:I171"/>
    <mergeCell ref="J171:K171"/>
    <mergeCell ref="A152:B152"/>
    <mergeCell ref="A153:A157"/>
    <mergeCell ref="A158:B158"/>
    <mergeCell ref="A160:B162"/>
    <mergeCell ref="C160:E161"/>
    <mergeCell ref="F160:AM160"/>
    <mergeCell ref="F161:G161"/>
    <mergeCell ref="H161:I161"/>
    <mergeCell ref="J161:K161"/>
    <mergeCell ref="L161:M161"/>
    <mergeCell ref="AL161:AM161"/>
    <mergeCell ref="Z161:AA161"/>
    <mergeCell ref="AB161:AC161"/>
    <mergeCell ref="AD161:AE161"/>
    <mergeCell ref="AF161:AG161"/>
    <mergeCell ref="AH161:AI161"/>
    <mergeCell ref="AJ161:AK161"/>
    <mergeCell ref="N161:O161"/>
    <mergeCell ref="P161:Q161"/>
    <mergeCell ref="R161:S161"/>
    <mergeCell ref="T161:U161"/>
    <mergeCell ref="V161:W161"/>
    <mergeCell ref="X161:Y161"/>
    <mergeCell ref="A122:A126"/>
    <mergeCell ref="A127:A131"/>
    <mergeCell ref="A132:A136"/>
    <mergeCell ref="A137:A141"/>
    <mergeCell ref="A142:A146"/>
    <mergeCell ref="A147:A151"/>
    <mergeCell ref="AB119:AB121"/>
    <mergeCell ref="AC119:AC121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A114:B114"/>
    <mergeCell ref="A115:A117"/>
    <mergeCell ref="A119:A121"/>
    <mergeCell ref="B119:B121"/>
    <mergeCell ref="C119:E120"/>
    <mergeCell ref="F119:AA119"/>
    <mergeCell ref="V120:W120"/>
    <mergeCell ref="X120:Y120"/>
    <mergeCell ref="Z120:AA120"/>
    <mergeCell ref="A108:B108"/>
    <mergeCell ref="A109:B109"/>
    <mergeCell ref="A110:B110"/>
    <mergeCell ref="A111:B111"/>
    <mergeCell ref="A112:B112"/>
    <mergeCell ref="A113:B113"/>
    <mergeCell ref="V105:V107"/>
    <mergeCell ref="W105:W107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A100:B100"/>
    <mergeCell ref="A101:B101"/>
    <mergeCell ref="A102:B102"/>
    <mergeCell ref="A103:P103"/>
    <mergeCell ref="A104:Q104"/>
    <mergeCell ref="A105:B107"/>
    <mergeCell ref="C105:E106"/>
    <mergeCell ref="F105:U105"/>
    <mergeCell ref="C95:E95"/>
    <mergeCell ref="F95:G95"/>
    <mergeCell ref="H95:I95"/>
    <mergeCell ref="A97:B97"/>
    <mergeCell ref="A98:B98"/>
    <mergeCell ref="A99:B99"/>
    <mergeCell ref="A77:A79"/>
    <mergeCell ref="B77:B78"/>
    <mergeCell ref="A89:B89"/>
    <mergeCell ref="A90:A91"/>
    <mergeCell ref="A92:A93"/>
    <mergeCell ref="A95:B96"/>
    <mergeCell ref="A69:A71"/>
    <mergeCell ref="B69:D70"/>
    <mergeCell ref="E69:H69"/>
    <mergeCell ref="I69:I71"/>
    <mergeCell ref="J69:J71"/>
    <mergeCell ref="E70:F70"/>
    <mergeCell ref="G70:H70"/>
    <mergeCell ref="A62:B62"/>
    <mergeCell ref="A63:B63"/>
    <mergeCell ref="A64:B64"/>
    <mergeCell ref="A65:B65"/>
    <mergeCell ref="A66:B66"/>
    <mergeCell ref="A67:B67"/>
    <mergeCell ref="A59:B60"/>
    <mergeCell ref="C59:C60"/>
    <mergeCell ref="D59:J59"/>
    <mergeCell ref="K59:K60"/>
    <mergeCell ref="L59:L60"/>
    <mergeCell ref="A61:B61"/>
    <mergeCell ref="M44:N44"/>
    <mergeCell ref="O44:P44"/>
    <mergeCell ref="A51:A53"/>
    <mergeCell ref="B51:D52"/>
    <mergeCell ref="E51:H51"/>
    <mergeCell ref="I51:I53"/>
    <mergeCell ref="J51:J53"/>
    <mergeCell ref="E52:F52"/>
    <mergeCell ref="G52:H52"/>
    <mergeCell ref="A43:A45"/>
    <mergeCell ref="B43:D44"/>
    <mergeCell ref="E43:P43"/>
    <mergeCell ref="A39:A41"/>
    <mergeCell ref="R17:R19"/>
    <mergeCell ref="S17:S19"/>
    <mergeCell ref="F18:G18"/>
    <mergeCell ref="H18:I18"/>
    <mergeCell ref="J18:K18"/>
    <mergeCell ref="L18:M18"/>
    <mergeCell ref="Q43:Q45"/>
    <mergeCell ref="R43:R45"/>
    <mergeCell ref="E44:F44"/>
    <mergeCell ref="G44:H44"/>
    <mergeCell ref="I44:J44"/>
    <mergeCell ref="K44:L44"/>
    <mergeCell ref="A20:B20"/>
    <mergeCell ref="A21:A24"/>
    <mergeCell ref="A25:A36"/>
    <mergeCell ref="A37:A38"/>
    <mergeCell ref="R11:S11"/>
    <mergeCell ref="T11:U11"/>
    <mergeCell ref="V11:W11"/>
    <mergeCell ref="N18:O18"/>
    <mergeCell ref="P18:Q18"/>
    <mergeCell ref="X11:Y11"/>
    <mergeCell ref="A13:B13"/>
    <mergeCell ref="A14:A15"/>
    <mergeCell ref="A6:Y6"/>
    <mergeCell ref="A10:B12"/>
    <mergeCell ref="C10:E11"/>
    <mergeCell ref="F10:Y10"/>
    <mergeCell ref="F11:G11"/>
    <mergeCell ref="H11:I11"/>
    <mergeCell ref="J11:K11"/>
    <mergeCell ref="L11:M11"/>
    <mergeCell ref="N11:O11"/>
    <mergeCell ref="P11:Q11"/>
    <mergeCell ref="A17:A19"/>
    <mergeCell ref="B17:B19"/>
    <mergeCell ref="C17:E18"/>
    <mergeCell ref="F17:Q17"/>
  </mergeCells>
  <dataValidations count="9">
    <dataValidation type="whole" allowBlank="1" showInputMessage="1" showErrorMessage="1" sqref="F270:AC274" xr:uid="{2231A83C-D734-45BA-911F-BDE460EF689B}">
      <formula1>0</formula1>
      <formula2>9.99999999999999E+34</formula2>
    </dataValidation>
    <dataValidation type="whole" allowBlank="1" showInputMessage="1" showErrorMessage="1" sqref="E219:J226 G227:H227" xr:uid="{31B62F3F-40D0-4B72-AD8E-BF8423FBFEE6}">
      <formula1>0</formula1>
      <formula2>9.99999999999999E+39</formula2>
    </dataValidation>
    <dataValidation type="whole" allowBlank="1" showInputMessage="1" showErrorMessage="1" sqref="F108:W117" xr:uid="{1DC3D06E-2162-4DFF-BD32-05D90CD27880}">
      <formula1>0</formula1>
      <formula2>9.99999999999999E+30</formula2>
    </dataValidation>
    <dataValidation type="whole" allowBlank="1" showInputMessage="1" showErrorMessage="1" sqref="C90:H93 F260:P265" xr:uid="{071290FA-F14A-479C-906F-875D6819B1DE}">
      <formula1>0</formula1>
      <formula2>9.99999999999999E+32</formula2>
    </dataValidation>
    <dataValidation type="whole" allowBlank="1" showInputMessage="1" showErrorMessage="1" sqref="D61:L67 F246:AA255" xr:uid="{690436FF-FEF1-4920-80C1-DCEDAB3C410F}">
      <formula1>0</formula1>
      <formula2>9.99999999999999E+31</formula2>
    </dataValidation>
    <dataValidation operator="greaterThanOrEqual" allowBlank="1" showInputMessage="1" showErrorMessage="1" errorTitle="Error" error="Favor ingresar Números." sqref="G218:H218 C224:C226" xr:uid="{BC99A09B-2C25-4D54-8A52-B09BE12BADF7}"/>
    <dataValidation type="whole" allowBlank="1" showInputMessage="1" showErrorMessage="1" errorTitle="Error" error="Favor ingresar Números." sqref="C72:D74 C256:E265 F152:AC152" xr:uid="{9AC2C010-A277-49C3-A3BE-78CDF4AA9EC1}">
      <formula1>0</formula1>
      <formula2>1E+29</formula2>
    </dataValidation>
    <dataValidation type="whole" allowBlank="1" showInputMessage="1" showErrorMessage="1" sqref="F204:AC205 AD205:AG205 AI205 F208:AI208 C203:E208 T212" xr:uid="{D22FE3CB-00E0-444A-9740-273FD1134C67}">
      <formula1>0</formula1>
      <formula2>1E+29</formula2>
    </dataValidation>
    <dataValidation type="whole" operator="greaterThanOrEqual" allowBlank="1" showInputMessage="1" showErrorMessage="1" errorTitle="Error" error="Favor ingresar Números." sqref="F192:U193 C216:F216 F213:AF215 F206:AI207 E46:R49 E227:F227 I227:J227 F183:Q185 R260:R262 B86:F87 E217:F217 C237:E241 E72:J74 E55:J57 B80:B83 F122:AC151 F153:AC157 F163:AM168 F199:S200 C228:F232 F173:O178 F20:S41 F13:Y15 F98:I102" xr:uid="{EBDFECC0-C820-4DBC-9897-B6437DA88257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CONSOLIDADO</vt:lpstr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Depto. Bioestadistica</dc:creator>
  <cp:lastModifiedBy>jmunozm_hospitaldelinares.cl</cp:lastModifiedBy>
  <dcterms:created xsi:type="dcterms:W3CDTF">2025-03-20T15:34:16Z</dcterms:created>
  <dcterms:modified xsi:type="dcterms:W3CDTF">2026-01-16T17:29:43Z</dcterms:modified>
</cp:coreProperties>
</file>