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773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AT109" i="13" l="1"/>
  <c r="AP109" i="13"/>
  <c r="H109" i="13" s="1"/>
  <c r="B109" i="13"/>
  <c r="AS108" i="13"/>
  <c r="AO108" i="13"/>
  <c r="H108" i="13" s="1"/>
  <c r="B108" i="13"/>
  <c r="G104" i="13"/>
  <c r="F104" i="13"/>
  <c r="E104" i="13"/>
  <c r="D104" i="13"/>
  <c r="C104" i="13"/>
  <c r="AS103" i="13"/>
  <c r="AO103" i="13"/>
  <c r="H103" i="13" s="1"/>
  <c r="B103" i="13"/>
  <c r="AS102" i="13"/>
  <c r="AO102" i="13"/>
  <c r="H102" i="13" s="1"/>
  <c r="B102" i="13"/>
  <c r="AS101" i="13"/>
  <c r="AO101" i="13"/>
  <c r="H101" i="13" s="1"/>
  <c r="B101" i="13"/>
  <c r="AS100" i="13"/>
  <c r="AO100" i="13"/>
  <c r="H100" i="13" s="1"/>
  <c r="B100" i="13"/>
  <c r="AS99" i="13"/>
  <c r="AO99" i="13"/>
  <c r="H99" i="13" s="1"/>
  <c r="B99" i="13"/>
  <c r="AS98" i="13"/>
  <c r="AO98" i="13"/>
  <c r="H98" i="13" s="1"/>
  <c r="B98" i="13"/>
  <c r="AS97" i="13"/>
  <c r="AO97" i="13"/>
  <c r="H97" i="13" s="1"/>
  <c r="B97" i="13"/>
  <c r="AS96" i="13"/>
  <c r="AO96" i="13"/>
  <c r="H96" i="13" s="1"/>
  <c r="B96" i="13"/>
  <c r="B104" i="13" s="1"/>
  <c r="I92" i="13"/>
  <c r="H92" i="13"/>
  <c r="AS104" i="13" s="1"/>
  <c r="G92" i="13"/>
  <c r="F92" i="13"/>
  <c r="E92" i="13"/>
  <c r="D92" i="13"/>
  <c r="C92" i="13"/>
  <c r="B92" i="13"/>
  <c r="AS91" i="13"/>
  <c r="AO91" i="13"/>
  <c r="J91" i="13" s="1"/>
  <c r="AS90" i="13"/>
  <c r="AO90" i="13"/>
  <c r="J90" i="13"/>
  <c r="AS89" i="13"/>
  <c r="AO89" i="13"/>
  <c r="J89" i="13"/>
  <c r="AS88" i="13"/>
  <c r="AO88" i="13"/>
  <c r="J88" i="13"/>
  <c r="AS87" i="13"/>
  <c r="AO87" i="13"/>
  <c r="J87" i="13" s="1"/>
  <c r="AS86" i="13"/>
  <c r="AO86" i="13"/>
  <c r="J86" i="13"/>
  <c r="AS85" i="13"/>
  <c r="AO85" i="13"/>
  <c r="J85" i="13"/>
  <c r="AS84" i="13"/>
  <c r="AO84" i="13"/>
  <c r="J84" i="13"/>
  <c r="AS83" i="13"/>
  <c r="AO83" i="13"/>
  <c r="J83" i="13" s="1"/>
  <c r="AS82" i="13"/>
  <c r="AO82" i="13"/>
  <c r="J82" i="13"/>
  <c r="AS81" i="13"/>
  <c r="AO81" i="13"/>
  <c r="J81" i="13"/>
  <c r="AS80" i="13"/>
  <c r="AO80" i="13"/>
  <c r="J80" i="13"/>
  <c r="AS79" i="13"/>
  <c r="B201" i="13" s="1"/>
  <c r="AO79" i="13"/>
  <c r="J79" i="13" s="1"/>
  <c r="C74" i="13"/>
  <c r="C73" i="13"/>
  <c r="C72" i="13"/>
  <c r="C71" i="13"/>
  <c r="C70" i="13"/>
  <c r="E67" i="13"/>
  <c r="D67" i="13"/>
  <c r="C67" i="13"/>
  <c r="B67" i="13"/>
  <c r="B58" i="13"/>
  <c r="B57" i="13"/>
  <c r="B56" i="13"/>
  <c r="B53" i="13"/>
  <c r="B52" i="13"/>
  <c r="B51" i="13"/>
  <c r="C37" i="13"/>
  <c r="C36" i="13"/>
  <c r="C35" i="13"/>
  <c r="C34" i="13"/>
  <c r="C33" i="13"/>
  <c r="C32" i="13"/>
  <c r="C31" i="13"/>
  <c r="B26" i="13"/>
  <c r="B25" i="13"/>
  <c r="B24" i="13"/>
  <c r="B23" i="13"/>
  <c r="B22" i="13"/>
  <c r="AC17" i="13"/>
  <c r="Z17" i="13"/>
  <c r="U17" i="13"/>
  <c r="P17" i="13"/>
  <c r="K17" i="13"/>
  <c r="G17" i="13"/>
  <c r="AC16" i="13"/>
  <c r="Z16" i="13"/>
  <c r="U16" i="13"/>
  <c r="P16" i="13"/>
  <c r="K16" i="13"/>
  <c r="G16" i="13"/>
  <c r="AC15" i="13"/>
  <c r="Z15" i="13"/>
  <c r="U15" i="13"/>
  <c r="P15" i="13"/>
  <c r="K15" i="13"/>
  <c r="G15" i="13"/>
  <c r="AC14" i="13"/>
  <c r="Z14" i="13"/>
  <c r="Z13" i="13" s="1"/>
  <c r="U14" i="13"/>
  <c r="P14" i="13"/>
  <c r="K14" i="13"/>
  <c r="K13" i="13" s="1"/>
  <c r="G14" i="13"/>
  <c r="G13" i="13" s="1"/>
  <c r="AE13" i="13"/>
  <c r="AD13" i="13"/>
  <c r="AC13" i="13"/>
  <c r="AB13" i="13"/>
  <c r="AA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J13" i="13"/>
  <c r="I13" i="13"/>
  <c r="H13" i="13"/>
  <c r="F13" i="13"/>
  <c r="E13" i="13"/>
  <c r="D13" i="13"/>
  <c r="C13" i="13"/>
  <c r="B13" i="13"/>
  <c r="A5" i="13"/>
  <c r="A4" i="13"/>
  <c r="A3" i="13"/>
  <c r="A2" i="13"/>
  <c r="A201" i="13" l="1"/>
  <c r="AO104" i="13"/>
  <c r="H104" i="13" s="1"/>
  <c r="AT109" i="12" l="1"/>
  <c r="B109" i="12"/>
  <c r="AP109" i="12" s="1"/>
  <c r="H109" i="12" s="1"/>
  <c r="AS108" i="12"/>
  <c r="B108" i="12"/>
  <c r="AO108" i="12" s="1"/>
  <c r="H108" i="12" s="1"/>
  <c r="G104" i="12"/>
  <c r="F104" i="12"/>
  <c r="E104" i="12"/>
  <c r="D104" i="12"/>
  <c r="C104" i="12"/>
  <c r="B103" i="12"/>
  <c r="AS103" i="12" s="1"/>
  <c r="B102" i="12"/>
  <c r="AS102" i="12" s="1"/>
  <c r="B101" i="12"/>
  <c r="AS101" i="12" s="1"/>
  <c r="B100" i="12"/>
  <c r="AS100" i="12" s="1"/>
  <c r="B99" i="12"/>
  <c r="AS99" i="12" s="1"/>
  <c r="B98" i="12"/>
  <c r="AS98" i="12" s="1"/>
  <c r="B97" i="12"/>
  <c r="AS97" i="12" s="1"/>
  <c r="B96" i="12"/>
  <c r="B104" i="12" s="1"/>
  <c r="AS104" i="12" s="1"/>
  <c r="I92" i="12"/>
  <c r="H92" i="12"/>
  <c r="AO104" i="12" s="1"/>
  <c r="H104" i="12" s="1"/>
  <c r="G92" i="12"/>
  <c r="F92" i="12"/>
  <c r="E92" i="12"/>
  <c r="D92" i="12"/>
  <c r="C92" i="12"/>
  <c r="B92" i="12"/>
  <c r="AS91" i="12"/>
  <c r="AO91" i="12"/>
  <c r="J91" i="12"/>
  <c r="AS90" i="12"/>
  <c r="AO90" i="12"/>
  <c r="J90" i="12"/>
  <c r="AS89" i="12"/>
  <c r="AO89" i="12"/>
  <c r="J89" i="12" s="1"/>
  <c r="AS88" i="12"/>
  <c r="AO88" i="12"/>
  <c r="J88" i="12"/>
  <c r="AS87" i="12"/>
  <c r="AO87" i="12"/>
  <c r="J87" i="12"/>
  <c r="AS86" i="12"/>
  <c r="AO86" i="12"/>
  <c r="J86" i="12"/>
  <c r="AS85" i="12"/>
  <c r="AO85" i="12"/>
  <c r="J85" i="12" s="1"/>
  <c r="AS84" i="12"/>
  <c r="AO84" i="12"/>
  <c r="J84" i="12"/>
  <c r="AS83" i="12"/>
  <c r="AO83" i="12"/>
  <c r="J83" i="12"/>
  <c r="AS82" i="12"/>
  <c r="AO82" i="12"/>
  <c r="J82" i="12"/>
  <c r="AS81" i="12"/>
  <c r="AO81" i="12"/>
  <c r="J81" i="12" s="1"/>
  <c r="AS80" i="12"/>
  <c r="AO80" i="12"/>
  <c r="J80" i="12"/>
  <c r="AS79" i="12"/>
  <c r="AO79" i="12"/>
  <c r="J79" i="12"/>
  <c r="C74" i="12"/>
  <c r="C73" i="12"/>
  <c r="C72" i="12"/>
  <c r="C71" i="12"/>
  <c r="C70" i="12"/>
  <c r="E67" i="12"/>
  <c r="D67" i="12"/>
  <c r="C67" i="12"/>
  <c r="B67" i="12"/>
  <c r="B58" i="12"/>
  <c r="B57" i="12"/>
  <c r="B56" i="12"/>
  <c r="B53" i="12"/>
  <c r="B52" i="12"/>
  <c r="B51" i="12"/>
  <c r="C37" i="12"/>
  <c r="C36" i="12"/>
  <c r="C35" i="12"/>
  <c r="C34" i="12"/>
  <c r="C33" i="12"/>
  <c r="C32" i="12"/>
  <c r="C31" i="12"/>
  <c r="B26" i="12"/>
  <c r="B25" i="12"/>
  <c r="B24" i="12"/>
  <c r="B23" i="12"/>
  <c r="B22" i="12"/>
  <c r="AC17" i="12"/>
  <c r="Z17" i="12"/>
  <c r="U17" i="12"/>
  <c r="P17" i="12"/>
  <c r="K17" i="12"/>
  <c r="G17" i="12"/>
  <c r="AC16" i="12"/>
  <c r="Z16" i="12"/>
  <c r="U16" i="12"/>
  <c r="P16" i="12"/>
  <c r="K16" i="12"/>
  <c r="G16" i="12"/>
  <c r="AC15" i="12"/>
  <c r="AC13" i="12" s="1"/>
  <c r="Z15" i="12"/>
  <c r="U15" i="12"/>
  <c r="P15" i="12"/>
  <c r="K15" i="12"/>
  <c r="G15" i="12"/>
  <c r="G13" i="12" s="1"/>
  <c r="AC14" i="12"/>
  <c r="Z14" i="12"/>
  <c r="U14" i="12"/>
  <c r="U13" i="12" s="1"/>
  <c r="P14" i="12"/>
  <c r="P13" i="12" s="1"/>
  <c r="K14" i="12"/>
  <c r="G14" i="12"/>
  <c r="AE13" i="12"/>
  <c r="AD13" i="12"/>
  <c r="AB13" i="12"/>
  <c r="AA13" i="12"/>
  <c r="Z13" i="12"/>
  <c r="Y13" i="12"/>
  <c r="X13" i="12"/>
  <c r="W13" i="12"/>
  <c r="V13" i="12"/>
  <c r="T13" i="12"/>
  <c r="S13" i="12"/>
  <c r="R13" i="12"/>
  <c r="Q13" i="12"/>
  <c r="O13" i="12"/>
  <c r="N13" i="12"/>
  <c r="M13" i="12"/>
  <c r="L13" i="12"/>
  <c r="K13" i="12"/>
  <c r="J13" i="12"/>
  <c r="I13" i="12"/>
  <c r="H13" i="12"/>
  <c r="F13" i="12"/>
  <c r="E13" i="12"/>
  <c r="D13" i="12"/>
  <c r="C13" i="12"/>
  <c r="B13" i="12"/>
  <c r="A201" i="12" s="1"/>
  <c r="A5" i="12"/>
  <c r="A4" i="12"/>
  <c r="A3" i="12"/>
  <c r="A2" i="12"/>
  <c r="AO96" i="12" l="1"/>
  <c r="H96" i="12" s="1"/>
  <c r="AO97" i="12"/>
  <c r="H97" i="12" s="1"/>
  <c r="AO98" i="12"/>
  <c r="H98" i="12" s="1"/>
  <c r="AO99" i="12"/>
  <c r="H99" i="12" s="1"/>
  <c r="AO100" i="12"/>
  <c r="H100" i="12" s="1"/>
  <c r="AO101" i="12"/>
  <c r="H101" i="12" s="1"/>
  <c r="AO102" i="12"/>
  <c r="H102" i="12" s="1"/>
  <c r="AO103" i="12"/>
  <c r="H103" i="12" s="1"/>
  <c r="AS96" i="12"/>
  <c r="B201" i="12" s="1"/>
  <c r="AT109" i="11" l="1"/>
  <c r="AP109" i="11"/>
  <c r="H109" i="11" s="1"/>
  <c r="B109" i="11"/>
  <c r="AS108" i="11"/>
  <c r="AO108" i="11"/>
  <c r="H108" i="11" s="1"/>
  <c r="B108" i="11"/>
  <c r="G104" i="11"/>
  <c r="F104" i="11"/>
  <c r="E104" i="11"/>
  <c r="D104" i="11"/>
  <c r="C104" i="11"/>
  <c r="AS103" i="11"/>
  <c r="B103" i="11"/>
  <c r="AO103" i="11" s="1"/>
  <c r="H103" i="11" s="1"/>
  <c r="AS102" i="11"/>
  <c r="B102" i="11"/>
  <c r="AO102" i="11" s="1"/>
  <c r="H102" i="11" s="1"/>
  <c r="AS101" i="11"/>
  <c r="B101" i="11"/>
  <c r="AO101" i="11" s="1"/>
  <c r="H101" i="11" s="1"/>
  <c r="AS100" i="11"/>
  <c r="B100" i="11"/>
  <c r="AO100" i="11" s="1"/>
  <c r="H100" i="11" s="1"/>
  <c r="AS99" i="11"/>
  <c r="B99" i="11"/>
  <c r="AO99" i="11" s="1"/>
  <c r="H99" i="11" s="1"/>
  <c r="AS98" i="11"/>
  <c r="B98" i="11"/>
  <c r="AO98" i="11" s="1"/>
  <c r="H98" i="11" s="1"/>
  <c r="AS97" i="11"/>
  <c r="B97" i="11"/>
  <c r="AO97" i="11" s="1"/>
  <c r="H97" i="11" s="1"/>
  <c r="AS96" i="11"/>
  <c r="B96" i="11"/>
  <c r="AO96" i="11" s="1"/>
  <c r="H96" i="11" s="1"/>
  <c r="I92" i="11"/>
  <c r="H92" i="11"/>
  <c r="G92" i="11"/>
  <c r="F92" i="11"/>
  <c r="E92" i="11"/>
  <c r="D92" i="11"/>
  <c r="C92" i="11"/>
  <c r="B92" i="11"/>
  <c r="AS91" i="11"/>
  <c r="AO91" i="11"/>
  <c r="J91" i="11" s="1"/>
  <c r="AS90" i="11"/>
  <c r="AO90" i="11"/>
  <c r="J90" i="11" s="1"/>
  <c r="AS89" i="11"/>
  <c r="AO89" i="11"/>
  <c r="J89" i="11"/>
  <c r="AS88" i="11"/>
  <c r="AO88" i="11"/>
  <c r="J88" i="11"/>
  <c r="AS87" i="11"/>
  <c r="AO87" i="11"/>
  <c r="J87" i="11" s="1"/>
  <c r="AS86" i="11"/>
  <c r="AO86" i="11"/>
  <c r="J86" i="11" s="1"/>
  <c r="AS85" i="11"/>
  <c r="AO85" i="11"/>
  <c r="J85" i="11"/>
  <c r="AS84" i="11"/>
  <c r="AO84" i="11"/>
  <c r="J84" i="11"/>
  <c r="AS83" i="11"/>
  <c r="AO83" i="11"/>
  <c r="J83" i="11" s="1"/>
  <c r="AS82" i="11"/>
  <c r="AO82" i="11"/>
  <c r="J82" i="11" s="1"/>
  <c r="AS81" i="11"/>
  <c r="AO81" i="11"/>
  <c r="J81" i="11"/>
  <c r="AS80" i="11"/>
  <c r="AO80" i="11"/>
  <c r="J80" i="11"/>
  <c r="AS79" i="11"/>
  <c r="AO79" i="11"/>
  <c r="J79" i="11" s="1"/>
  <c r="C74" i="11"/>
  <c r="C73" i="11"/>
  <c r="C72" i="11"/>
  <c r="C71" i="11"/>
  <c r="C70" i="11"/>
  <c r="E67" i="11"/>
  <c r="D67" i="11"/>
  <c r="C67" i="11"/>
  <c r="B67" i="11"/>
  <c r="B58" i="11"/>
  <c r="B57" i="11"/>
  <c r="B56" i="11"/>
  <c r="B53" i="11"/>
  <c r="B52" i="11"/>
  <c r="B51" i="11"/>
  <c r="C37" i="11"/>
  <c r="C36" i="11"/>
  <c r="C35" i="11"/>
  <c r="C34" i="11"/>
  <c r="C33" i="11"/>
  <c r="C32" i="11"/>
  <c r="C31" i="11"/>
  <c r="B26" i="11"/>
  <c r="B25" i="11"/>
  <c r="B24" i="11"/>
  <c r="B23" i="11"/>
  <c r="B22" i="11"/>
  <c r="AC17" i="11"/>
  <c r="Z17" i="11"/>
  <c r="U17" i="11"/>
  <c r="P17" i="11"/>
  <c r="K17" i="11"/>
  <c r="G17" i="11"/>
  <c r="AC16" i="11"/>
  <c r="Z16" i="11"/>
  <c r="U16" i="11"/>
  <c r="P16" i="11"/>
  <c r="K16" i="11"/>
  <c r="G16" i="11"/>
  <c r="AC15" i="11"/>
  <c r="Z15" i="11"/>
  <c r="U15" i="11"/>
  <c r="P15" i="11"/>
  <c r="K15" i="11"/>
  <c r="G15" i="11"/>
  <c r="AC14" i="11"/>
  <c r="Z14" i="11"/>
  <c r="U14" i="11"/>
  <c r="P14" i="11"/>
  <c r="P13" i="11" s="1"/>
  <c r="K14" i="11"/>
  <c r="K13" i="11" s="1"/>
  <c r="G14" i="11"/>
  <c r="G13" i="11" s="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O13" i="11"/>
  <c r="N13" i="11"/>
  <c r="M13" i="11"/>
  <c r="L13" i="11"/>
  <c r="J13" i="11"/>
  <c r="I13" i="11"/>
  <c r="H13" i="11"/>
  <c r="F13" i="11"/>
  <c r="E13" i="11"/>
  <c r="D13" i="11"/>
  <c r="C13" i="11"/>
  <c r="B13" i="11"/>
  <c r="A5" i="11"/>
  <c r="A4" i="11"/>
  <c r="A3" i="11"/>
  <c r="A2" i="11"/>
  <c r="A201" i="11" l="1"/>
  <c r="B104" i="11"/>
  <c r="AO104" i="11" s="1"/>
  <c r="H104" i="11" s="1"/>
  <c r="AS104" i="11"/>
  <c r="B201" i="11" s="1"/>
  <c r="AT109" i="10" l="1"/>
  <c r="AP109" i="10"/>
  <c r="H109" i="10" s="1"/>
  <c r="B109" i="10"/>
  <c r="AS108" i="10"/>
  <c r="AO108" i="10"/>
  <c r="H108" i="10" s="1"/>
  <c r="B108" i="10"/>
  <c r="G104" i="10"/>
  <c r="F104" i="10"/>
  <c r="E104" i="10"/>
  <c r="D104" i="10"/>
  <c r="C104" i="10"/>
  <c r="AS103" i="10"/>
  <c r="AO103" i="10"/>
  <c r="H103" i="10" s="1"/>
  <c r="B103" i="10"/>
  <c r="AS102" i="10"/>
  <c r="AO102" i="10"/>
  <c r="H102" i="10" s="1"/>
  <c r="B102" i="10"/>
  <c r="AS101" i="10"/>
  <c r="AO101" i="10"/>
  <c r="H101" i="10" s="1"/>
  <c r="B101" i="10"/>
  <c r="AS100" i="10"/>
  <c r="AO100" i="10"/>
  <c r="H100" i="10" s="1"/>
  <c r="B100" i="10"/>
  <c r="AS99" i="10"/>
  <c r="AO99" i="10"/>
  <c r="H99" i="10" s="1"/>
  <c r="B99" i="10"/>
  <c r="AS98" i="10"/>
  <c r="AO98" i="10"/>
  <c r="H98" i="10" s="1"/>
  <c r="B98" i="10"/>
  <c r="AS97" i="10"/>
  <c r="AO97" i="10"/>
  <c r="H97" i="10" s="1"/>
  <c r="B97" i="10"/>
  <c r="AS96" i="10"/>
  <c r="AO96" i="10"/>
  <c r="H96" i="10" s="1"/>
  <c r="B96" i="10"/>
  <c r="B104" i="10" s="1"/>
  <c r="I92" i="10"/>
  <c r="H92" i="10"/>
  <c r="G92" i="10"/>
  <c r="F92" i="10"/>
  <c r="E92" i="10"/>
  <c r="D92" i="10"/>
  <c r="C92" i="10"/>
  <c r="B92" i="10"/>
  <c r="AS91" i="10"/>
  <c r="AO91" i="10"/>
  <c r="J91" i="10" s="1"/>
  <c r="AS90" i="10"/>
  <c r="AO90" i="10"/>
  <c r="J90" i="10"/>
  <c r="AS89" i="10"/>
  <c r="AO89" i="10"/>
  <c r="J89" i="10"/>
  <c r="AS88" i="10"/>
  <c r="AO88" i="10"/>
  <c r="J88" i="10"/>
  <c r="AS87" i="10"/>
  <c r="AO87" i="10"/>
  <c r="J87" i="10" s="1"/>
  <c r="AS86" i="10"/>
  <c r="AO86" i="10"/>
  <c r="J86" i="10"/>
  <c r="AS85" i="10"/>
  <c r="AO85" i="10"/>
  <c r="J85" i="10"/>
  <c r="AS84" i="10"/>
  <c r="AO84" i="10"/>
  <c r="J84" i="10"/>
  <c r="AS83" i="10"/>
  <c r="AO83" i="10"/>
  <c r="J83" i="10" s="1"/>
  <c r="AS82" i="10"/>
  <c r="AO82" i="10"/>
  <c r="J82" i="10"/>
  <c r="AS81" i="10"/>
  <c r="AO81" i="10"/>
  <c r="J81" i="10"/>
  <c r="AS80" i="10"/>
  <c r="AO80" i="10"/>
  <c r="J80" i="10"/>
  <c r="AS79" i="10"/>
  <c r="AO79" i="10"/>
  <c r="J79" i="10" s="1"/>
  <c r="C74" i="10"/>
  <c r="C73" i="10"/>
  <c r="C72" i="10"/>
  <c r="C71" i="10"/>
  <c r="C70" i="10"/>
  <c r="E67" i="10"/>
  <c r="D67" i="10"/>
  <c r="C67" i="10"/>
  <c r="B67" i="10"/>
  <c r="B58" i="10"/>
  <c r="B57" i="10"/>
  <c r="B56" i="10"/>
  <c r="B53" i="10"/>
  <c r="B52" i="10"/>
  <c r="B51" i="10"/>
  <c r="C37" i="10"/>
  <c r="C36" i="10"/>
  <c r="C35" i="10"/>
  <c r="C34" i="10"/>
  <c r="C33" i="10"/>
  <c r="C32" i="10"/>
  <c r="C31" i="10"/>
  <c r="B26" i="10"/>
  <c r="B25" i="10"/>
  <c r="B24" i="10"/>
  <c r="B23" i="10"/>
  <c r="B22" i="10"/>
  <c r="AC17" i="10"/>
  <c r="Z17" i="10"/>
  <c r="U17" i="10"/>
  <c r="P17" i="10"/>
  <c r="K17" i="10"/>
  <c r="G17" i="10"/>
  <c r="AC16" i="10"/>
  <c r="Z16" i="10"/>
  <c r="U16" i="10"/>
  <c r="P16" i="10"/>
  <c r="K16" i="10"/>
  <c r="G16" i="10"/>
  <c r="AC15" i="10"/>
  <c r="Z15" i="10"/>
  <c r="U15" i="10"/>
  <c r="P15" i="10"/>
  <c r="K15" i="10"/>
  <c r="G15" i="10"/>
  <c r="AC14" i="10"/>
  <c r="Z14" i="10"/>
  <c r="Z13" i="10" s="1"/>
  <c r="U14" i="10"/>
  <c r="P14" i="10"/>
  <c r="K14" i="10"/>
  <c r="K13" i="10" s="1"/>
  <c r="G14" i="10"/>
  <c r="G13" i="10" s="1"/>
  <c r="AE13" i="10"/>
  <c r="AD13" i="10"/>
  <c r="AC13" i="10"/>
  <c r="AB13" i="10"/>
  <c r="AA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J13" i="10"/>
  <c r="I13" i="10"/>
  <c r="H13" i="10"/>
  <c r="F13" i="10"/>
  <c r="E13" i="10"/>
  <c r="D13" i="10"/>
  <c r="C13" i="10"/>
  <c r="B13" i="10"/>
  <c r="A5" i="10"/>
  <c r="A4" i="10"/>
  <c r="A3" i="10"/>
  <c r="A2" i="10"/>
  <c r="AS104" i="10" l="1"/>
  <c r="B201" i="10" s="1"/>
  <c r="A201" i="10"/>
  <c r="AO104" i="10"/>
  <c r="H104" i="10" s="1"/>
  <c r="AT109" i="9" l="1"/>
  <c r="AP109" i="9"/>
  <c r="H109" i="9" s="1"/>
  <c r="B109" i="9"/>
  <c r="AS108" i="9"/>
  <c r="AO108" i="9"/>
  <c r="H108" i="9" s="1"/>
  <c r="B108" i="9"/>
  <c r="G104" i="9"/>
  <c r="F104" i="9"/>
  <c r="E104" i="9"/>
  <c r="D104" i="9"/>
  <c r="C104" i="9"/>
  <c r="AS103" i="9"/>
  <c r="B103" i="9"/>
  <c r="AO103" i="9" s="1"/>
  <c r="H103" i="9" s="1"/>
  <c r="AS102" i="9"/>
  <c r="B102" i="9"/>
  <c r="AO102" i="9" s="1"/>
  <c r="H102" i="9" s="1"/>
  <c r="AS101" i="9"/>
  <c r="B101" i="9"/>
  <c r="AO101" i="9" s="1"/>
  <c r="H101" i="9" s="1"/>
  <c r="AS100" i="9"/>
  <c r="B100" i="9"/>
  <c r="AO100" i="9" s="1"/>
  <c r="H100" i="9" s="1"/>
  <c r="AS99" i="9"/>
  <c r="B99" i="9"/>
  <c r="AO99" i="9" s="1"/>
  <c r="H99" i="9" s="1"/>
  <c r="AS98" i="9"/>
  <c r="B98" i="9"/>
  <c r="AO98" i="9" s="1"/>
  <c r="H98" i="9" s="1"/>
  <c r="AS97" i="9"/>
  <c r="B97" i="9"/>
  <c r="AO97" i="9" s="1"/>
  <c r="H97" i="9" s="1"/>
  <c r="AS96" i="9"/>
  <c r="B96" i="9"/>
  <c r="AO96" i="9" s="1"/>
  <c r="H96" i="9" s="1"/>
  <c r="I92" i="9"/>
  <c r="H92" i="9"/>
  <c r="G92" i="9"/>
  <c r="F92" i="9"/>
  <c r="E92" i="9"/>
  <c r="D92" i="9"/>
  <c r="C92" i="9"/>
  <c r="B92" i="9"/>
  <c r="AS91" i="9"/>
  <c r="AO91" i="9"/>
  <c r="J91" i="9" s="1"/>
  <c r="AS90" i="9"/>
  <c r="AO90" i="9"/>
  <c r="J90" i="9" s="1"/>
  <c r="AS89" i="9"/>
  <c r="AO89" i="9"/>
  <c r="J89" i="9"/>
  <c r="AS88" i="9"/>
  <c r="AO88" i="9"/>
  <c r="J88" i="9"/>
  <c r="AS87" i="9"/>
  <c r="AO87" i="9"/>
  <c r="J87" i="9" s="1"/>
  <c r="AS86" i="9"/>
  <c r="AO86" i="9"/>
  <c r="J86" i="9" s="1"/>
  <c r="AS85" i="9"/>
  <c r="AO85" i="9"/>
  <c r="J85" i="9"/>
  <c r="AS84" i="9"/>
  <c r="AO84" i="9"/>
  <c r="J84" i="9"/>
  <c r="AS83" i="9"/>
  <c r="AO83" i="9"/>
  <c r="J83" i="9" s="1"/>
  <c r="AS82" i="9"/>
  <c r="AO82" i="9"/>
  <c r="J82" i="9" s="1"/>
  <c r="AS81" i="9"/>
  <c r="AO81" i="9"/>
  <c r="J81" i="9"/>
  <c r="AS80" i="9"/>
  <c r="AO80" i="9"/>
  <c r="J80" i="9"/>
  <c r="AS79" i="9"/>
  <c r="AO79" i="9"/>
  <c r="J79" i="9" s="1"/>
  <c r="C74" i="9"/>
  <c r="C73" i="9"/>
  <c r="C72" i="9"/>
  <c r="C71" i="9"/>
  <c r="C70" i="9"/>
  <c r="E67" i="9"/>
  <c r="D67" i="9"/>
  <c r="C67" i="9"/>
  <c r="B67" i="9"/>
  <c r="B58" i="9"/>
  <c r="B57" i="9"/>
  <c r="B56" i="9"/>
  <c r="B53" i="9"/>
  <c r="B52" i="9"/>
  <c r="B51" i="9"/>
  <c r="C37" i="9"/>
  <c r="C36" i="9"/>
  <c r="C35" i="9"/>
  <c r="C34" i="9"/>
  <c r="C33" i="9"/>
  <c r="C32" i="9"/>
  <c r="C31" i="9"/>
  <c r="B26" i="9"/>
  <c r="B25" i="9"/>
  <c r="B24" i="9"/>
  <c r="B23" i="9"/>
  <c r="B22" i="9"/>
  <c r="AC17" i="9"/>
  <c r="Z17" i="9"/>
  <c r="U17" i="9"/>
  <c r="P17" i="9"/>
  <c r="K17" i="9"/>
  <c r="G17" i="9"/>
  <c r="AC16" i="9"/>
  <c r="Z16" i="9"/>
  <c r="U16" i="9"/>
  <c r="P16" i="9"/>
  <c r="K16" i="9"/>
  <c r="G16" i="9"/>
  <c r="AC15" i="9"/>
  <c r="Z15" i="9"/>
  <c r="U15" i="9"/>
  <c r="P15" i="9"/>
  <c r="K15" i="9"/>
  <c r="G15" i="9"/>
  <c r="AC14" i="9"/>
  <c r="Z14" i="9"/>
  <c r="U14" i="9"/>
  <c r="P14" i="9"/>
  <c r="P13" i="9" s="1"/>
  <c r="K14" i="9"/>
  <c r="K13" i="9" s="1"/>
  <c r="G14" i="9"/>
  <c r="G13" i="9" s="1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O13" i="9"/>
  <c r="N13" i="9"/>
  <c r="M13" i="9"/>
  <c r="L13" i="9"/>
  <c r="J13" i="9"/>
  <c r="I13" i="9"/>
  <c r="H13" i="9"/>
  <c r="F13" i="9"/>
  <c r="E13" i="9"/>
  <c r="D13" i="9"/>
  <c r="C13" i="9"/>
  <c r="B13" i="9"/>
  <c r="A5" i="9"/>
  <c r="A4" i="9"/>
  <c r="A3" i="9"/>
  <c r="A2" i="9"/>
  <c r="B201" i="9" l="1"/>
  <c r="A201" i="9"/>
  <c r="AO104" i="9"/>
  <c r="H104" i="9" s="1"/>
  <c r="B104" i="9"/>
  <c r="AS104" i="9"/>
  <c r="AT109" i="8" l="1"/>
  <c r="AP109" i="8"/>
  <c r="H109" i="8" s="1"/>
  <c r="B109" i="8"/>
  <c r="AS108" i="8"/>
  <c r="AO108" i="8"/>
  <c r="H108" i="8" s="1"/>
  <c r="B108" i="8"/>
  <c r="G104" i="8"/>
  <c r="F104" i="8"/>
  <c r="E104" i="8"/>
  <c r="D104" i="8"/>
  <c r="C104" i="8"/>
  <c r="AS103" i="8"/>
  <c r="AO103" i="8"/>
  <c r="H103" i="8" s="1"/>
  <c r="B103" i="8"/>
  <c r="AS102" i="8"/>
  <c r="AO102" i="8"/>
  <c r="H102" i="8" s="1"/>
  <c r="B102" i="8"/>
  <c r="AS101" i="8"/>
  <c r="AO101" i="8"/>
  <c r="H101" i="8" s="1"/>
  <c r="B101" i="8"/>
  <c r="AS100" i="8"/>
  <c r="AO100" i="8"/>
  <c r="H100" i="8" s="1"/>
  <c r="B100" i="8"/>
  <c r="AS99" i="8"/>
  <c r="AO99" i="8"/>
  <c r="H99" i="8" s="1"/>
  <c r="B99" i="8"/>
  <c r="AS98" i="8"/>
  <c r="AO98" i="8"/>
  <c r="H98" i="8" s="1"/>
  <c r="B98" i="8"/>
  <c r="AS97" i="8"/>
  <c r="AO97" i="8"/>
  <c r="H97" i="8" s="1"/>
  <c r="B97" i="8"/>
  <c r="AS96" i="8"/>
  <c r="AO96" i="8"/>
  <c r="H96" i="8" s="1"/>
  <c r="B96" i="8"/>
  <c r="B104" i="8" s="1"/>
  <c r="I92" i="8"/>
  <c r="H92" i="8"/>
  <c r="AS104" i="8" s="1"/>
  <c r="G92" i="8"/>
  <c r="F92" i="8"/>
  <c r="E92" i="8"/>
  <c r="D92" i="8"/>
  <c r="C92" i="8"/>
  <c r="B92" i="8"/>
  <c r="AS91" i="8"/>
  <c r="AO91" i="8"/>
  <c r="J91" i="8" s="1"/>
  <c r="AS90" i="8"/>
  <c r="AO90" i="8"/>
  <c r="J90" i="8" s="1"/>
  <c r="AS89" i="8"/>
  <c r="AO89" i="8"/>
  <c r="J89" i="8"/>
  <c r="AS88" i="8"/>
  <c r="AO88" i="8"/>
  <c r="J88" i="8"/>
  <c r="AS87" i="8"/>
  <c r="AO87" i="8"/>
  <c r="J87" i="8" s="1"/>
  <c r="AS86" i="8"/>
  <c r="AO86" i="8"/>
  <c r="J86" i="8" s="1"/>
  <c r="AS85" i="8"/>
  <c r="AO85" i="8"/>
  <c r="J85" i="8"/>
  <c r="AS84" i="8"/>
  <c r="AO84" i="8"/>
  <c r="J84" i="8"/>
  <c r="AS83" i="8"/>
  <c r="AO83" i="8"/>
  <c r="J83" i="8" s="1"/>
  <c r="AS82" i="8"/>
  <c r="AO82" i="8"/>
  <c r="J82" i="8" s="1"/>
  <c r="AS81" i="8"/>
  <c r="AO81" i="8"/>
  <c r="J81" i="8"/>
  <c r="AS80" i="8"/>
  <c r="AO80" i="8"/>
  <c r="J80" i="8"/>
  <c r="AS79" i="8"/>
  <c r="AO79" i="8"/>
  <c r="J79" i="8" s="1"/>
  <c r="C74" i="8"/>
  <c r="C73" i="8"/>
  <c r="C72" i="8"/>
  <c r="C71" i="8"/>
  <c r="C70" i="8"/>
  <c r="E67" i="8"/>
  <c r="D67" i="8"/>
  <c r="C67" i="8"/>
  <c r="B67" i="8"/>
  <c r="B58" i="8"/>
  <c r="B57" i="8"/>
  <c r="B56" i="8"/>
  <c r="B53" i="8"/>
  <c r="B52" i="8"/>
  <c r="B51" i="8"/>
  <c r="C37" i="8"/>
  <c r="C36" i="8"/>
  <c r="C35" i="8"/>
  <c r="C34" i="8"/>
  <c r="C33" i="8"/>
  <c r="C32" i="8"/>
  <c r="C31" i="8"/>
  <c r="B26" i="8"/>
  <c r="B25" i="8"/>
  <c r="B24" i="8"/>
  <c r="B23" i="8"/>
  <c r="B22" i="8"/>
  <c r="AC17" i="8"/>
  <c r="Z17" i="8"/>
  <c r="U17" i="8"/>
  <c r="P17" i="8"/>
  <c r="K17" i="8"/>
  <c r="G17" i="8"/>
  <c r="AC16" i="8"/>
  <c r="Z16" i="8"/>
  <c r="U16" i="8"/>
  <c r="P16" i="8"/>
  <c r="K16" i="8"/>
  <c r="G16" i="8"/>
  <c r="AC15" i="8"/>
  <c r="Z15" i="8"/>
  <c r="U15" i="8"/>
  <c r="P15" i="8"/>
  <c r="K15" i="8"/>
  <c r="G15" i="8"/>
  <c r="AC14" i="8"/>
  <c r="Z14" i="8"/>
  <c r="Z13" i="8" s="1"/>
  <c r="U14" i="8"/>
  <c r="P14" i="8"/>
  <c r="K14" i="8"/>
  <c r="K13" i="8" s="1"/>
  <c r="G14" i="8"/>
  <c r="G13" i="8" s="1"/>
  <c r="AE13" i="8"/>
  <c r="AD13" i="8"/>
  <c r="AC13" i="8"/>
  <c r="AB13" i="8"/>
  <c r="AA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J13" i="8"/>
  <c r="I13" i="8"/>
  <c r="H13" i="8"/>
  <c r="F13" i="8"/>
  <c r="E13" i="8"/>
  <c r="D13" i="8"/>
  <c r="C13" i="8"/>
  <c r="B13" i="8"/>
  <c r="A201" i="8" s="1"/>
  <c r="A5" i="8"/>
  <c r="A4" i="8"/>
  <c r="A3" i="8"/>
  <c r="A2" i="8"/>
  <c r="B201" i="8" l="1"/>
  <c r="AO104" i="8"/>
  <c r="H104" i="8" s="1"/>
  <c r="AT109" i="7" l="1"/>
  <c r="AP109" i="7"/>
  <c r="H109" i="7" s="1"/>
  <c r="B109" i="7"/>
  <c r="AS108" i="7"/>
  <c r="AO108" i="7"/>
  <c r="H108" i="7" s="1"/>
  <c r="B108" i="7"/>
  <c r="G104" i="7"/>
  <c r="F104" i="7"/>
  <c r="E104" i="7"/>
  <c r="D104" i="7"/>
  <c r="C104" i="7"/>
  <c r="AS103" i="7"/>
  <c r="AO103" i="7"/>
  <c r="H103" i="7" s="1"/>
  <c r="B103" i="7"/>
  <c r="AS102" i="7"/>
  <c r="AO102" i="7"/>
  <c r="H102" i="7" s="1"/>
  <c r="B102" i="7"/>
  <c r="AS101" i="7"/>
  <c r="AO101" i="7"/>
  <c r="H101" i="7" s="1"/>
  <c r="B101" i="7"/>
  <c r="AS100" i="7"/>
  <c r="AO100" i="7"/>
  <c r="H100" i="7" s="1"/>
  <c r="B100" i="7"/>
  <c r="AS99" i="7"/>
  <c r="AO99" i="7"/>
  <c r="H99" i="7" s="1"/>
  <c r="B99" i="7"/>
  <c r="AS98" i="7"/>
  <c r="AO98" i="7"/>
  <c r="H98" i="7" s="1"/>
  <c r="B98" i="7"/>
  <c r="AS97" i="7"/>
  <c r="AO97" i="7"/>
  <c r="H97" i="7" s="1"/>
  <c r="B97" i="7"/>
  <c r="AS96" i="7"/>
  <c r="AO96" i="7"/>
  <c r="H96" i="7" s="1"/>
  <c r="B96" i="7"/>
  <c r="B104" i="7" s="1"/>
  <c r="I92" i="7"/>
  <c r="H92" i="7"/>
  <c r="G92" i="7"/>
  <c r="F92" i="7"/>
  <c r="E92" i="7"/>
  <c r="D92" i="7"/>
  <c r="C92" i="7"/>
  <c r="B92" i="7"/>
  <c r="AS91" i="7"/>
  <c r="AO91" i="7"/>
  <c r="J91" i="7" s="1"/>
  <c r="AS90" i="7"/>
  <c r="AO90" i="7"/>
  <c r="J90" i="7"/>
  <c r="AS89" i="7"/>
  <c r="AO89" i="7"/>
  <c r="J89" i="7"/>
  <c r="AS88" i="7"/>
  <c r="AO88" i="7"/>
  <c r="J88" i="7"/>
  <c r="AS87" i="7"/>
  <c r="AO87" i="7"/>
  <c r="J87" i="7" s="1"/>
  <c r="AS86" i="7"/>
  <c r="AO86" i="7"/>
  <c r="J86" i="7"/>
  <c r="AS85" i="7"/>
  <c r="AO85" i="7"/>
  <c r="J85" i="7"/>
  <c r="AS84" i="7"/>
  <c r="AO84" i="7"/>
  <c r="J84" i="7"/>
  <c r="AS83" i="7"/>
  <c r="AO83" i="7"/>
  <c r="J83" i="7" s="1"/>
  <c r="AS82" i="7"/>
  <c r="AO82" i="7"/>
  <c r="J82" i="7"/>
  <c r="AS81" i="7"/>
  <c r="AO81" i="7"/>
  <c r="J81" i="7"/>
  <c r="AS80" i="7"/>
  <c r="AO80" i="7"/>
  <c r="J80" i="7"/>
  <c r="AS79" i="7"/>
  <c r="AO79" i="7"/>
  <c r="J79" i="7" s="1"/>
  <c r="C74" i="7"/>
  <c r="C73" i="7"/>
  <c r="C72" i="7"/>
  <c r="C71" i="7"/>
  <c r="C70" i="7"/>
  <c r="E67" i="7"/>
  <c r="D67" i="7"/>
  <c r="C67" i="7"/>
  <c r="B67" i="7"/>
  <c r="B58" i="7"/>
  <c r="B57" i="7"/>
  <c r="B56" i="7"/>
  <c r="B53" i="7"/>
  <c r="B52" i="7"/>
  <c r="B51" i="7"/>
  <c r="C37" i="7"/>
  <c r="C36" i="7"/>
  <c r="C35" i="7"/>
  <c r="C34" i="7"/>
  <c r="C33" i="7"/>
  <c r="C32" i="7"/>
  <c r="C31" i="7"/>
  <c r="B26" i="7"/>
  <c r="B25" i="7"/>
  <c r="B24" i="7"/>
  <c r="B23" i="7"/>
  <c r="B22" i="7"/>
  <c r="AC17" i="7"/>
  <c r="Z17" i="7"/>
  <c r="U17" i="7"/>
  <c r="P17" i="7"/>
  <c r="K17" i="7"/>
  <c r="G17" i="7"/>
  <c r="AC16" i="7"/>
  <c r="Z16" i="7"/>
  <c r="U16" i="7"/>
  <c r="P16" i="7"/>
  <c r="K16" i="7"/>
  <c r="G16" i="7"/>
  <c r="AC15" i="7"/>
  <c r="Z15" i="7"/>
  <c r="U15" i="7"/>
  <c r="P15" i="7"/>
  <c r="K15" i="7"/>
  <c r="G15" i="7"/>
  <c r="AC14" i="7"/>
  <c r="Z14" i="7"/>
  <c r="Z13" i="7" s="1"/>
  <c r="U14" i="7"/>
  <c r="P14" i="7"/>
  <c r="K14" i="7"/>
  <c r="K13" i="7" s="1"/>
  <c r="G14" i="7"/>
  <c r="G13" i="7" s="1"/>
  <c r="AE13" i="7"/>
  <c r="AD13" i="7"/>
  <c r="AC13" i="7"/>
  <c r="AB13" i="7"/>
  <c r="AA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J13" i="7"/>
  <c r="I13" i="7"/>
  <c r="H13" i="7"/>
  <c r="F13" i="7"/>
  <c r="E13" i="7"/>
  <c r="D13" i="7"/>
  <c r="C13" i="7"/>
  <c r="B13" i="7"/>
  <c r="A5" i="7"/>
  <c r="A4" i="7"/>
  <c r="A3" i="7"/>
  <c r="A2" i="7"/>
  <c r="B201" i="7" l="1"/>
  <c r="AS104" i="7"/>
  <c r="A201" i="7"/>
  <c r="AO104" i="7"/>
  <c r="H104" i="7" s="1"/>
  <c r="AT109" i="6" l="1"/>
  <c r="AP109" i="6"/>
  <c r="H109" i="6" s="1"/>
  <c r="B109" i="6"/>
  <c r="AS108" i="6"/>
  <c r="AO108" i="6"/>
  <c r="H108" i="6" s="1"/>
  <c r="B108" i="6"/>
  <c r="G104" i="6"/>
  <c r="F104" i="6"/>
  <c r="E104" i="6"/>
  <c r="D104" i="6"/>
  <c r="C104" i="6"/>
  <c r="AS103" i="6"/>
  <c r="AO103" i="6"/>
  <c r="H103" i="6" s="1"/>
  <c r="B103" i="6"/>
  <c r="AS102" i="6"/>
  <c r="AO102" i="6"/>
  <c r="H102" i="6" s="1"/>
  <c r="B102" i="6"/>
  <c r="AS101" i="6"/>
  <c r="AO101" i="6"/>
  <c r="H101" i="6" s="1"/>
  <c r="B101" i="6"/>
  <c r="AS100" i="6"/>
  <c r="AO100" i="6"/>
  <c r="H100" i="6" s="1"/>
  <c r="B100" i="6"/>
  <c r="AS99" i="6"/>
  <c r="AO99" i="6"/>
  <c r="H99" i="6" s="1"/>
  <c r="B99" i="6"/>
  <c r="AS98" i="6"/>
  <c r="AO98" i="6"/>
  <c r="H98" i="6" s="1"/>
  <c r="B98" i="6"/>
  <c r="AS97" i="6"/>
  <c r="AO97" i="6"/>
  <c r="H97" i="6" s="1"/>
  <c r="B97" i="6"/>
  <c r="AS96" i="6"/>
  <c r="AO96" i="6"/>
  <c r="H96" i="6" s="1"/>
  <c r="B96" i="6"/>
  <c r="B104" i="6" s="1"/>
  <c r="I92" i="6"/>
  <c r="AO104" i="6" s="1"/>
  <c r="H104" i="6" s="1"/>
  <c r="H92" i="6"/>
  <c r="AS104" i="6" s="1"/>
  <c r="G92" i="6"/>
  <c r="F92" i="6"/>
  <c r="E92" i="6"/>
  <c r="D92" i="6"/>
  <c r="C92" i="6"/>
  <c r="B92" i="6"/>
  <c r="AS91" i="6"/>
  <c r="AO91" i="6"/>
  <c r="J91" i="6" s="1"/>
  <c r="AS90" i="6"/>
  <c r="AO90" i="6"/>
  <c r="J90" i="6" s="1"/>
  <c r="AS89" i="6"/>
  <c r="AO89" i="6"/>
  <c r="J89" i="6"/>
  <c r="AS88" i="6"/>
  <c r="AO88" i="6"/>
  <c r="J88" i="6"/>
  <c r="AS87" i="6"/>
  <c r="AO87" i="6"/>
  <c r="J87" i="6" s="1"/>
  <c r="AS86" i="6"/>
  <c r="AO86" i="6"/>
  <c r="J86" i="6" s="1"/>
  <c r="AS85" i="6"/>
  <c r="AO85" i="6"/>
  <c r="J85" i="6"/>
  <c r="AS84" i="6"/>
  <c r="AO84" i="6"/>
  <c r="J84" i="6"/>
  <c r="AS83" i="6"/>
  <c r="AO83" i="6"/>
  <c r="J83" i="6" s="1"/>
  <c r="AS82" i="6"/>
  <c r="AO82" i="6"/>
  <c r="J82" i="6" s="1"/>
  <c r="AS81" i="6"/>
  <c r="AO81" i="6"/>
  <c r="J81" i="6"/>
  <c r="AS80" i="6"/>
  <c r="AO80" i="6"/>
  <c r="J80" i="6"/>
  <c r="AS79" i="6"/>
  <c r="AO79" i="6"/>
  <c r="J79" i="6" s="1"/>
  <c r="C74" i="6"/>
  <c r="C73" i="6"/>
  <c r="C72" i="6"/>
  <c r="C71" i="6"/>
  <c r="C70" i="6"/>
  <c r="E67" i="6"/>
  <c r="D67" i="6"/>
  <c r="C67" i="6"/>
  <c r="B67" i="6"/>
  <c r="B58" i="6"/>
  <c r="B57" i="6"/>
  <c r="B56" i="6"/>
  <c r="B53" i="6"/>
  <c r="B52" i="6"/>
  <c r="B51" i="6"/>
  <c r="C37" i="6"/>
  <c r="C36" i="6"/>
  <c r="C35" i="6"/>
  <c r="C34" i="6"/>
  <c r="C33" i="6"/>
  <c r="C32" i="6"/>
  <c r="C31" i="6"/>
  <c r="B26" i="6"/>
  <c r="B25" i="6"/>
  <c r="B24" i="6"/>
  <c r="B23" i="6"/>
  <c r="B22" i="6"/>
  <c r="AC17" i="6"/>
  <c r="Z17" i="6"/>
  <c r="U17" i="6"/>
  <c r="P17" i="6"/>
  <c r="K17" i="6"/>
  <c r="G17" i="6"/>
  <c r="AC16" i="6"/>
  <c r="Z16" i="6"/>
  <c r="U16" i="6"/>
  <c r="P16" i="6"/>
  <c r="K16" i="6"/>
  <c r="G16" i="6"/>
  <c r="AC15" i="6"/>
  <c r="Z15" i="6"/>
  <c r="U15" i="6"/>
  <c r="P15" i="6"/>
  <c r="K15" i="6"/>
  <c r="G15" i="6"/>
  <c r="AC14" i="6"/>
  <c r="Z14" i="6"/>
  <c r="Z13" i="6" s="1"/>
  <c r="U14" i="6"/>
  <c r="P14" i="6"/>
  <c r="K14" i="6"/>
  <c r="K13" i="6" s="1"/>
  <c r="G14" i="6"/>
  <c r="G13" i="6" s="1"/>
  <c r="AE13" i="6"/>
  <c r="AD13" i="6"/>
  <c r="AC13" i="6"/>
  <c r="AB13" i="6"/>
  <c r="AA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J13" i="6"/>
  <c r="I13" i="6"/>
  <c r="H13" i="6"/>
  <c r="F13" i="6"/>
  <c r="E13" i="6"/>
  <c r="D13" i="6"/>
  <c r="C13" i="6"/>
  <c r="B13" i="6"/>
  <c r="A201" i="6" s="1"/>
  <c r="A5" i="6"/>
  <c r="A4" i="6"/>
  <c r="A3" i="6"/>
  <c r="A2" i="6"/>
  <c r="B201" i="6" l="1"/>
  <c r="AT109" i="5" l="1"/>
  <c r="AP109" i="5"/>
  <c r="H109" i="5" s="1"/>
  <c r="B109" i="5"/>
  <c r="AS108" i="5"/>
  <c r="AO108" i="5"/>
  <c r="H108" i="5" s="1"/>
  <c r="B108" i="5"/>
  <c r="G104" i="5"/>
  <c r="F104" i="5"/>
  <c r="E104" i="5"/>
  <c r="D104" i="5"/>
  <c r="C104" i="5"/>
  <c r="AS103" i="5"/>
  <c r="B103" i="5"/>
  <c r="AO103" i="5" s="1"/>
  <c r="H103" i="5" s="1"/>
  <c r="AS102" i="5"/>
  <c r="B102" i="5"/>
  <c r="AO102" i="5" s="1"/>
  <c r="H102" i="5" s="1"/>
  <c r="AS101" i="5"/>
  <c r="B101" i="5"/>
  <c r="AO101" i="5" s="1"/>
  <c r="H101" i="5" s="1"/>
  <c r="AS100" i="5"/>
  <c r="B100" i="5"/>
  <c r="AO100" i="5" s="1"/>
  <c r="H100" i="5" s="1"/>
  <c r="AS99" i="5"/>
  <c r="B99" i="5"/>
  <c r="AO99" i="5" s="1"/>
  <c r="H99" i="5" s="1"/>
  <c r="AS98" i="5"/>
  <c r="B98" i="5"/>
  <c r="AO98" i="5" s="1"/>
  <c r="H98" i="5" s="1"/>
  <c r="AS97" i="5"/>
  <c r="B97" i="5"/>
  <c r="AO97" i="5" s="1"/>
  <c r="H97" i="5" s="1"/>
  <c r="AS96" i="5"/>
  <c r="B96" i="5"/>
  <c r="AO96" i="5" s="1"/>
  <c r="H96" i="5" s="1"/>
  <c r="I92" i="5"/>
  <c r="H92" i="5"/>
  <c r="G92" i="5"/>
  <c r="F92" i="5"/>
  <c r="E92" i="5"/>
  <c r="D92" i="5"/>
  <c r="C92" i="5"/>
  <c r="B92" i="5"/>
  <c r="AS91" i="5"/>
  <c r="AO91" i="5"/>
  <c r="J91" i="5"/>
  <c r="AS90" i="5"/>
  <c r="AO90" i="5"/>
  <c r="J90" i="5" s="1"/>
  <c r="AS89" i="5"/>
  <c r="AO89" i="5"/>
  <c r="J89" i="5"/>
  <c r="AS88" i="5"/>
  <c r="AO88" i="5"/>
  <c r="J88" i="5"/>
  <c r="AS87" i="5"/>
  <c r="AO87" i="5"/>
  <c r="J87" i="5"/>
  <c r="AS86" i="5"/>
  <c r="AO86" i="5"/>
  <c r="J86" i="5" s="1"/>
  <c r="AS85" i="5"/>
  <c r="AO85" i="5"/>
  <c r="J85" i="5"/>
  <c r="AS84" i="5"/>
  <c r="AO84" i="5"/>
  <c r="J84" i="5"/>
  <c r="AS83" i="5"/>
  <c r="AO83" i="5"/>
  <c r="J83" i="5"/>
  <c r="AS82" i="5"/>
  <c r="AO82" i="5"/>
  <c r="J82" i="5" s="1"/>
  <c r="AS81" i="5"/>
  <c r="AO81" i="5"/>
  <c r="J81" i="5"/>
  <c r="AS80" i="5"/>
  <c r="AO80" i="5"/>
  <c r="J80" i="5"/>
  <c r="AS79" i="5"/>
  <c r="AO79" i="5"/>
  <c r="J79" i="5"/>
  <c r="C74" i="5"/>
  <c r="C73" i="5"/>
  <c r="C72" i="5"/>
  <c r="C71" i="5"/>
  <c r="C70" i="5"/>
  <c r="E67" i="5"/>
  <c r="D67" i="5"/>
  <c r="C67" i="5"/>
  <c r="B67" i="5"/>
  <c r="B58" i="5"/>
  <c r="B57" i="5"/>
  <c r="B56" i="5"/>
  <c r="B53" i="5"/>
  <c r="B52" i="5"/>
  <c r="B51" i="5"/>
  <c r="C37" i="5"/>
  <c r="C36" i="5"/>
  <c r="C35" i="5"/>
  <c r="C34" i="5"/>
  <c r="C33" i="5"/>
  <c r="C32" i="5"/>
  <c r="C31" i="5"/>
  <c r="B26" i="5"/>
  <c r="B25" i="5"/>
  <c r="B24" i="5"/>
  <c r="B23" i="5"/>
  <c r="B22" i="5"/>
  <c r="AC17" i="5"/>
  <c r="Z17" i="5"/>
  <c r="U17" i="5"/>
  <c r="P17" i="5"/>
  <c r="K17" i="5"/>
  <c r="G17" i="5"/>
  <c r="AC16" i="5"/>
  <c r="Z16" i="5"/>
  <c r="U16" i="5"/>
  <c r="P16" i="5"/>
  <c r="K16" i="5"/>
  <c r="G16" i="5"/>
  <c r="AC15" i="5"/>
  <c r="Z15" i="5"/>
  <c r="U15" i="5"/>
  <c r="P15" i="5"/>
  <c r="K15" i="5"/>
  <c r="G15" i="5"/>
  <c r="G13" i="5" s="1"/>
  <c r="AC14" i="5"/>
  <c r="Z14" i="5"/>
  <c r="U14" i="5"/>
  <c r="P14" i="5"/>
  <c r="P13" i="5" s="1"/>
  <c r="K14" i="5"/>
  <c r="K13" i="5" s="1"/>
  <c r="G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O13" i="5"/>
  <c r="N13" i="5"/>
  <c r="M13" i="5"/>
  <c r="L13" i="5"/>
  <c r="J13" i="5"/>
  <c r="I13" i="5"/>
  <c r="H13" i="5"/>
  <c r="F13" i="5"/>
  <c r="E13" i="5"/>
  <c r="D13" i="5"/>
  <c r="C13" i="5"/>
  <c r="B13" i="5"/>
  <c r="A5" i="5"/>
  <c r="A4" i="5"/>
  <c r="A3" i="5"/>
  <c r="A2" i="5"/>
  <c r="A201" i="5" l="1"/>
  <c r="AS104" i="5"/>
  <c r="B201" i="5" s="1"/>
  <c r="B104" i="5"/>
  <c r="AO104" i="5" s="1"/>
  <c r="H104" i="5" s="1"/>
  <c r="AT109" i="4" l="1"/>
  <c r="AP109" i="4"/>
  <c r="H109" i="4" s="1"/>
  <c r="B109" i="4"/>
  <c r="AS108" i="4"/>
  <c r="AO108" i="4"/>
  <c r="H108" i="4" s="1"/>
  <c r="B108" i="4"/>
  <c r="G104" i="4"/>
  <c r="F104" i="4"/>
  <c r="E104" i="4"/>
  <c r="D104" i="4"/>
  <c r="C104" i="4"/>
  <c r="AS103" i="4"/>
  <c r="AO103" i="4"/>
  <c r="H103" i="4" s="1"/>
  <c r="B103" i="4"/>
  <c r="AS102" i="4"/>
  <c r="AO102" i="4"/>
  <c r="H102" i="4" s="1"/>
  <c r="B102" i="4"/>
  <c r="AS101" i="4"/>
  <c r="AO101" i="4"/>
  <c r="H101" i="4" s="1"/>
  <c r="B101" i="4"/>
  <c r="AS100" i="4"/>
  <c r="AO100" i="4"/>
  <c r="H100" i="4" s="1"/>
  <c r="B100" i="4"/>
  <c r="AS99" i="4"/>
  <c r="AO99" i="4"/>
  <c r="H99" i="4" s="1"/>
  <c r="B99" i="4"/>
  <c r="AS98" i="4"/>
  <c r="AO98" i="4"/>
  <c r="H98" i="4" s="1"/>
  <c r="B98" i="4"/>
  <c r="AS97" i="4"/>
  <c r="AO97" i="4"/>
  <c r="H97" i="4" s="1"/>
  <c r="B97" i="4"/>
  <c r="AS96" i="4"/>
  <c r="AO96" i="4"/>
  <c r="H96" i="4" s="1"/>
  <c r="B96" i="4"/>
  <c r="B104" i="4" s="1"/>
  <c r="I92" i="4"/>
  <c r="H92" i="4"/>
  <c r="G92" i="4"/>
  <c r="F92" i="4"/>
  <c r="E92" i="4"/>
  <c r="D92" i="4"/>
  <c r="C92" i="4"/>
  <c r="B92" i="4"/>
  <c r="AS91" i="4"/>
  <c r="AO91" i="4"/>
  <c r="J91" i="4" s="1"/>
  <c r="AS90" i="4"/>
  <c r="AO90" i="4"/>
  <c r="J90" i="4"/>
  <c r="AS89" i="4"/>
  <c r="AO89" i="4"/>
  <c r="J89" i="4"/>
  <c r="AS88" i="4"/>
  <c r="AO88" i="4"/>
  <c r="J88" i="4"/>
  <c r="AS87" i="4"/>
  <c r="AO87" i="4"/>
  <c r="J87" i="4" s="1"/>
  <c r="AS86" i="4"/>
  <c r="AO86" i="4"/>
  <c r="J86" i="4"/>
  <c r="AS85" i="4"/>
  <c r="AO85" i="4"/>
  <c r="J85" i="4"/>
  <c r="AS84" i="4"/>
  <c r="AO84" i="4"/>
  <c r="J84" i="4"/>
  <c r="AS83" i="4"/>
  <c r="AO83" i="4"/>
  <c r="J83" i="4" s="1"/>
  <c r="AS82" i="4"/>
  <c r="AO82" i="4"/>
  <c r="J82" i="4"/>
  <c r="AS81" i="4"/>
  <c r="AO81" i="4"/>
  <c r="J81" i="4"/>
  <c r="AS80" i="4"/>
  <c r="AO80" i="4"/>
  <c r="J80" i="4"/>
  <c r="AS79" i="4"/>
  <c r="AO79" i="4"/>
  <c r="J79" i="4" s="1"/>
  <c r="C74" i="4"/>
  <c r="C73" i="4"/>
  <c r="C72" i="4"/>
  <c r="C71" i="4"/>
  <c r="C70" i="4"/>
  <c r="E67" i="4"/>
  <c r="D67" i="4"/>
  <c r="C67" i="4"/>
  <c r="B67" i="4"/>
  <c r="B58" i="4"/>
  <c r="B57" i="4"/>
  <c r="B56" i="4"/>
  <c r="B53" i="4"/>
  <c r="B52" i="4"/>
  <c r="B51" i="4"/>
  <c r="C37" i="4"/>
  <c r="C36" i="4"/>
  <c r="C35" i="4"/>
  <c r="C34" i="4"/>
  <c r="C33" i="4"/>
  <c r="C32" i="4"/>
  <c r="C31" i="4"/>
  <c r="B26" i="4"/>
  <c r="B25" i="4"/>
  <c r="B24" i="4"/>
  <c r="B23" i="4"/>
  <c r="B22" i="4"/>
  <c r="AC17" i="4"/>
  <c r="Z17" i="4"/>
  <c r="U17" i="4"/>
  <c r="P17" i="4"/>
  <c r="K17" i="4"/>
  <c r="G17" i="4"/>
  <c r="AC16" i="4"/>
  <c r="Z16" i="4"/>
  <c r="U16" i="4"/>
  <c r="P16" i="4"/>
  <c r="K16" i="4"/>
  <c r="G16" i="4"/>
  <c r="AC15" i="4"/>
  <c r="Z15" i="4"/>
  <c r="U15" i="4"/>
  <c r="P15" i="4"/>
  <c r="K15" i="4"/>
  <c r="G15" i="4"/>
  <c r="AC14" i="4"/>
  <c r="Z14" i="4"/>
  <c r="Z13" i="4" s="1"/>
  <c r="U14" i="4"/>
  <c r="P14" i="4"/>
  <c r="K14" i="4"/>
  <c r="K13" i="4" s="1"/>
  <c r="G14" i="4"/>
  <c r="G13" i="4" s="1"/>
  <c r="AE13" i="4"/>
  <c r="AD13" i="4"/>
  <c r="AC13" i="4"/>
  <c r="AB13" i="4"/>
  <c r="AA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J13" i="4"/>
  <c r="I13" i="4"/>
  <c r="H13" i="4"/>
  <c r="F13" i="4"/>
  <c r="E13" i="4"/>
  <c r="D13" i="4"/>
  <c r="C13" i="4"/>
  <c r="B13" i="4"/>
  <c r="A201" i="4" s="1"/>
  <c r="A5" i="4"/>
  <c r="A4" i="4"/>
  <c r="A3" i="4"/>
  <c r="A2" i="4"/>
  <c r="AS104" i="4" l="1"/>
  <c r="B201" i="4" s="1"/>
  <c r="AO104" i="4"/>
  <c r="H104" i="4" s="1"/>
  <c r="AT109" i="3" l="1"/>
  <c r="AP109" i="3"/>
  <c r="H109" i="3" s="1"/>
  <c r="B109" i="3"/>
  <c r="AS108" i="3"/>
  <c r="AO108" i="3"/>
  <c r="H108" i="3" s="1"/>
  <c r="B108" i="3"/>
  <c r="G104" i="3"/>
  <c r="F104" i="3"/>
  <c r="E104" i="3"/>
  <c r="D104" i="3"/>
  <c r="C104" i="3"/>
  <c r="AS103" i="3"/>
  <c r="B103" i="3"/>
  <c r="AO103" i="3" s="1"/>
  <c r="H103" i="3" s="1"/>
  <c r="AS102" i="3"/>
  <c r="B102" i="3"/>
  <c r="AO102" i="3" s="1"/>
  <c r="H102" i="3" s="1"/>
  <c r="AS101" i="3"/>
  <c r="B101" i="3"/>
  <c r="AO101" i="3" s="1"/>
  <c r="H101" i="3" s="1"/>
  <c r="AS100" i="3"/>
  <c r="B100" i="3"/>
  <c r="AO100" i="3" s="1"/>
  <c r="H100" i="3" s="1"/>
  <c r="AS99" i="3"/>
  <c r="B99" i="3"/>
  <c r="AO99" i="3" s="1"/>
  <c r="H99" i="3" s="1"/>
  <c r="AS98" i="3"/>
  <c r="B98" i="3"/>
  <c r="AO98" i="3" s="1"/>
  <c r="H98" i="3" s="1"/>
  <c r="AS97" i="3"/>
  <c r="B97" i="3"/>
  <c r="AO97" i="3" s="1"/>
  <c r="H97" i="3" s="1"/>
  <c r="AS96" i="3"/>
  <c r="B96" i="3"/>
  <c r="AO96" i="3" s="1"/>
  <c r="H96" i="3" s="1"/>
  <c r="I92" i="3"/>
  <c r="H92" i="3"/>
  <c r="G92" i="3"/>
  <c r="F92" i="3"/>
  <c r="E92" i="3"/>
  <c r="D92" i="3"/>
  <c r="C92" i="3"/>
  <c r="B92" i="3"/>
  <c r="AS91" i="3"/>
  <c r="AO91" i="3"/>
  <c r="J91" i="3" s="1"/>
  <c r="AS90" i="3"/>
  <c r="AO90" i="3"/>
  <c r="J90" i="3" s="1"/>
  <c r="AS89" i="3"/>
  <c r="AO89" i="3"/>
  <c r="J89" i="3"/>
  <c r="AS88" i="3"/>
  <c r="AO88" i="3"/>
  <c r="J88" i="3"/>
  <c r="AS87" i="3"/>
  <c r="AO87" i="3"/>
  <c r="J87" i="3" s="1"/>
  <c r="AS86" i="3"/>
  <c r="AO86" i="3"/>
  <c r="J86" i="3" s="1"/>
  <c r="AS85" i="3"/>
  <c r="AO85" i="3"/>
  <c r="J85" i="3"/>
  <c r="AS84" i="3"/>
  <c r="AO84" i="3"/>
  <c r="J84" i="3"/>
  <c r="AS83" i="3"/>
  <c r="AO83" i="3"/>
  <c r="J83" i="3" s="1"/>
  <c r="AS82" i="3"/>
  <c r="AO82" i="3"/>
  <c r="J82" i="3" s="1"/>
  <c r="AS81" i="3"/>
  <c r="AO81" i="3"/>
  <c r="J81" i="3"/>
  <c r="AS80" i="3"/>
  <c r="AO80" i="3"/>
  <c r="J80" i="3"/>
  <c r="AS79" i="3"/>
  <c r="AO79" i="3"/>
  <c r="J79" i="3" s="1"/>
  <c r="C74" i="3"/>
  <c r="C73" i="3"/>
  <c r="C72" i="3"/>
  <c r="C71" i="3"/>
  <c r="C70" i="3"/>
  <c r="E67" i="3"/>
  <c r="D67" i="3"/>
  <c r="C67" i="3"/>
  <c r="B67" i="3"/>
  <c r="B58" i="3"/>
  <c r="B57" i="3"/>
  <c r="B56" i="3"/>
  <c r="B53" i="3"/>
  <c r="B52" i="3"/>
  <c r="B51" i="3"/>
  <c r="C37" i="3"/>
  <c r="C36" i="3"/>
  <c r="C35" i="3"/>
  <c r="C34" i="3"/>
  <c r="C33" i="3"/>
  <c r="C32" i="3"/>
  <c r="C31" i="3"/>
  <c r="B26" i="3"/>
  <c r="B25" i="3"/>
  <c r="B24" i="3"/>
  <c r="B23" i="3"/>
  <c r="B22" i="3"/>
  <c r="AC17" i="3"/>
  <c r="Z17" i="3"/>
  <c r="U17" i="3"/>
  <c r="P17" i="3"/>
  <c r="K17" i="3"/>
  <c r="G17" i="3"/>
  <c r="AC16" i="3"/>
  <c r="Z16" i="3"/>
  <c r="U16" i="3"/>
  <c r="P16" i="3"/>
  <c r="K16" i="3"/>
  <c r="G16" i="3"/>
  <c r="AC15" i="3"/>
  <c r="Z15" i="3"/>
  <c r="U15" i="3"/>
  <c r="P15" i="3"/>
  <c r="K15" i="3"/>
  <c r="G15" i="3"/>
  <c r="AC14" i="3"/>
  <c r="Z14" i="3"/>
  <c r="Z13" i="3" s="1"/>
  <c r="U14" i="3"/>
  <c r="P14" i="3"/>
  <c r="K14" i="3"/>
  <c r="K13" i="3" s="1"/>
  <c r="G14" i="3"/>
  <c r="G13" i="3" s="1"/>
  <c r="AE13" i="3"/>
  <c r="AD13" i="3"/>
  <c r="AC13" i="3"/>
  <c r="AB13" i="3"/>
  <c r="AA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J13" i="3"/>
  <c r="I13" i="3"/>
  <c r="H13" i="3"/>
  <c r="F13" i="3"/>
  <c r="E13" i="3"/>
  <c r="D13" i="3"/>
  <c r="C13" i="3"/>
  <c r="B13" i="3"/>
  <c r="A5" i="3"/>
  <c r="A4" i="3"/>
  <c r="A3" i="3"/>
  <c r="A2" i="3"/>
  <c r="A201" i="3" l="1"/>
  <c r="B104" i="3"/>
  <c r="AS104" i="3" s="1"/>
  <c r="B201" i="3" s="1"/>
  <c r="AO104" i="3" l="1"/>
  <c r="H104" i="3" s="1"/>
  <c r="AT109" i="2" l="1"/>
  <c r="AP109" i="2"/>
  <c r="H109" i="2" s="1"/>
  <c r="B109" i="2"/>
  <c r="AS108" i="2"/>
  <c r="AO108" i="2"/>
  <c r="H108" i="2" s="1"/>
  <c r="B108" i="2"/>
  <c r="G104" i="2"/>
  <c r="F104" i="2"/>
  <c r="E104" i="2"/>
  <c r="D104" i="2"/>
  <c r="C104" i="2"/>
  <c r="AS103" i="2"/>
  <c r="B103" i="2"/>
  <c r="AO103" i="2" s="1"/>
  <c r="H103" i="2" s="1"/>
  <c r="AS102" i="2"/>
  <c r="B102" i="2"/>
  <c r="AO102" i="2" s="1"/>
  <c r="H102" i="2" s="1"/>
  <c r="AS101" i="2"/>
  <c r="B101" i="2"/>
  <c r="AO101" i="2" s="1"/>
  <c r="H101" i="2" s="1"/>
  <c r="AS100" i="2"/>
  <c r="B100" i="2"/>
  <c r="AO100" i="2" s="1"/>
  <c r="H100" i="2" s="1"/>
  <c r="AS99" i="2"/>
  <c r="B99" i="2"/>
  <c r="AO99" i="2" s="1"/>
  <c r="H99" i="2" s="1"/>
  <c r="AS98" i="2"/>
  <c r="B98" i="2"/>
  <c r="AO98" i="2" s="1"/>
  <c r="H98" i="2" s="1"/>
  <c r="AS97" i="2"/>
  <c r="B97" i="2"/>
  <c r="AO97" i="2" s="1"/>
  <c r="H97" i="2" s="1"/>
  <c r="AS96" i="2"/>
  <c r="B96" i="2"/>
  <c r="AO96" i="2" s="1"/>
  <c r="H96" i="2" s="1"/>
  <c r="I92" i="2"/>
  <c r="H92" i="2"/>
  <c r="G92" i="2"/>
  <c r="F92" i="2"/>
  <c r="E92" i="2"/>
  <c r="D92" i="2"/>
  <c r="C92" i="2"/>
  <c r="B92" i="2"/>
  <c r="AS91" i="2"/>
  <c r="AO91" i="2"/>
  <c r="J91" i="2" s="1"/>
  <c r="AS90" i="2"/>
  <c r="AO90" i="2"/>
  <c r="J90" i="2" s="1"/>
  <c r="AS89" i="2"/>
  <c r="AO89" i="2"/>
  <c r="J89" i="2"/>
  <c r="AS88" i="2"/>
  <c r="AO88" i="2"/>
  <c r="J88" i="2"/>
  <c r="AS87" i="2"/>
  <c r="AO87" i="2"/>
  <c r="J87" i="2" s="1"/>
  <c r="AS86" i="2"/>
  <c r="AO86" i="2"/>
  <c r="J86" i="2" s="1"/>
  <c r="AS85" i="2"/>
  <c r="AO85" i="2"/>
  <c r="J85" i="2"/>
  <c r="AS84" i="2"/>
  <c r="AO84" i="2"/>
  <c r="J84" i="2"/>
  <c r="AS83" i="2"/>
  <c r="AO83" i="2"/>
  <c r="J83" i="2" s="1"/>
  <c r="AS82" i="2"/>
  <c r="AO82" i="2"/>
  <c r="J82" i="2" s="1"/>
  <c r="AS81" i="2"/>
  <c r="AO81" i="2"/>
  <c r="J81" i="2"/>
  <c r="AS80" i="2"/>
  <c r="AO80" i="2"/>
  <c r="J80" i="2"/>
  <c r="AS79" i="2"/>
  <c r="AO79" i="2"/>
  <c r="J79" i="2" s="1"/>
  <c r="C74" i="2"/>
  <c r="C73" i="2"/>
  <c r="C72" i="2"/>
  <c r="C71" i="2"/>
  <c r="C70" i="2"/>
  <c r="E67" i="2"/>
  <c r="D67" i="2"/>
  <c r="C67" i="2"/>
  <c r="B67" i="2"/>
  <c r="B58" i="2"/>
  <c r="B57" i="2"/>
  <c r="B56" i="2"/>
  <c r="B53" i="2"/>
  <c r="B52" i="2"/>
  <c r="B51" i="2"/>
  <c r="C37" i="2"/>
  <c r="C36" i="2"/>
  <c r="C35" i="2"/>
  <c r="C34" i="2"/>
  <c r="C33" i="2"/>
  <c r="C32" i="2"/>
  <c r="C31" i="2"/>
  <c r="B26" i="2"/>
  <c r="B25" i="2"/>
  <c r="B24" i="2"/>
  <c r="B23" i="2"/>
  <c r="B22" i="2"/>
  <c r="AC17" i="2"/>
  <c r="Z17" i="2"/>
  <c r="U17" i="2"/>
  <c r="P17" i="2"/>
  <c r="K17" i="2"/>
  <c r="G17" i="2"/>
  <c r="AC16" i="2"/>
  <c r="Z16" i="2"/>
  <c r="U16" i="2"/>
  <c r="P16" i="2"/>
  <c r="K16" i="2"/>
  <c r="G16" i="2"/>
  <c r="AC15" i="2"/>
  <c r="Z15" i="2"/>
  <c r="U15" i="2"/>
  <c r="P15" i="2"/>
  <c r="K15" i="2"/>
  <c r="G15" i="2"/>
  <c r="AC14" i="2"/>
  <c r="Z14" i="2"/>
  <c r="U14" i="2"/>
  <c r="P14" i="2"/>
  <c r="P13" i="2" s="1"/>
  <c r="K14" i="2"/>
  <c r="K13" i="2" s="1"/>
  <c r="G14" i="2"/>
  <c r="G13" i="2" s="1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O13" i="2"/>
  <c r="N13" i="2"/>
  <c r="M13" i="2"/>
  <c r="L13" i="2"/>
  <c r="J13" i="2"/>
  <c r="I13" i="2"/>
  <c r="H13" i="2"/>
  <c r="F13" i="2"/>
  <c r="E13" i="2"/>
  <c r="D13" i="2"/>
  <c r="C13" i="2"/>
  <c r="B13" i="2"/>
  <c r="A5" i="2"/>
  <c r="A4" i="2"/>
  <c r="A3" i="2"/>
  <c r="A2" i="2"/>
  <c r="A201" i="2" l="1"/>
  <c r="B104" i="2"/>
  <c r="AS104" i="2" s="1"/>
  <c r="B201" i="2" s="1"/>
  <c r="AO104" i="2" l="1"/>
  <c r="H104" i="2" s="1"/>
  <c r="G109" i="1" l="1"/>
  <c r="F108" i="1"/>
  <c r="E109" i="1"/>
  <c r="D109" i="1"/>
  <c r="C109" i="1"/>
  <c r="E108" i="1"/>
  <c r="D108" i="1"/>
  <c r="C108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I91" i="1"/>
  <c r="H91" i="1"/>
  <c r="G91" i="1"/>
  <c r="F91" i="1"/>
  <c r="E91" i="1"/>
  <c r="D91" i="1"/>
  <c r="C91" i="1"/>
  <c r="B91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82" i="1"/>
  <c r="H82" i="1"/>
  <c r="G82" i="1"/>
  <c r="F82" i="1"/>
  <c r="E82" i="1"/>
  <c r="D82" i="1"/>
  <c r="C82" i="1"/>
  <c r="B82" i="1"/>
  <c r="I81" i="1"/>
  <c r="H81" i="1"/>
  <c r="G81" i="1"/>
  <c r="F81" i="1"/>
  <c r="E81" i="1"/>
  <c r="D81" i="1"/>
  <c r="C81" i="1"/>
  <c r="B81" i="1"/>
  <c r="I80" i="1"/>
  <c r="H80" i="1"/>
  <c r="G80" i="1"/>
  <c r="F80" i="1"/>
  <c r="E80" i="1"/>
  <c r="D80" i="1"/>
  <c r="C80" i="1"/>
  <c r="B80" i="1"/>
  <c r="I79" i="1"/>
  <c r="I92" i="1" s="1"/>
  <c r="H79" i="1"/>
  <c r="G79" i="1"/>
  <c r="G92" i="1" s="1"/>
  <c r="F79" i="1"/>
  <c r="F92" i="1" s="1"/>
  <c r="E79" i="1"/>
  <c r="E92" i="1" s="1"/>
  <c r="D79" i="1"/>
  <c r="C79" i="1"/>
  <c r="C92" i="1" s="1"/>
  <c r="B79" i="1"/>
  <c r="B92" i="1" s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C67" i="1" s="1"/>
  <c r="B61" i="1"/>
  <c r="B67" i="1" s="1"/>
  <c r="F58" i="1"/>
  <c r="E58" i="1"/>
  <c r="D58" i="1"/>
  <c r="C58" i="1"/>
  <c r="F57" i="1"/>
  <c r="E57" i="1"/>
  <c r="D57" i="1"/>
  <c r="C57" i="1"/>
  <c r="F56" i="1"/>
  <c r="E56" i="1"/>
  <c r="D56" i="1"/>
  <c r="C56" i="1"/>
  <c r="E53" i="1"/>
  <c r="D53" i="1"/>
  <c r="C53" i="1"/>
  <c r="E52" i="1"/>
  <c r="D52" i="1"/>
  <c r="C52" i="1"/>
  <c r="E51" i="1"/>
  <c r="D51" i="1"/>
  <c r="C51" i="1"/>
  <c r="B48" i="1"/>
  <c r="B47" i="1"/>
  <c r="B46" i="1"/>
  <c r="B45" i="1"/>
  <c r="B44" i="1"/>
  <c r="B43" i="1"/>
  <c r="B42" i="1"/>
  <c r="B41" i="1"/>
  <c r="B40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K34" i="1"/>
  <c r="J34" i="1"/>
  <c r="I34" i="1"/>
  <c r="H34" i="1"/>
  <c r="G34" i="1"/>
  <c r="F34" i="1"/>
  <c r="E34" i="1"/>
  <c r="D34" i="1"/>
  <c r="L33" i="1"/>
  <c r="K33" i="1"/>
  <c r="J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L31" i="1"/>
  <c r="K31" i="1"/>
  <c r="J31" i="1"/>
  <c r="I31" i="1"/>
  <c r="H31" i="1"/>
  <c r="G31" i="1"/>
  <c r="F31" i="1"/>
  <c r="E31" i="1"/>
  <c r="D31" i="1"/>
  <c r="E26" i="1"/>
  <c r="B26" i="1" s="1"/>
  <c r="E25" i="1"/>
  <c r="B25" i="1" s="1"/>
  <c r="E24" i="1"/>
  <c r="B24" i="1" s="1"/>
  <c r="E23" i="1"/>
  <c r="B23" i="1" s="1"/>
  <c r="B22" i="1"/>
  <c r="AE17" i="1"/>
  <c r="AD17" i="1"/>
  <c r="AE16" i="1"/>
  <c r="AD16" i="1"/>
  <c r="AE15" i="1"/>
  <c r="AD15" i="1"/>
  <c r="AE14" i="1"/>
  <c r="AD14" i="1"/>
  <c r="AB17" i="1"/>
  <c r="AA17" i="1"/>
  <c r="AB16" i="1"/>
  <c r="AA16" i="1"/>
  <c r="AB15" i="1"/>
  <c r="AA15" i="1"/>
  <c r="AB14" i="1"/>
  <c r="AA14" i="1"/>
  <c r="Y17" i="1"/>
  <c r="X17" i="1"/>
  <c r="W17" i="1"/>
  <c r="V17" i="1"/>
  <c r="Y16" i="1"/>
  <c r="X16" i="1"/>
  <c r="W16" i="1"/>
  <c r="V16" i="1"/>
  <c r="Y15" i="1"/>
  <c r="X15" i="1"/>
  <c r="W15" i="1"/>
  <c r="V15" i="1"/>
  <c r="Y14" i="1"/>
  <c r="Y13" i="1" s="1"/>
  <c r="X14" i="1"/>
  <c r="W14" i="1"/>
  <c r="V14" i="1"/>
  <c r="T17" i="1"/>
  <c r="S17" i="1"/>
  <c r="R17" i="1"/>
  <c r="Q17" i="1"/>
  <c r="T16" i="1"/>
  <c r="S16" i="1"/>
  <c r="R16" i="1"/>
  <c r="Q16" i="1"/>
  <c r="T15" i="1"/>
  <c r="S15" i="1"/>
  <c r="R15" i="1"/>
  <c r="Q15" i="1"/>
  <c r="T14" i="1"/>
  <c r="T13" i="1" s="1"/>
  <c r="S14" i="1"/>
  <c r="S13" i="1" s="1"/>
  <c r="R14" i="1"/>
  <c r="Q14" i="1"/>
  <c r="Q13" i="1" s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N13" i="1" s="1"/>
  <c r="M14" i="1"/>
  <c r="L14" i="1"/>
  <c r="J17" i="1"/>
  <c r="I17" i="1"/>
  <c r="H17" i="1"/>
  <c r="J16" i="1"/>
  <c r="I16" i="1"/>
  <c r="H16" i="1"/>
  <c r="J15" i="1"/>
  <c r="I15" i="1"/>
  <c r="H15" i="1"/>
  <c r="J14" i="1"/>
  <c r="I14" i="1"/>
  <c r="H14" i="1"/>
  <c r="F17" i="1"/>
  <c r="E17" i="1"/>
  <c r="D17" i="1"/>
  <c r="C17" i="1"/>
  <c r="B17" i="1"/>
  <c r="F16" i="1"/>
  <c r="E16" i="1"/>
  <c r="D16" i="1"/>
  <c r="C16" i="1"/>
  <c r="B16" i="1"/>
  <c r="F15" i="1"/>
  <c r="E15" i="1"/>
  <c r="F14" i="1"/>
  <c r="E14" i="1"/>
  <c r="A5" i="1"/>
  <c r="A4" i="1"/>
  <c r="A3" i="1"/>
  <c r="A2" i="1"/>
  <c r="H92" i="1" l="1"/>
  <c r="E67" i="1"/>
  <c r="O13" i="1"/>
  <c r="M13" i="1"/>
  <c r="D67" i="1"/>
  <c r="D92" i="1"/>
  <c r="X13" i="1"/>
  <c r="V13" i="1"/>
  <c r="B103" i="1"/>
  <c r="AS103" i="1" s="1"/>
  <c r="AB13" i="1"/>
  <c r="Z15" i="1"/>
  <c r="Z17" i="1"/>
  <c r="AC15" i="1"/>
  <c r="AC17" i="1"/>
  <c r="C35" i="1"/>
  <c r="B98" i="1"/>
  <c r="AO98" i="1" s="1"/>
  <c r="H98" i="1" s="1"/>
  <c r="B102" i="1"/>
  <c r="AS102" i="1" s="1"/>
  <c r="AC16" i="1"/>
  <c r="AO87" i="1"/>
  <c r="J87" i="1" s="1"/>
  <c r="B96" i="1"/>
  <c r="AS96" i="1" s="1"/>
  <c r="B100" i="1"/>
  <c r="AO100" i="1" s="1"/>
  <c r="H100" i="1" s="1"/>
  <c r="U15" i="1"/>
  <c r="AO81" i="1"/>
  <c r="J81" i="1" s="1"/>
  <c r="I13" i="1"/>
  <c r="U16" i="1"/>
  <c r="C33" i="1"/>
  <c r="C37" i="1"/>
  <c r="B53" i="1"/>
  <c r="B99" i="1"/>
  <c r="AO99" i="1" s="1"/>
  <c r="H99" i="1" s="1"/>
  <c r="B13" i="1"/>
  <c r="F13" i="1"/>
  <c r="E13" i="1"/>
  <c r="D13" i="1"/>
  <c r="H13" i="1"/>
  <c r="G16" i="1"/>
  <c r="K14" i="1"/>
  <c r="K16" i="1"/>
  <c r="K17" i="1"/>
  <c r="U17" i="1"/>
  <c r="AD13" i="1"/>
  <c r="C32" i="1"/>
  <c r="C34" i="1"/>
  <c r="C36" i="1"/>
  <c r="B52" i="1"/>
  <c r="C73" i="1"/>
  <c r="AS82" i="1"/>
  <c r="AO84" i="1"/>
  <c r="J84" i="1" s="1"/>
  <c r="AS85" i="1"/>
  <c r="AS88" i="1"/>
  <c r="AO90" i="1"/>
  <c r="J90" i="1" s="1"/>
  <c r="AS91" i="1"/>
  <c r="AO96" i="1"/>
  <c r="H96" i="1" s="1"/>
  <c r="G104" i="1"/>
  <c r="E104" i="1"/>
  <c r="B108" i="1"/>
  <c r="AS108" i="1" s="1"/>
  <c r="G17" i="1"/>
  <c r="AE13" i="1"/>
  <c r="C31" i="1"/>
  <c r="B51" i="1"/>
  <c r="B97" i="1"/>
  <c r="AS97" i="1" s="1"/>
  <c r="B101" i="1"/>
  <c r="AO101" i="1" s="1"/>
  <c r="H101" i="1" s="1"/>
  <c r="J13" i="1"/>
  <c r="P14" i="1"/>
  <c r="P16" i="1"/>
  <c r="W13" i="1"/>
  <c r="C70" i="1"/>
  <c r="C74" i="1"/>
  <c r="AO80" i="1"/>
  <c r="J80" i="1" s="1"/>
  <c r="AO83" i="1"/>
  <c r="J83" i="1" s="1"/>
  <c r="AO86" i="1"/>
  <c r="J86" i="1" s="1"/>
  <c r="D104" i="1"/>
  <c r="AO97" i="1"/>
  <c r="H97" i="1" s="1"/>
  <c r="L13" i="1"/>
  <c r="G14" i="1"/>
  <c r="AA13" i="1"/>
  <c r="B56" i="1"/>
  <c r="B57" i="1"/>
  <c r="B58" i="1"/>
  <c r="C72" i="1"/>
  <c r="AS80" i="1"/>
  <c r="AO82" i="1"/>
  <c r="J82" i="1" s="1"/>
  <c r="AS83" i="1"/>
  <c r="AO85" i="1"/>
  <c r="J85" i="1" s="1"/>
  <c r="AS86" i="1"/>
  <c r="AO88" i="1"/>
  <c r="J88" i="1" s="1"/>
  <c r="AS89" i="1"/>
  <c r="AO91" i="1"/>
  <c r="J91" i="1" s="1"/>
  <c r="F104" i="1"/>
  <c r="C13" i="1"/>
  <c r="P15" i="1"/>
  <c r="P17" i="1"/>
  <c r="Z14" i="1"/>
  <c r="Z16" i="1"/>
  <c r="C71" i="1"/>
  <c r="AS81" i="1"/>
  <c r="AS84" i="1"/>
  <c r="AS87" i="1"/>
  <c r="AS90" i="1"/>
  <c r="G15" i="1"/>
  <c r="K15" i="1"/>
  <c r="B109" i="1"/>
  <c r="AT109" i="1" s="1"/>
  <c r="C104" i="1"/>
  <c r="AO79" i="1"/>
  <c r="J79" i="1" s="1"/>
  <c r="AO89" i="1"/>
  <c r="J89" i="1" s="1"/>
  <c r="AS79" i="1"/>
  <c r="AC14" i="1"/>
  <c r="U14" i="1"/>
  <c r="R13" i="1"/>
  <c r="AO103" i="1" l="1"/>
  <c r="H103" i="1" s="1"/>
  <c r="AC13" i="1"/>
  <c r="AS98" i="1"/>
  <c r="AO102" i="1"/>
  <c r="H102" i="1" s="1"/>
  <c r="AS100" i="1"/>
  <c r="AP109" i="1"/>
  <c r="H109" i="1" s="1"/>
  <c r="P13" i="1"/>
  <c r="B104" i="1"/>
  <c r="AO104" i="1" s="1"/>
  <c r="H104" i="1" s="1"/>
  <c r="AS99" i="1"/>
  <c r="K13" i="1"/>
  <c r="Z13" i="1"/>
  <c r="U13" i="1"/>
  <c r="AO108" i="1"/>
  <c r="H108" i="1" s="1"/>
  <c r="G13" i="1"/>
  <c r="AS101" i="1"/>
  <c r="AS104" i="1"/>
  <c r="A201" i="1" l="1"/>
  <c r="B201" i="1"/>
</calcChain>
</file>

<file path=xl/sharedStrings.xml><?xml version="1.0" encoding="utf-8"?>
<sst xmlns="http://schemas.openxmlformats.org/spreadsheetml/2006/main" count="2678" uniqueCount="156">
  <si>
    <t>SERVICIO DE SALUD</t>
  </si>
  <si>
    <t xml:space="preserve">               </t>
  </si>
  <si>
    <t xml:space="preserve">                                                                             </t>
  </si>
  <si>
    <t>REM-21.   QUIRÓFANOS Y OTROS RECURSOS HOSPITALARIOS</t>
  </si>
  <si>
    <t>SECCIÓN A:  CAPACIDAD INSTALADA Y UTILIZACIÓN DE LOS QUIRÓFANOS</t>
  </si>
  <si>
    <t>TIPO DE QUIRÓFANOS</t>
  </si>
  <si>
    <t>Número de Quirófanos en Dotación</t>
  </si>
  <si>
    <t>Promedio Mensual de Quirófanos Habilitados</t>
  </si>
  <si>
    <t>Promedio Mensual de Quirófanos en Trabajo</t>
  </si>
  <si>
    <t>Total de Horas Mensuales de Quirófanos Habilitados (Horario Hábil)</t>
  </si>
  <si>
    <t>Total de Horas Mensuales de Quirófanos en Trabajo</t>
  </si>
  <si>
    <t>QUIRÓFANOS CIRUGIA MAYOR</t>
  </si>
  <si>
    <t>CIRUGIAS MENORES Y PROCEDIMIENTOS *</t>
  </si>
  <si>
    <r>
      <t xml:space="preserve">Horas Mensuales </t>
    </r>
    <r>
      <rPr>
        <b/>
        <sz val="8"/>
        <rFont val="Verdana"/>
        <family val="2"/>
      </rPr>
      <t>Programadas</t>
    </r>
    <r>
      <rPr>
        <sz val="8"/>
        <rFont val="Verdana"/>
        <family val="2"/>
      </rPr>
      <t xml:space="preserve"> de Tabla Quirúrgica de Quirófanos en Trabajo, Horario Hábil</t>
    </r>
  </si>
  <si>
    <r>
      <t xml:space="preserve">Horas Mensuales </t>
    </r>
    <r>
      <rPr>
        <b/>
        <sz val="8"/>
        <rFont val="Verdana"/>
        <family val="2"/>
      </rPr>
      <t xml:space="preserve">Ocupadas </t>
    </r>
    <r>
      <rPr>
        <sz val="8"/>
        <rFont val="Verdana"/>
        <family val="2"/>
      </rPr>
      <t>de Quirófanos en Trabajo Horario Hábil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</si>
  <si>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Inhábil de Lunes a Viernes</t>
    </r>
  </si>
  <si>
    <r>
      <t xml:space="preserve">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 Horario Sábado, Domingo y Festivo</t>
    </r>
  </si>
  <si>
    <r>
      <t xml:space="preserve">Total Horas Mensuales </t>
    </r>
    <r>
      <rPr>
        <b/>
        <sz val="8"/>
        <rFont val="Verdana"/>
        <family val="2"/>
      </rPr>
      <t>Ocupadas</t>
    </r>
    <r>
      <rPr>
        <sz val="8"/>
        <rFont val="Verdana"/>
        <family val="2"/>
      </rPr>
      <t xml:space="preserve"> de Quirófanos en Trabajo, Horario Hábil</t>
    </r>
  </si>
  <si>
    <r>
      <t>Total Horas Mensuales</t>
    </r>
    <r>
      <rPr>
        <b/>
        <sz val="8"/>
        <rFont val="Verdana"/>
        <family val="2"/>
      </rPr>
      <t xml:space="preserve"> Ocupadas</t>
    </r>
    <r>
      <rPr>
        <sz val="8"/>
        <rFont val="Verdana"/>
        <family val="2"/>
      </rPr>
      <t xml:space="preserve"> de Quirófanos en Trabajo, Horario Inhábil</t>
    </r>
  </si>
  <si>
    <t>Total</t>
  </si>
  <si>
    <t>Beneficiarios MAI</t>
  </si>
  <si>
    <t>Beneficiarios MLE</t>
  </si>
  <si>
    <t>Otros</t>
  </si>
  <si>
    <t>De preparación</t>
  </si>
  <si>
    <t>Cirugía Menor</t>
  </si>
  <si>
    <t>Otros Procedimientos</t>
  </si>
  <si>
    <t>TOTAL QUIRÓFANOS</t>
  </si>
  <si>
    <t>De Cirugía Electiva</t>
  </si>
  <si>
    <t>De Urgencia</t>
  </si>
  <si>
    <t>Obstétrico</t>
  </si>
  <si>
    <t>Indiferenciado</t>
  </si>
  <si>
    <r>
      <rPr>
        <b/>
        <sz val="11"/>
        <rFont val="Verdana"/>
        <family val="2"/>
      </rPr>
      <t>*</t>
    </r>
    <r>
      <rPr>
        <b/>
        <sz val="12"/>
        <rFont val="Verdana"/>
        <family val="2"/>
      </rPr>
      <t xml:space="preserve"> </t>
    </r>
    <r>
      <rPr>
        <b/>
        <sz val="8"/>
        <rFont val="Verdana"/>
        <family val="2"/>
      </rPr>
      <t>Las</t>
    </r>
    <r>
      <rPr>
        <b/>
        <sz val="12"/>
        <rFont val="Verdana"/>
        <family val="2"/>
      </rPr>
      <t xml:space="preserve"> </t>
    </r>
    <r>
      <rPr>
        <b/>
        <sz val="8"/>
        <rFont val="Verdana"/>
        <family val="2"/>
      </rPr>
      <t>horas informadas en cirugía menores y procedimientos, deben estar contenidas en las horas ocupadas, en quirófanos para cirugía mayor.</t>
    </r>
  </si>
  <si>
    <t>SECCIÓN B:  PROCEDIMIENTOS COMPLEJOS AMBULATORIOS</t>
  </si>
  <si>
    <t>COMPONENTES</t>
  </si>
  <si>
    <t>TOTAL</t>
  </si>
  <si>
    <t>Quimioterapia</t>
  </si>
  <si>
    <t>Hemodiálisis</t>
  </si>
  <si>
    <t>Cirugía Mayor Ambulatoria</t>
  </si>
  <si>
    <t>Coronariografía</t>
  </si>
  <si>
    <t>Otras</t>
  </si>
  <si>
    <t>Recurso Disponible</t>
  </si>
  <si>
    <t>Ingresos</t>
  </si>
  <si>
    <t>Personas Atendidas</t>
  </si>
  <si>
    <t>Días Personas Atendidas</t>
  </si>
  <si>
    <t>Altas</t>
  </si>
  <si>
    <t xml:space="preserve">SECCIÓN C:  HOSPITALIZACIÓN DOMICILIARIA </t>
  </si>
  <si>
    <t>SECCIÓN C.1:  PERSONAS ATENDIDAS EN EL PROGRAMA</t>
  </si>
  <si>
    <t>RANGO ETARIO</t>
  </si>
  <si>
    <t>Origen de la Derivación</t>
  </si>
  <si>
    <t>Menos de 15 años</t>
  </si>
  <si>
    <t>15 - 19 años</t>
  </si>
  <si>
    <t>20 y más años</t>
  </si>
  <si>
    <t>APS</t>
  </si>
  <si>
    <t>Urgencia</t>
  </si>
  <si>
    <t>Hospitalización</t>
  </si>
  <si>
    <t>Ambulatorio</t>
  </si>
  <si>
    <t>Ley de Urgencia</t>
  </si>
  <si>
    <t>UGCC</t>
  </si>
  <si>
    <t>Fallecidos</t>
  </si>
  <si>
    <t>Esperados</t>
  </si>
  <si>
    <t xml:space="preserve">No esperados </t>
  </si>
  <si>
    <t xml:space="preserve">Reingresos a Hospitalización Tradicional	</t>
  </si>
  <si>
    <t xml:space="preserve">SECCIÓN C.2:  VISITAS REALIZADAS </t>
  </si>
  <si>
    <t>COMPONENTE</t>
  </si>
  <si>
    <t>Médico</t>
  </si>
  <si>
    <t>Enfermera</t>
  </si>
  <si>
    <t>Técnico en Enfermería</t>
  </si>
  <si>
    <t>Matrona</t>
  </si>
  <si>
    <t>Kinesiólogo</t>
  </si>
  <si>
    <t>Psicólogo</t>
  </si>
  <si>
    <t>Fonoaudiólogo/a</t>
  </si>
  <si>
    <t>Trabajador/a Social</t>
  </si>
  <si>
    <t>Terapeuta Ocupacional</t>
  </si>
  <si>
    <t>SECCIÓN C.3:  CUPOS DISPONIBLES EN UNIDAD DE HOSPITALIZACIÓN DOMICILIARIA</t>
  </si>
  <si>
    <t>N° de Cupos</t>
  </si>
  <si>
    <t>N° de cupos CAM INV Adicionales</t>
  </si>
  <si>
    <t>N° de cupos Campaña de Invierno</t>
  </si>
  <si>
    <t>Número Cupos Programados</t>
  </si>
  <si>
    <t>Número Cupos Utilizados</t>
  </si>
  <si>
    <t>Número de Cupos Disponibles</t>
  </si>
  <si>
    <t>SECCIÓN C.4: ASISTENCIA VENTILATORIA Y OXÍGENO EN DOMICILIO</t>
  </si>
  <si>
    <t>TIPO DE ESTRATEGIA</t>
  </si>
  <si>
    <t>0-9 años</t>
  </si>
  <si>
    <t>10 - 19 años</t>
  </si>
  <si>
    <t>Estrategia de Asistencia Ventilatoria Invasiva en Domicilio</t>
  </si>
  <si>
    <t>Estrategia de Asistencia Ventilatoria no Invasiva en Domicilio</t>
  </si>
  <si>
    <t>Estrategia Oxígeno Domiciliario para pacientes Crónicos</t>
  </si>
  <si>
    <t>SECCIÓN C.5: INGRESOS Y EGRESOS AL PROGRAMA</t>
  </si>
  <si>
    <t>ACTIVIDAD</t>
  </si>
  <si>
    <t xml:space="preserve">Número de ingresos </t>
  </si>
  <si>
    <t xml:space="preserve">Número de egresos </t>
  </si>
  <si>
    <t>Número de personas activas</t>
  </si>
  <si>
    <t>Número de controles médicos</t>
  </si>
  <si>
    <t>Asistencia Ventilatoria Invasiva Infantil (AVI)</t>
  </si>
  <si>
    <t>Asistencia Ventilatoria Invasiva Del Adulto (AVIA)</t>
  </si>
  <si>
    <t>Asistencia Ventilatoria no Invasiva Infantil (AVNI)</t>
  </si>
  <si>
    <t>Asistencia Ventilatoria no Invasiva Adulto (AVNIA)</t>
  </si>
  <si>
    <t>Oxigenoterapia Ambulatorio Crónico Respiratorio Infantil</t>
  </si>
  <si>
    <t>Oxigenoterapia Ambulatorio Crónico Respiratorio Adulto</t>
  </si>
  <si>
    <t>SECCIÓN D: APOYO PSICOSOCIAL EN NIÑOS, NIÑAS Y ADOLESCENTES HOSPITALIZADOS</t>
  </si>
  <si>
    <t>CONCEPTO</t>
  </si>
  <si>
    <t>INTERVENCIÓN</t>
  </si>
  <si>
    <t>Hasta 28 días</t>
  </si>
  <si>
    <t xml:space="preserve">29 días hasta menor de 1 año </t>
  </si>
  <si>
    <t>1 - 4 años</t>
  </si>
  <si>
    <t>5 - 9 años</t>
  </si>
  <si>
    <t>10 - 14 años</t>
  </si>
  <si>
    <t>TOTAL DE EGRESOS (en el período)</t>
  </si>
  <si>
    <t>Egresados con Apoyo Psicosocial (en el período)</t>
  </si>
  <si>
    <t>Intervención Psicosocial</t>
  </si>
  <si>
    <t>Estimulación del Desarrollo</t>
  </si>
  <si>
    <t>Nº de Atenciones (en el mes)</t>
  </si>
  <si>
    <t>SECCIÓN E: GESTIÓN DE PROCESOS DE PACIENTES QUIRÚRGICOS CON CIRUGÍA ELECTIVA</t>
  </si>
  <si>
    <t>ESPECIALIDAD</t>
  </si>
  <si>
    <t>DÍAS DE ESTADA PREQUIRÚRGICOS</t>
  </si>
  <si>
    <t>PACIENTES INTERVENIDOS</t>
  </si>
  <si>
    <t>PROGRAMACIÓN DE TABLA QUIRÚRGICA (N° DE PACIENTES)</t>
  </si>
  <si>
    <t>Pacientes Programados</t>
  </si>
  <si>
    <t>Pacientes Suspendidos</t>
  </si>
  <si>
    <t>15 y más años</t>
  </si>
  <si>
    <t>Cirugía General</t>
  </si>
  <si>
    <t>Cirugía Cardiovascular</t>
  </si>
  <si>
    <t>Cirugía Maxilofacial</t>
  </si>
  <si>
    <t>Cirugía Tórax</t>
  </si>
  <si>
    <t>Traumatología</t>
  </si>
  <si>
    <t>Neurocirugía</t>
  </si>
  <si>
    <t>Otorrinolaringología</t>
  </si>
  <si>
    <t>Oftalmología</t>
  </si>
  <si>
    <t>Obstetricia Y Ginecología</t>
  </si>
  <si>
    <t>Ginecología</t>
  </si>
  <si>
    <t>Urología</t>
  </si>
  <si>
    <t>Resto Especialidades</t>
  </si>
  <si>
    <t>Odontología</t>
  </si>
  <si>
    <t>SECCIÓN F: CAUSAS DE SUSPENSIÓN DE CIRUGÍAS ELECTIVAS</t>
  </si>
  <si>
    <t xml:space="preserve">CAUSAS DE SUSPENSIÓN ATRIBUIBLES A:
</t>
  </si>
  <si>
    <t>Nº DE PERSONAS</t>
  </si>
  <si>
    <t>TOTALES</t>
  </si>
  <si>
    <t>Paciente</t>
  </si>
  <si>
    <t>Administrativas</t>
  </si>
  <si>
    <t>Unidad de Apoyo Clínico</t>
  </si>
  <si>
    <t>Unidad de Apoyo Logístico</t>
  </si>
  <si>
    <t>Equipo Quirúrgico</t>
  </si>
  <si>
    <t>Infraestructura</t>
  </si>
  <si>
    <t>Emergencias</t>
  </si>
  <si>
    <t>Gremiales</t>
  </si>
  <si>
    <t>SECCIÓN G: ESTERILIZACIONES QUIRÚRGICAS</t>
  </si>
  <si>
    <t>SEXO</t>
  </si>
  <si>
    <t xml:space="preserve">TOTAL      </t>
  </si>
  <si>
    <t>TRANS</t>
  </si>
  <si>
    <t>Menos 
de 20 años</t>
  </si>
  <si>
    <t>20 - 34 años</t>
  </si>
  <si>
    <t>35 y más años</t>
  </si>
  <si>
    <t>Masculino</t>
  </si>
  <si>
    <t>Femenino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</si>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</sst>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sz val="10"/>
      <name val="Comic Sans MS"/>
      <family val="4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b/>
      <sz val="11"/>
      <name val="Verdana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69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rgb="FFB2B2B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/>
      <right style="hair">
        <color indexed="9"/>
      </right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hair">
        <color indexed="9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hair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double">
        <color indexed="64"/>
      </right>
      <top style="thin">
        <color indexed="22"/>
      </top>
      <bottom style="thin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double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9" fillId="2" borderId="1" applyNumberFormat="0" applyFont="0" applyAlignment="0" applyProtection="0"/>
    <xf numFmtId="0" fontId="12" fillId="0" borderId="0"/>
  </cellStyleXfs>
  <cellXfs count="1409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3" fillId="3" borderId="0" xfId="0" applyNumberFormat="1" applyFont="1" applyFill="1"/>
    <xf numFmtId="1" fontId="3" fillId="0" borderId="0" xfId="0" applyNumberFormat="1" applyFont="1"/>
    <xf numFmtId="1" fontId="3" fillId="3" borderId="0" xfId="0" applyNumberFormat="1" applyFont="1" applyFill="1" applyProtection="1">
      <protection locked="0"/>
    </xf>
    <xf numFmtId="1" fontId="3" fillId="4" borderId="0" xfId="0" applyNumberFormat="1" applyFont="1" applyFill="1" applyProtection="1">
      <protection locked="0"/>
    </xf>
    <xf numFmtId="1" fontId="3" fillId="0" borderId="0" xfId="0" applyNumberFormat="1" applyFont="1" applyProtection="1">
      <protection locked="0"/>
    </xf>
    <xf numFmtId="1" fontId="5" fillId="4" borderId="2" xfId="1" applyNumberFormat="1" applyFont="1" applyFill="1" applyBorder="1"/>
    <xf numFmtId="1" fontId="6" fillId="3" borderId="0" xfId="0" applyNumberFormat="1" applyFont="1" applyFill="1"/>
    <xf numFmtId="0" fontId="7" fillId="0" borderId="0" xfId="0" applyFont="1"/>
    <xf numFmtId="1" fontId="8" fillId="3" borderId="19" xfId="0" applyNumberFormat="1" applyFont="1" applyFill="1" applyBorder="1" applyAlignment="1">
      <alignment horizontal="center" vertical="center" wrapText="1"/>
    </xf>
    <xf numFmtId="1" fontId="8" fillId="3" borderId="20" xfId="0" applyNumberFormat="1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 wrapText="1"/>
    </xf>
    <xf numFmtId="1" fontId="8" fillId="3" borderId="21" xfId="0" applyNumberFormat="1" applyFont="1" applyFill="1" applyBorder="1" applyAlignment="1">
      <alignment horizontal="center" vertical="center" wrapText="1"/>
    </xf>
    <xf numFmtId="1" fontId="8" fillId="3" borderId="22" xfId="0" applyNumberFormat="1" applyFont="1" applyFill="1" applyBorder="1" applyAlignment="1">
      <alignment horizontal="center" vertical="center" wrapText="1"/>
    </xf>
    <xf numFmtId="1" fontId="8" fillId="3" borderId="23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right" vertical="center"/>
    </xf>
    <xf numFmtId="2" fontId="8" fillId="3" borderId="24" xfId="0" applyNumberFormat="1" applyFont="1" applyFill="1" applyBorder="1" applyAlignment="1">
      <alignment horizontal="right" vertical="center"/>
    </xf>
    <xf numFmtId="2" fontId="8" fillId="3" borderId="20" xfId="0" applyNumberFormat="1" applyFont="1" applyFill="1" applyBorder="1" applyAlignment="1">
      <alignment horizontal="right" vertical="center"/>
    </xf>
    <xf numFmtId="2" fontId="8" fillId="3" borderId="11" xfId="0" applyNumberFormat="1" applyFont="1" applyFill="1" applyBorder="1" applyAlignment="1">
      <alignment horizontal="right" vertical="center"/>
    </xf>
    <xf numFmtId="2" fontId="8" fillId="3" borderId="19" xfId="0" applyNumberFormat="1" applyFont="1" applyFill="1" applyBorder="1" applyAlignment="1">
      <alignment horizontal="right" vertical="center"/>
    </xf>
    <xf numFmtId="2" fontId="8" fillId="3" borderId="21" xfId="0" applyNumberFormat="1" applyFont="1" applyFill="1" applyBorder="1" applyAlignment="1">
      <alignment horizontal="right" vertical="center"/>
    </xf>
    <xf numFmtId="2" fontId="8" fillId="3" borderId="22" xfId="0" applyNumberFormat="1" applyFont="1" applyFill="1" applyBorder="1" applyAlignment="1">
      <alignment horizontal="right" vertical="center"/>
    </xf>
    <xf numFmtId="1" fontId="8" fillId="3" borderId="25" xfId="0" applyNumberFormat="1" applyFont="1" applyFill="1" applyBorder="1" applyAlignment="1">
      <alignment horizontal="left" vertical="center"/>
    </xf>
    <xf numFmtId="1" fontId="8" fillId="2" borderId="26" xfId="2" applyNumberFormat="1" applyFont="1" applyBorder="1" applyAlignment="1" applyProtection="1">
      <alignment horizontal="right" vertical="center"/>
      <protection locked="0"/>
    </xf>
    <xf numFmtId="2" fontId="8" fillId="3" borderId="27" xfId="0" applyNumberFormat="1" applyFont="1" applyFill="1" applyBorder="1" applyAlignment="1">
      <alignment horizontal="right" vertical="center"/>
    </xf>
    <xf numFmtId="2" fontId="8" fillId="3" borderId="28" xfId="0" applyNumberFormat="1" applyFont="1" applyFill="1" applyBorder="1" applyAlignment="1">
      <alignment horizontal="right" vertical="center"/>
    </xf>
    <xf numFmtId="2" fontId="8" fillId="3" borderId="29" xfId="0" applyNumberFormat="1" applyFont="1" applyFill="1" applyBorder="1" applyAlignment="1">
      <alignment horizontal="right" vertical="center"/>
    </xf>
    <xf numFmtId="2" fontId="8" fillId="2" borderId="3" xfId="2" applyNumberFormat="1" applyFont="1" applyBorder="1" applyAlignment="1" applyProtection="1">
      <alignment horizontal="right" vertical="center"/>
      <protection locked="0"/>
    </xf>
    <xf numFmtId="1" fontId="8" fillId="3" borderId="30" xfId="0" applyNumberFormat="1" applyFont="1" applyFill="1" applyBorder="1" applyAlignment="1">
      <alignment horizontal="left" vertical="center"/>
    </xf>
    <xf numFmtId="1" fontId="8" fillId="2" borderId="1" xfId="2" applyNumberFormat="1" applyFont="1" applyAlignment="1" applyProtection="1">
      <alignment horizontal="right" vertical="center"/>
      <protection locked="0"/>
    </xf>
    <xf numFmtId="2" fontId="8" fillId="2" borderId="1" xfId="2" applyNumberFormat="1" applyFont="1" applyAlignment="1" applyProtection="1">
      <alignment horizontal="right" vertical="center"/>
      <protection locked="0"/>
    </xf>
    <xf numFmtId="2" fontId="8" fillId="3" borderId="31" xfId="0" applyNumberFormat="1" applyFont="1" applyFill="1" applyBorder="1" applyAlignment="1">
      <alignment horizontal="right" vertical="center"/>
    </xf>
    <xf numFmtId="2" fontId="8" fillId="2" borderId="32" xfId="2" applyNumberFormat="1" applyFont="1" applyBorder="1" applyAlignment="1" applyProtection="1">
      <alignment horizontal="right" vertical="center"/>
      <protection locked="0"/>
    </xf>
    <xf numFmtId="2" fontId="8" fillId="3" borderId="33" xfId="0" applyNumberFormat="1" applyFont="1" applyFill="1" applyBorder="1" applyAlignment="1">
      <alignment horizontal="right" vertical="center"/>
    </xf>
    <xf numFmtId="2" fontId="8" fillId="2" borderId="34" xfId="2" applyNumberFormat="1" applyFont="1" applyBorder="1" applyAlignment="1" applyProtection="1">
      <alignment horizontal="right" vertical="center"/>
      <protection locked="0"/>
    </xf>
    <xf numFmtId="1" fontId="8" fillId="4" borderId="30" xfId="0" applyNumberFormat="1" applyFont="1" applyFill="1" applyBorder="1" applyAlignment="1">
      <alignment horizontal="left" vertical="center"/>
    </xf>
    <xf numFmtId="2" fontId="8" fillId="2" borderId="0" xfId="2" applyNumberFormat="1" applyFont="1" applyBorder="1" applyAlignment="1" applyProtection="1">
      <alignment horizontal="right" vertical="center"/>
      <protection locked="0"/>
    </xf>
    <xf numFmtId="1" fontId="8" fillId="3" borderId="35" xfId="1" applyNumberFormat="1" applyFont="1" applyFill="1" applyBorder="1" applyAlignment="1">
      <alignment horizontal="left" vertical="center"/>
    </xf>
    <xf numFmtId="2" fontId="8" fillId="2" borderId="36" xfId="2" applyNumberFormat="1" applyFont="1" applyBorder="1" applyAlignment="1" applyProtection="1">
      <alignment horizontal="right" vertical="center"/>
      <protection locked="0"/>
    </xf>
    <xf numFmtId="2" fontId="8" fillId="2" borderId="37" xfId="2" applyNumberFormat="1" applyFont="1" applyBorder="1" applyAlignment="1" applyProtection="1">
      <alignment horizontal="right" vertical="center"/>
      <protection locked="0"/>
    </xf>
    <xf numFmtId="2" fontId="8" fillId="3" borderId="38" xfId="0" applyNumberFormat="1" applyFont="1" applyFill="1" applyBorder="1" applyAlignment="1">
      <alignment horizontal="right" vertical="center"/>
    </xf>
    <xf numFmtId="2" fontId="8" fillId="2" borderId="39" xfId="2" applyNumberFormat="1" applyFont="1" applyBorder="1" applyAlignment="1" applyProtection="1">
      <alignment horizontal="right" vertical="center"/>
      <protection locked="0"/>
    </xf>
    <xf numFmtId="2" fontId="8" fillId="2" borderId="40" xfId="2" applyNumberFormat="1" applyFont="1" applyBorder="1" applyAlignment="1" applyProtection="1">
      <alignment horizontal="right" vertical="center"/>
      <protection locked="0"/>
    </xf>
    <xf numFmtId="2" fontId="8" fillId="3" borderId="41" xfId="0" applyNumberFormat="1" applyFont="1" applyFill="1" applyBorder="1" applyAlignment="1">
      <alignment horizontal="right" vertical="center"/>
    </xf>
    <xf numFmtId="2" fontId="8" fillId="3" borderId="17" xfId="0" applyNumberFormat="1" applyFont="1" applyFill="1" applyBorder="1" applyAlignment="1">
      <alignment horizontal="right" vertical="center"/>
    </xf>
    <xf numFmtId="1" fontId="2" fillId="3" borderId="0" xfId="1" applyNumberFormat="1" applyFont="1" applyFill="1" applyAlignment="1">
      <alignment horizontal="left" vertical="center"/>
    </xf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1" fontId="6" fillId="0" borderId="42" xfId="1" applyNumberFormat="1" applyFont="1" applyBorder="1" applyProtection="1">
      <protection hidden="1"/>
    </xf>
    <xf numFmtId="1" fontId="8" fillId="0" borderId="7" xfId="1" applyNumberFormat="1" applyFont="1" applyBorder="1" applyAlignment="1">
      <alignment horizontal="center" vertical="center" wrapText="1"/>
    </xf>
    <xf numFmtId="1" fontId="8" fillId="0" borderId="43" xfId="1" applyNumberFormat="1" applyFont="1" applyBorder="1" applyAlignment="1">
      <alignment horizontal="center" vertical="center" wrapText="1"/>
    </xf>
    <xf numFmtId="1" fontId="8" fillId="0" borderId="44" xfId="1" applyNumberFormat="1" applyFont="1" applyBorder="1" applyAlignment="1">
      <alignment horizontal="center" vertical="center" wrapText="1"/>
    </xf>
    <xf numFmtId="1" fontId="8" fillId="0" borderId="5" xfId="1" applyNumberFormat="1" applyFont="1" applyBorder="1" applyAlignment="1">
      <alignment horizontal="center" vertical="center" wrapText="1"/>
    </xf>
    <xf numFmtId="1" fontId="8" fillId="0" borderId="45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/>
    <xf numFmtId="1" fontId="8" fillId="0" borderId="47" xfId="1" applyNumberFormat="1" applyFont="1" applyBorder="1"/>
    <xf numFmtId="1" fontId="8" fillId="5" borderId="28" xfId="1" applyNumberFormat="1" applyFont="1" applyFill="1" applyBorder="1" applyProtection="1">
      <protection locked="0"/>
    </xf>
    <xf numFmtId="1" fontId="8" fillId="5" borderId="48" xfId="1" applyNumberFormat="1" applyFont="1" applyFill="1" applyBorder="1" applyProtection="1">
      <protection locked="0"/>
    </xf>
    <xf numFmtId="1" fontId="8" fillId="5" borderId="49" xfId="1" applyNumberFormat="1" applyFont="1" applyFill="1" applyBorder="1" applyProtection="1">
      <protection locked="0"/>
    </xf>
    <xf numFmtId="1" fontId="8" fillId="0" borderId="50" xfId="1" applyNumberFormat="1" applyFont="1" applyBorder="1"/>
    <xf numFmtId="1" fontId="8" fillId="0" borderId="51" xfId="1" applyNumberFormat="1" applyFont="1" applyBorder="1"/>
    <xf numFmtId="1" fontId="8" fillId="5" borderId="52" xfId="1" applyNumberFormat="1" applyFont="1" applyFill="1" applyBorder="1" applyProtection="1">
      <protection locked="0"/>
    </xf>
    <xf numFmtId="1" fontId="8" fillId="5" borderId="53" xfId="1" applyNumberFormat="1" applyFont="1" applyFill="1" applyBorder="1" applyProtection="1">
      <protection locked="0"/>
    </xf>
    <xf numFmtId="1" fontId="8" fillId="5" borderId="54" xfId="1" applyNumberFormat="1" applyFont="1" applyFill="1" applyBorder="1" applyProtection="1">
      <protection locked="0"/>
    </xf>
    <xf numFmtId="1" fontId="8" fillId="0" borderId="14" xfId="1" applyNumberFormat="1" applyFont="1" applyBorder="1"/>
    <xf numFmtId="1" fontId="8" fillId="0" borderId="35" xfId="1" applyNumberFormat="1" applyFont="1" applyBorder="1"/>
    <xf numFmtId="1" fontId="8" fillId="5" borderId="38" xfId="1" applyNumberFormat="1" applyFont="1" applyFill="1" applyBorder="1" applyProtection="1">
      <protection locked="0"/>
    </xf>
    <xf numFmtId="1" fontId="8" fillId="5" borderId="55" xfId="1" applyNumberFormat="1" applyFont="1" applyFill="1" applyBorder="1" applyProtection="1">
      <protection locked="0"/>
    </xf>
    <xf numFmtId="1" fontId="8" fillId="5" borderId="56" xfId="1" applyNumberFormat="1" applyFont="1" applyFill="1" applyBorder="1" applyProtection="1">
      <protection locked="0"/>
    </xf>
    <xf numFmtId="1" fontId="6" fillId="0" borderId="0" xfId="1" applyNumberFormat="1" applyFont="1"/>
    <xf numFmtId="1" fontId="6" fillId="0" borderId="57" xfId="1" applyNumberFormat="1" applyFont="1" applyBorder="1"/>
    <xf numFmtId="1" fontId="6" fillId="0" borderId="58" xfId="1" applyNumberFormat="1" applyFont="1" applyBorder="1"/>
    <xf numFmtId="1" fontId="6" fillId="0" borderId="59" xfId="1" applyNumberFormat="1" applyFont="1" applyBorder="1"/>
    <xf numFmtId="1" fontId="8" fillId="0" borderId="23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11" xfId="1" applyNumberFormat="1" applyFont="1" applyBorder="1" applyAlignment="1">
      <alignment horizontal="center" vertical="center" wrapText="1"/>
    </xf>
    <xf numFmtId="1" fontId="8" fillId="0" borderId="63" xfId="1" applyNumberFormat="1" applyFont="1" applyBorder="1"/>
    <xf numFmtId="1" fontId="8" fillId="0" borderId="65" xfId="1" applyNumberFormat="1" applyFont="1" applyBorder="1"/>
    <xf numFmtId="1" fontId="8" fillId="0" borderId="68" xfId="1" applyNumberFormat="1" applyFont="1" applyBorder="1" applyAlignment="1">
      <alignment horizontal="left"/>
    </xf>
    <xf numFmtId="1" fontId="8" fillId="0" borderId="65" xfId="1" applyNumberFormat="1" applyFont="1" applyBorder="1" applyAlignment="1">
      <alignment horizontal="left"/>
    </xf>
    <xf numFmtId="1" fontId="8" fillId="0" borderId="14" xfId="1" applyNumberFormat="1" applyFont="1" applyBorder="1" applyAlignment="1">
      <alignment horizontal="right"/>
    </xf>
    <xf numFmtId="1" fontId="5" fillId="0" borderId="59" xfId="1" applyNumberFormat="1" applyFont="1" applyBorder="1" applyProtection="1">
      <protection hidden="1"/>
    </xf>
    <xf numFmtId="1" fontId="6" fillId="0" borderId="59" xfId="1" applyNumberFormat="1" applyFont="1" applyBorder="1" applyProtection="1">
      <protection hidden="1"/>
    </xf>
    <xf numFmtId="1" fontId="8" fillId="0" borderId="68" xfId="1" applyNumberFormat="1" applyFont="1" applyBorder="1"/>
    <xf numFmtId="1" fontId="8" fillId="5" borderId="67" xfId="1" applyNumberFormat="1" applyFont="1" applyFill="1" applyBorder="1" applyAlignment="1" applyProtection="1">
      <alignment horizontal="right"/>
      <protection locked="0"/>
    </xf>
    <xf numFmtId="1" fontId="5" fillId="4" borderId="69" xfId="1" applyNumberFormat="1" applyFont="1" applyFill="1" applyBorder="1" applyProtection="1">
      <protection hidden="1"/>
    </xf>
    <xf numFmtId="1" fontId="6" fillId="0" borderId="69" xfId="1" applyNumberFormat="1" applyFont="1" applyBorder="1" applyProtection="1">
      <protection hidden="1"/>
    </xf>
    <xf numFmtId="1" fontId="8" fillId="0" borderId="70" xfId="1" applyNumberFormat="1" applyFont="1" applyBorder="1"/>
    <xf numFmtId="1" fontId="8" fillId="0" borderId="71" xfId="1" applyNumberFormat="1" applyFont="1" applyBorder="1" applyAlignment="1">
      <alignment horizontal="right"/>
    </xf>
    <xf numFmtId="1" fontId="8" fillId="0" borderId="35" xfId="1" applyNumberFormat="1" applyFont="1" applyBorder="1" applyAlignment="1">
      <alignment horizontal="right"/>
    </xf>
    <xf numFmtId="1" fontId="5" fillId="0" borderId="69" xfId="1" applyNumberFormat="1" applyFont="1" applyBorder="1" applyProtection="1">
      <protection hidden="1"/>
    </xf>
    <xf numFmtId="1" fontId="6" fillId="0" borderId="0" xfId="1" applyNumberFormat="1" applyFont="1" applyAlignment="1">
      <alignment horizontal="right"/>
    </xf>
    <xf numFmtId="1" fontId="6" fillId="0" borderId="0" xfId="1" applyNumberFormat="1" applyFont="1" applyProtection="1">
      <protection locked="0"/>
    </xf>
    <xf numFmtId="1" fontId="6" fillId="0" borderId="57" xfId="1" applyNumberFormat="1" applyFont="1" applyBorder="1" applyProtection="1">
      <protection hidden="1"/>
    </xf>
    <xf numFmtId="1" fontId="8" fillId="0" borderId="23" xfId="0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8" fillId="0" borderId="24" xfId="1" applyNumberFormat="1" applyFont="1" applyBorder="1" applyAlignment="1">
      <alignment horizontal="center" vertical="center" wrapText="1"/>
    </xf>
    <xf numFmtId="1" fontId="8" fillId="0" borderId="72" xfId="1" applyNumberFormat="1" applyFont="1" applyBorder="1" applyAlignment="1">
      <alignment horizontal="center" vertical="center" wrapText="1"/>
    </xf>
    <xf numFmtId="1" fontId="8" fillId="0" borderId="73" xfId="1" applyNumberFormat="1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1" fontId="8" fillId="0" borderId="47" xfId="0" applyNumberFormat="1" applyFont="1" applyBorder="1" applyAlignment="1">
      <alignment horizontal="right"/>
    </xf>
    <xf numFmtId="0" fontId="8" fillId="0" borderId="51" xfId="0" applyFont="1" applyBorder="1" applyAlignment="1">
      <alignment vertical="center" wrapText="1"/>
    </xf>
    <xf numFmtId="1" fontId="8" fillId="0" borderId="51" xfId="0" applyNumberFormat="1" applyFont="1" applyBorder="1" applyAlignment="1">
      <alignment horizontal="right" vertical="center"/>
    </xf>
    <xf numFmtId="0" fontId="8" fillId="0" borderId="61" xfId="0" applyFont="1" applyBorder="1" applyAlignment="1">
      <alignment vertical="center" wrapText="1"/>
    </xf>
    <xf numFmtId="1" fontId="8" fillId="0" borderId="61" xfId="0" applyNumberFormat="1" applyFont="1" applyBorder="1" applyAlignment="1">
      <alignment horizontal="right" vertical="center"/>
    </xf>
    <xf numFmtId="0" fontId="11" fillId="0" borderId="0" xfId="0" applyFont="1"/>
    <xf numFmtId="1" fontId="8" fillId="3" borderId="7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/>
    <xf numFmtId="1" fontId="8" fillId="0" borderId="52" xfId="0" applyNumberFormat="1" applyFont="1" applyBorder="1"/>
    <xf numFmtId="1" fontId="8" fillId="0" borderId="74" xfId="0" applyNumberFormat="1" applyFont="1" applyBorder="1"/>
    <xf numFmtId="1" fontId="8" fillId="0" borderId="60" xfId="0" applyNumberFormat="1" applyFont="1" applyBorder="1" applyAlignment="1">
      <alignment horizontal="center"/>
    </xf>
    <xf numFmtId="1" fontId="8" fillId="0" borderId="76" xfId="0" applyNumberFormat="1" applyFont="1" applyBorder="1"/>
    <xf numFmtId="1" fontId="8" fillId="0" borderId="18" xfId="0" applyNumberFormat="1" applyFont="1" applyBorder="1"/>
    <xf numFmtId="1" fontId="8" fillId="0" borderId="11" xfId="0" applyNumberFormat="1" applyFont="1" applyBorder="1"/>
    <xf numFmtId="1" fontId="6" fillId="0" borderId="79" xfId="1" applyNumberFormat="1" applyFont="1" applyBorder="1"/>
    <xf numFmtId="1" fontId="8" fillId="0" borderId="75" xfId="1" applyNumberFormat="1" applyFont="1" applyBorder="1" applyAlignment="1">
      <alignment horizontal="center" vertical="center" wrapText="1"/>
    </xf>
    <xf numFmtId="1" fontId="8" fillId="0" borderId="80" xfId="1" applyNumberFormat="1" applyFont="1" applyBorder="1" applyAlignment="1">
      <alignment horizontal="center" vertical="center"/>
    </xf>
    <xf numFmtId="1" fontId="8" fillId="0" borderId="81" xfId="3" applyNumberFormat="1" applyFont="1" applyBorder="1" applyAlignment="1">
      <alignment horizontal="center" vertical="center" wrapText="1"/>
    </xf>
    <xf numFmtId="1" fontId="8" fillId="0" borderId="81" xfId="3" applyNumberFormat="1" applyFont="1" applyBorder="1" applyAlignment="1">
      <alignment horizontal="center" vertical="center"/>
    </xf>
    <xf numFmtId="1" fontId="8" fillId="0" borderId="11" xfId="3" applyNumberFormat="1" applyFont="1" applyBorder="1" applyAlignment="1">
      <alignment horizontal="center" vertical="center"/>
    </xf>
    <xf numFmtId="1" fontId="8" fillId="0" borderId="75" xfId="1" applyNumberFormat="1" applyFont="1" applyBorder="1" applyAlignment="1">
      <alignment horizontal="right"/>
    </xf>
    <xf numFmtId="1" fontId="8" fillId="0" borderId="46" xfId="1" applyNumberFormat="1" applyFont="1" applyBorder="1" applyAlignment="1">
      <alignment wrapText="1"/>
    </xf>
    <xf numFmtId="1" fontId="8" fillId="0" borderId="47" xfId="1" applyNumberFormat="1" applyFont="1" applyBorder="1" applyAlignment="1">
      <alignment horizontal="right"/>
    </xf>
    <xf numFmtId="1" fontId="8" fillId="0" borderId="68" xfId="1" applyNumberFormat="1" applyFont="1" applyBorder="1" applyAlignment="1">
      <alignment wrapText="1"/>
    </xf>
    <xf numFmtId="1" fontId="8" fillId="0" borderId="67" xfId="1" applyNumberFormat="1" applyFont="1" applyBorder="1" applyAlignment="1">
      <alignment horizontal="right"/>
    </xf>
    <xf numFmtId="1" fontId="8" fillId="5" borderId="82" xfId="1" applyNumberFormat="1" applyFont="1" applyFill="1" applyBorder="1" applyAlignment="1" applyProtection="1">
      <alignment horizontal="right"/>
      <protection locked="0"/>
    </xf>
    <xf numFmtId="1" fontId="8" fillId="5" borderId="13" xfId="1" applyNumberFormat="1" applyFont="1" applyFill="1" applyBorder="1" applyAlignment="1" applyProtection="1">
      <alignment horizontal="right"/>
      <protection locked="0"/>
    </xf>
    <xf numFmtId="1" fontId="8" fillId="5" borderId="3" xfId="1" applyNumberFormat="1" applyFont="1" applyFill="1" applyBorder="1" applyAlignment="1" applyProtection="1">
      <alignment horizontal="right"/>
      <protection locked="0"/>
    </xf>
    <xf numFmtId="1" fontId="8" fillId="0" borderId="14" xfId="1" applyNumberFormat="1" applyFont="1" applyBorder="1" applyAlignment="1">
      <alignment wrapText="1"/>
    </xf>
    <xf numFmtId="1" fontId="8" fillId="0" borderId="61" xfId="1" applyNumberFormat="1" applyFont="1" applyBorder="1" applyAlignment="1">
      <alignment horizontal="right"/>
    </xf>
    <xf numFmtId="1" fontId="6" fillId="0" borderId="83" xfId="1" applyNumberFormat="1" applyFont="1" applyBorder="1"/>
    <xf numFmtId="1" fontId="8" fillId="0" borderId="80" xfId="1" applyNumberFormat="1" applyFont="1" applyBorder="1" applyAlignment="1">
      <alignment horizontal="center" vertical="center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84" xfId="1" applyNumberFormat="1" applyFont="1" applyBorder="1" applyAlignment="1">
      <alignment horizontal="center" vertical="center" wrapText="1"/>
    </xf>
    <xf numFmtId="1" fontId="8" fillId="0" borderId="47" xfId="1" applyNumberFormat="1" applyFont="1" applyBorder="1" applyAlignment="1">
      <alignment wrapText="1"/>
    </xf>
    <xf numFmtId="0" fontId="0" fillId="6" borderId="0" xfId="0" applyFill="1"/>
    <xf numFmtId="0" fontId="0" fillId="7" borderId="0" xfId="0" applyFill="1"/>
    <xf numFmtId="1" fontId="8" fillId="0" borderId="85" xfId="1" applyNumberFormat="1" applyFont="1" applyBorder="1" applyAlignment="1">
      <alignment wrapText="1"/>
    </xf>
    <xf numFmtId="1" fontId="8" fillId="0" borderId="75" xfId="1" applyNumberFormat="1" applyFont="1" applyBorder="1" applyAlignment="1">
      <alignment horizontal="center" wrapText="1"/>
    </xf>
    <xf numFmtId="1" fontId="8" fillId="0" borderId="80" xfId="1" applyNumberFormat="1" applyFont="1" applyBorder="1" applyAlignment="1">
      <alignment horizontal="right"/>
    </xf>
    <xf numFmtId="1" fontId="8" fillId="0" borderId="75" xfId="0" applyNumberFormat="1" applyFont="1" applyBorder="1" applyAlignment="1">
      <alignment horizontal="center" vertical="center" wrapText="1"/>
    </xf>
    <xf numFmtId="1" fontId="8" fillId="0" borderId="51" xfId="1" applyNumberFormat="1" applyFont="1" applyBorder="1" applyAlignment="1">
      <alignment wrapText="1"/>
    </xf>
    <xf numFmtId="1" fontId="8" fillId="0" borderId="61" xfId="1" applyNumberFormat="1" applyFont="1" applyBorder="1" applyAlignment="1">
      <alignment wrapText="1"/>
    </xf>
    <xf numFmtId="1" fontId="8" fillId="0" borderId="61" xfId="1" applyNumberFormat="1" applyFont="1" applyBorder="1"/>
    <xf numFmtId="1" fontId="8" fillId="0" borderId="35" xfId="1" applyNumberFormat="1" applyFont="1" applyBorder="1" applyAlignment="1">
      <alignment horizontal="center" wrapText="1"/>
    </xf>
    <xf numFmtId="1" fontId="8" fillId="0" borderId="75" xfId="1" applyNumberFormat="1" applyFont="1" applyBorder="1"/>
    <xf numFmtId="1" fontId="8" fillId="0" borderId="80" xfId="1" applyNumberFormat="1" applyFont="1" applyBorder="1"/>
    <xf numFmtId="1" fontId="8" fillId="0" borderId="21" xfId="1" applyNumberFormat="1" applyFont="1" applyBorder="1"/>
    <xf numFmtId="1" fontId="8" fillId="0" borderId="24" xfId="1" applyNumberFormat="1" applyFont="1" applyBorder="1"/>
    <xf numFmtId="1" fontId="8" fillId="0" borderId="84" xfId="1" applyNumberFormat="1" applyFont="1" applyBorder="1"/>
    <xf numFmtId="1" fontId="8" fillId="0" borderId="0" xfId="1" applyNumberFormat="1" applyFont="1"/>
    <xf numFmtId="0" fontId="7" fillId="6" borderId="0" xfId="0" applyFont="1" applyFill="1"/>
    <xf numFmtId="0" fontId="7" fillId="7" borderId="0" xfId="0" applyFont="1" applyFill="1"/>
    <xf numFmtId="1" fontId="5" fillId="0" borderId="0" xfId="0" applyNumberFormat="1" applyFont="1" applyAlignment="1">
      <alignment horizontal="left"/>
    </xf>
    <xf numFmtId="1" fontId="6" fillId="0" borderId="2" xfId="0" applyNumberFormat="1" applyFont="1" applyBorder="1"/>
    <xf numFmtId="1" fontId="6" fillId="0" borderId="0" xfId="0" applyNumberFormat="1" applyFont="1"/>
    <xf numFmtId="1" fontId="8" fillId="0" borderId="80" xfId="0" applyNumberFormat="1" applyFont="1" applyBorder="1" applyAlignment="1">
      <alignment horizontal="center" vertical="center" wrapText="1"/>
    </xf>
    <xf numFmtId="1" fontId="8" fillId="0" borderId="81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87" xfId="0" applyNumberFormat="1" applyFont="1" applyBorder="1" applyAlignment="1">
      <alignment horizontal="center" vertical="center"/>
    </xf>
    <xf numFmtId="1" fontId="8" fillId="0" borderId="84" xfId="0" applyNumberFormat="1" applyFont="1" applyBorder="1" applyAlignment="1">
      <alignment horizontal="center" vertical="center"/>
    </xf>
    <xf numFmtId="1" fontId="8" fillId="0" borderId="47" xfId="0" applyNumberFormat="1" applyFont="1" applyBorder="1" applyAlignment="1">
      <alignment horizontal="left"/>
    </xf>
    <xf numFmtId="1" fontId="8" fillId="0" borderId="47" xfId="0" applyNumberFormat="1" applyFont="1" applyBorder="1"/>
    <xf numFmtId="1" fontId="8" fillId="8" borderId="54" xfId="0" applyNumberFormat="1" applyFont="1" applyFill="1" applyBorder="1"/>
    <xf numFmtId="1" fontId="8" fillId="0" borderId="35" xfId="0" applyNumberFormat="1" applyFont="1" applyBorder="1" applyAlignment="1">
      <alignment horizontal="left"/>
    </xf>
    <xf numFmtId="1" fontId="8" fillId="0" borderId="35" xfId="0" applyNumberFormat="1" applyFont="1" applyBorder="1"/>
    <xf numFmtId="1" fontId="8" fillId="8" borderId="88" xfId="0" applyNumberFormat="1" applyFont="1" applyFill="1" applyBorder="1"/>
    <xf numFmtId="1" fontId="0" fillId="9" borderId="0" xfId="0" applyNumberFormat="1" applyFill="1"/>
    <xf numFmtId="0" fontId="0" fillId="9" borderId="0" xfId="0" applyFill="1"/>
    <xf numFmtId="1" fontId="8" fillId="5" borderId="90" xfId="0" applyNumberFormat="1" applyFont="1" applyFill="1" applyBorder="1" applyProtection="1">
      <protection locked="0"/>
    </xf>
    <xf numFmtId="1" fontId="8" fillId="5" borderId="90" xfId="1" applyNumberFormat="1" applyFont="1" applyFill="1" applyBorder="1" applyAlignment="1" applyProtection="1">
      <alignment horizontal="right"/>
      <protection locked="0"/>
    </xf>
    <xf numFmtId="1" fontId="6" fillId="0" borderId="91" xfId="0" applyNumberFormat="1" applyFont="1" applyBorder="1"/>
    <xf numFmtId="1" fontId="5" fillId="4" borderId="91" xfId="1" applyNumberFormat="1" applyFont="1" applyFill="1" applyBorder="1"/>
    <xf numFmtId="2" fontId="8" fillId="3" borderId="92" xfId="0" applyNumberFormat="1" applyFont="1" applyFill="1" applyBorder="1" applyAlignment="1">
      <alignment horizontal="right" vertical="center"/>
    </xf>
    <xf numFmtId="1" fontId="8" fillId="0" borderId="95" xfId="1" applyNumberFormat="1" applyFont="1" applyBorder="1"/>
    <xf numFmtId="1" fontId="8" fillId="5" borderId="94" xfId="1" applyNumberFormat="1" applyFont="1" applyFill="1" applyBorder="1" applyAlignment="1" applyProtection="1">
      <alignment horizontal="right"/>
      <protection locked="0"/>
    </xf>
    <xf numFmtId="1" fontId="8" fillId="5" borderId="96" xfId="1" applyNumberFormat="1" applyFont="1" applyFill="1" applyBorder="1" applyAlignment="1" applyProtection="1">
      <alignment horizontal="right"/>
      <protection locked="0"/>
    </xf>
    <xf numFmtId="1" fontId="8" fillId="5" borderId="93" xfId="1" applyNumberFormat="1" applyFont="1" applyFill="1" applyBorder="1" applyAlignment="1" applyProtection="1">
      <alignment horizontal="right"/>
      <protection locked="0"/>
    </xf>
    <xf numFmtId="1" fontId="8" fillId="0" borderId="95" xfId="1" applyNumberFormat="1" applyFont="1" applyBorder="1" applyAlignment="1">
      <alignment horizontal="right"/>
    </xf>
    <xf numFmtId="0" fontId="8" fillId="0" borderId="94" xfId="0" applyFont="1" applyBorder="1" applyAlignment="1">
      <alignment vertical="center" wrapText="1"/>
    </xf>
    <xf numFmtId="1" fontId="8" fillId="0" borderId="94" xfId="0" applyNumberFormat="1" applyFont="1" applyBorder="1" applyAlignment="1">
      <alignment horizontal="right" vertical="center"/>
    </xf>
    <xf numFmtId="1" fontId="8" fillId="0" borderId="95" xfId="1" applyNumberFormat="1" applyFont="1" applyBorder="1" applyAlignment="1">
      <alignment wrapText="1"/>
    </xf>
    <xf numFmtId="1" fontId="8" fillId="0" borderId="94" xfId="1" applyNumberFormat="1" applyFont="1" applyBorder="1" applyAlignment="1">
      <alignment horizontal="right"/>
    </xf>
    <xf numFmtId="1" fontId="8" fillId="0" borderId="94" xfId="1" applyNumberFormat="1" applyFont="1" applyBorder="1" applyAlignment="1">
      <alignment wrapText="1"/>
    </xf>
    <xf numFmtId="1" fontId="8" fillId="0" borderId="94" xfId="1" applyNumberFormat="1" applyFont="1" applyBorder="1"/>
    <xf numFmtId="2" fontId="8" fillId="2" borderId="93" xfId="2" applyNumberFormat="1" applyFont="1" applyBorder="1" applyAlignment="1" applyProtection="1">
      <alignment horizontal="right" vertical="center"/>
      <protection locked="0"/>
    </xf>
    <xf numFmtId="1" fontId="8" fillId="0" borderId="98" xfId="0" applyNumberFormat="1" applyFont="1" applyBorder="1"/>
    <xf numFmtId="1" fontId="8" fillId="0" borderId="98" xfId="3" applyNumberFormat="1" applyFont="1" applyBorder="1" applyAlignment="1">
      <alignment horizontal="center" vertical="center"/>
    </xf>
    <xf numFmtId="1" fontId="8" fillId="5" borderId="98" xfId="1" applyNumberFormat="1" applyFont="1" applyFill="1" applyBorder="1" applyAlignment="1" applyProtection="1">
      <alignment horizontal="right"/>
      <protection locked="0"/>
    </xf>
    <xf numFmtId="1" fontId="8" fillId="3" borderId="98" xfId="0" applyNumberFormat="1" applyFont="1" applyFill="1" applyBorder="1" applyAlignment="1">
      <alignment horizontal="center" vertical="center" wrapText="1"/>
    </xf>
    <xf numFmtId="2" fontId="8" fillId="3" borderId="98" xfId="0" applyNumberFormat="1" applyFont="1" applyFill="1" applyBorder="1" applyAlignment="1">
      <alignment horizontal="right" vertical="center"/>
    </xf>
    <xf numFmtId="1" fontId="8" fillId="5" borderId="100" xfId="1" applyNumberFormat="1" applyFont="1" applyFill="1" applyBorder="1" applyProtection="1">
      <protection locked="0"/>
    </xf>
    <xf numFmtId="1" fontId="8" fillId="5" borderId="101" xfId="1" applyNumberFormat="1" applyFont="1" applyFill="1" applyBorder="1" applyProtection="1">
      <protection locked="0"/>
    </xf>
    <xf numFmtId="1" fontId="8" fillId="0" borderId="100" xfId="0" applyNumberFormat="1" applyFont="1" applyBorder="1"/>
    <xf numFmtId="1" fontId="8" fillId="0" borderId="102" xfId="1" applyNumberFormat="1" applyFont="1" applyBorder="1" applyAlignment="1">
      <alignment horizontal="center" vertical="center"/>
    </xf>
    <xf numFmtId="1" fontId="8" fillId="0" borderId="104" xfId="1" applyNumberFormat="1" applyFont="1" applyBorder="1" applyAlignment="1">
      <alignment horizontal="right"/>
    </xf>
    <xf numFmtId="1" fontId="8" fillId="5" borderId="102" xfId="1" applyNumberFormat="1" applyFont="1" applyFill="1" applyBorder="1" applyAlignment="1" applyProtection="1">
      <alignment horizontal="right"/>
      <protection locked="0"/>
    </xf>
    <xf numFmtId="1" fontId="8" fillId="0" borderId="102" xfId="1" applyNumberFormat="1" applyFont="1" applyBorder="1" applyAlignment="1">
      <alignment horizontal="center" vertical="center" wrapText="1"/>
    </xf>
    <xf numFmtId="1" fontId="8" fillId="0" borderId="104" xfId="1" applyNumberFormat="1" applyFont="1" applyBorder="1" applyAlignment="1">
      <alignment horizontal="center" wrapText="1"/>
    </xf>
    <xf numFmtId="1" fontId="8" fillId="0" borderId="102" xfId="1" applyNumberFormat="1" applyFont="1" applyBorder="1" applyAlignment="1">
      <alignment horizontal="right"/>
    </xf>
    <xf numFmtId="1" fontId="8" fillId="0" borderId="104" xfId="0" applyNumberFormat="1" applyFont="1" applyBorder="1" applyAlignment="1">
      <alignment horizontal="center" vertical="center" wrapText="1"/>
    </xf>
    <xf numFmtId="1" fontId="8" fillId="0" borderId="104" xfId="1" applyNumberFormat="1" applyFont="1" applyBorder="1"/>
    <xf numFmtId="1" fontId="8" fillId="0" borderId="102" xfId="1" applyNumberFormat="1" applyFont="1" applyBorder="1"/>
    <xf numFmtId="1" fontId="8" fillId="0" borderId="102" xfId="0" applyNumberFormat="1" applyFont="1" applyBorder="1" applyAlignment="1">
      <alignment horizontal="center" vertical="center" wrapText="1"/>
    </xf>
    <xf numFmtId="1" fontId="8" fillId="3" borderId="102" xfId="0" applyNumberFormat="1" applyFont="1" applyFill="1" applyBorder="1" applyAlignment="1">
      <alignment horizontal="center" vertical="center" wrapText="1"/>
    </xf>
    <xf numFmtId="1" fontId="8" fillId="3" borderId="104" xfId="0" applyNumberFormat="1" applyFont="1" applyFill="1" applyBorder="1" applyAlignment="1">
      <alignment horizontal="center" vertical="center"/>
    </xf>
    <xf numFmtId="1" fontId="8" fillId="3" borderId="102" xfId="0" applyNumberFormat="1" applyFont="1" applyFill="1" applyBorder="1" applyAlignment="1">
      <alignment horizontal="right" vertical="center"/>
    </xf>
    <xf numFmtId="2" fontId="8" fillId="3" borderId="102" xfId="0" applyNumberFormat="1" applyFont="1" applyFill="1" applyBorder="1" applyAlignment="1">
      <alignment horizontal="right" vertical="center"/>
    </xf>
    <xf numFmtId="1" fontId="8" fillId="0" borderId="105" xfId="0" applyNumberFormat="1" applyFont="1" applyBorder="1" applyAlignment="1">
      <alignment horizontal="center" vertical="center" wrapText="1"/>
    </xf>
    <xf numFmtId="1" fontId="8" fillId="0" borderId="106" xfId="0" applyNumberFormat="1" applyFont="1" applyBorder="1" applyAlignment="1">
      <alignment horizontal="center" vertical="center" wrapText="1"/>
    </xf>
    <xf numFmtId="1" fontId="8" fillId="0" borderId="107" xfId="0" applyNumberFormat="1" applyFont="1" applyBorder="1" applyAlignment="1">
      <alignment horizontal="center" vertical="center" wrapText="1"/>
    </xf>
    <xf numFmtId="1" fontId="8" fillId="0" borderId="111" xfId="1" applyNumberFormat="1" applyFont="1" applyBorder="1" applyAlignment="1">
      <alignment horizontal="center" vertical="center" wrapText="1"/>
    </xf>
    <xf numFmtId="1" fontId="8" fillId="0" borderId="110" xfId="1" applyNumberFormat="1" applyFont="1" applyBorder="1"/>
    <xf numFmtId="1" fontId="8" fillId="0" borderId="111" xfId="1" applyNumberFormat="1" applyFont="1" applyBorder="1"/>
    <xf numFmtId="1" fontId="8" fillId="0" borderId="109" xfId="0" applyNumberFormat="1" applyFont="1" applyBorder="1" applyAlignment="1">
      <alignment horizontal="center" vertical="center"/>
    </xf>
    <xf numFmtId="1" fontId="8" fillId="0" borderId="113" xfId="0" applyNumberFormat="1" applyFont="1" applyBorder="1" applyAlignment="1">
      <alignment horizontal="center" vertical="center"/>
    </xf>
    <xf numFmtId="1" fontId="8" fillId="3" borderId="110" xfId="0" applyNumberFormat="1" applyFont="1" applyFill="1" applyBorder="1" applyAlignment="1">
      <alignment horizontal="center" vertical="center" wrapText="1"/>
    </xf>
    <xf numFmtId="2" fontId="8" fillId="3" borderId="111" xfId="0" applyNumberFormat="1" applyFont="1" applyFill="1" applyBorder="1" applyAlignment="1">
      <alignment horizontal="right" vertical="center"/>
    </xf>
    <xf numFmtId="2" fontId="8" fillId="3" borderId="110" xfId="0" applyNumberFormat="1" applyFont="1" applyFill="1" applyBorder="1" applyAlignment="1">
      <alignment horizontal="right" vertical="center"/>
    </xf>
    <xf numFmtId="1" fontId="8" fillId="0" borderId="116" xfId="1" applyNumberFormat="1" applyFont="1" applyBorder="1" applyAlignment="1">
      <alignment horizontal="center" vertical="center" wrapText="1"/>
    </xf>
    <xf numFmtId="1" fontId="8" fillId="0" borderId="117" xfId="1" applyNumberFormat="1" applyFont="1" applyBorder="1" applyAlignment="1">
      <alignment horizontal="center" vertical="center" wrapText="1"/>
    </xf>
    <xf numFmtId="1" fontId="8" fillId="0" borderId="117" xfId="1" applyNumberFormat="1" applyFont="1" applyBorder="1"/>
    <xf numFmtId="1" fontId="8" fillId="0" borderId="117" xfId="0" applyNumberFormat="1" applyFont="1" applyBorder="1" applyAlignment="1">
      <alignment horizontal="center" vertical="center"/>
    </xf>
    <xf numFmtId="1" fontId="8" fillId="3" borderId="117" xfId="0" applyNumberFormat="1" applyFont="1" applyFill="1" applyBorder="1" applyAlignment="1">
      <alignment horizontal="center" vertical="center" wrapText="1"/>
    </xf>
    <xf numFmtId="2" fontId="8" fillId="3" borderId="117" xfId="0" applyNumberFormat="1" applyFont="1" applyFill="1" applyBorder="1" applyAlignment="1">
      <alignment horizontal="right" vertical="center"/>
    </xf>
    <xf numFmtId="2" fontId="8" fillId="2" borderId="118" xfId="2" applyNumberFormat="1" applyFont="1" applyBorder="1" applyAlignment="1" applyProtection="1">
      <alignment horizontal="right" vertical="center"/>
      <protection locked="0"/>
    </xf>
    <xf numFmtId="2" fontId="8" fillId="2" borderId="119" xfId="2" applyNumberFormat="1" applyFont="1" applyBorder="1" applyAlignment="1" applyProtection="1">
      <alignment horizontal="right" vertical="center"/>
      <protection locked="0"/>
    </xf>
    <xf numFmtId="2" fontId="8" fillId="2" borderId="120" xfId="2" applyNumberFormat="1" applyFont="1" applyBorder="1" applyAlignment="1" applyProtection="1">
      <alignment horizontal="right" vertical="center"/>
      <protection locked="0"/>
    </xf>
    <xf numFmtId="2" fontId="8" fillId="2" borderId="121" xfId="2" applyNumberFormat="1" applyFont="1" applyBorder="1" applyAlignment="1" applyProtection="1">
      <alignment horizontal="right" vertical="center"/>
      <protection locked="0"/>
    </xf>
    <xf numFmtId="2" fontId="8" fillId="2" borderId="122" xfId="2" applyNumberFormat="1" applyFont="1" applyBorder="1" applyAlignment="1" applyProtection="1">
      <alignment horizontal="right" vertical="center"/>
      <protection locked="0"/>
    </xf>
    <xf numFmtId="2" fontId="8" fillId="2" borderId="123" xfId="2" applyNumberFormat="1" applyFont="1" applyBorder="1" applyAlignment="1" applyProtection="1">
      <alignment horizontal="right" vertical="center"/>
      <protection locked="0"/>
    </xf>
    <xf numFmtId="2" fontId="8" fillId="2" borderId="124" xfId="2" applyNumberFormat="1" applyFont="1" applyBorder="1" applyAlignment="1" applyProtection="1">
      <alignment horizontal="right" vertical="center"/>
      <protection locked="0"/>
    </xf>
    <xf numFmtId="1" fontId="8" fillId="2" borderId="125" xfId="2" applyNumberFormat="1" applyFont="1" applyBorder="1" applyAlignment="1" applyProtection="1">
      <alignment horizontal="right" vertical="center"/>
      <protection locked="0"/>
    </xf>
    <xf numFmtId="2" fontId="8" fillId="2" borderId="126" xfId="2" applyNumberFormat="1" applyFont="1" applyBorder="1" applyAlignment="1" applyProtection="1">
      <alignment horizontal="right" vertical="center"/>
      <protection locked="0"/>
    </xf>
    <xf numFmtId="2" fontId="8" fillId="2" borderId="127" xfId="2" applyNumberFormat="1" applyFont="1" applyBorder="1" applyAlignment="1" applyProtection="1">
      <alignment horizontal="right" vertical="center"/>
      <protection locked="0"/>
    </xf>
    <xf numFmtId="2" fontId="8" fillId="2" borderId="128" xfId="2" applyNumberFormat="1" applyFont="1" applyBorder="1" applyAlignment="1" applyProtection="1">
      <alignment horizontal="right" vertical="center"/>
      <protection locked="0"/>
    </xf>
    <xf numFmtId="2" fontId="8" fillId="2" borderId="129" xfId="2" applyNumberFormat="1" applyFont="1" applyBorder="1" applyAlignment="1" applyProtection="1">
      <alignment horizontal="right" vertical="center"/>
      <protection locked="0"/>
    </xf>
    <xf numFmtId="1" fontId="8" fillId="5" borderId="130" xfId="1" applyNumberFormat="1" applyFont="1" applyFill="1" applyBorder="1" applyProtection="1">
      <protection locked="0"/>
    </xf>
    <xf numFmtId="1" fontId="8" fillId="5" borderId="131" xfId="1" applyNumberFormat="1" applyFont="1" applyFill="1" applyBorder="1" applyProtection="1">
      <protection locked="0"/>
    </xf>
    <xf numFmtId="1" fontId="8" fillId="5" borderId="132" xfId="0" applyNumberFormat="1" applyFont="1" applyFill="1" applyBorder="1" applyProtection="1">
      <protection locked="0"/>
    </xf>
    <xf numFmtId="1" fontId="8" fillId="5" borderId="134" xfId="1" applyNumberFormat="1" applyFont="1" applyFill="1" applyBorder="1" applyAlignment="1" applyProtection="1">
      <alignment horizontal="right"/>
      <protection locked="0"/>
    </xf>
    <xf numFmtId="1" fontId="8" fillId="5" borderId="133" xfId="1" applyNumberFormat="1" applyFont="1" applyFill="1" applyBorder="1" applyAlignment="1" applyProtection="1">
      <alignment horizontal="right"/>
      <protection locked="0"/>
    </xf>
    <xf numFmtId="1" fontId="8" fillId="5" borderId="133" xfId="1" applyNumberFormat="1" applyFont="1" applyFill="1" applyBorder="1" applyProtection="1">
      <protection locked="0"/>
    </xf>
    <xf numFmtId="1" fontId="8" fillId="5" borderId="133" xfId="0" applyNumberFormat="1" applyFont="1" applyFill="1" applyBorder="1" applyProtection="1">
      <protection locked="0"/>
    </xf>
    <xf numFmtId="1" fontId="8" fillId="2" borderId="135" xfId="2" applyNumberFormat="1" applyFont="1" applyBorder="1" applyAlignment="1" applyProtection="1">
      <alignment horizontal="right" vertical="center"/>
      <protection locked="0"/>
    </xf>
    <xf numFmtId="2" fontId="8" fillId="2" borderId="135" xfId="2" applyNumberFormat="1" applyFont="1" applyBorder="1" applyAlignment="1" applyProtection="1">
      <alignment horizontal="right" vertical="center"/>
      <protection locked="0"/>
    </xf>
    <xf numFmtId="2" fontId="8" fillId="2" borderId="136" xfId="2" applyNumberFormat="1" applyFont="1" applyBorder="1" applyAlignment="1" applyProtection="1">
      <alignment horizontal="right" vertical="center"/>
      <protection locked="0"/>
    </xf>
    <xf numFmtId="2" fontId="8" fillId="2" borderId="137" xfId="2" applyNumberFormat="1" applyFont="1" applyBorder="1" applyAlignment="1" applyProtection="1">
      <alignment horizontal="right" vertical="center"/>
      <protection locked="0"/>
    </xf>
    <xf numFmtId="2" fontId="8" fillId="2" borderId="138" xfId="2" applyNumberFormat="1" applyFont="1" applyBorder="1" applyAlignment="1" applyProtection="1">
      <alignment horizontal="right" vertical="center"/>
      <protection locked="0"/>
    </xf>
    <xf numFmtId="2" fontId="8" fillId="3" borderId="139" xfId="0" applyNumberFormat="1" applyFont="1" applyFill="1" applyBorder="1" applyAlignment="1">
      <alignment horizontal="right" vertical="center"/>
    </xf>
    <xf numFmtId="1" fontId="8" fillId="5" borderId="139" xfId="1" applyNumberFormat="1" applyFont="1" applyFill="1" applyBorder="1" applyProtection="1">
      <protection locked="0"/>
    </xf>
    <xf numFmtId="1" fontId="8" fillId="0" borderId="139" xfId="0" applyNumberFormat="1" applyFont="1" applyBorder="1"/>
    <xf numFmtId="1" fontId="8" fillId="5" borderId="141" xfId="1" applyNumberFormat="1" applyFont="1" applyFill="1" applyBorder="1" applyAlignment="1" applyProtection="1">
      <alignment horizontal="right"/>
      <protection locked="0"/>
    </xf>
    <xf numFmtId="1" fontId="8" fillId="5" borderId="142" xfId="1" applyNumberFormat="1" applyFont="1" applyFill="1" applyBorder="1" applyAlignment="1" applyProtection="1">
      <alignment horizontal="right"/>
      <protection locked="0"/>
    </xf>
    <xf numFmtId="1" fontId="8" fillId="5" borderId="141" xfId="1" applyNumberFormat="1" applyFont="1" applyFill="1" applyBorder="1" applyProtection="1">
      <protection locked="0"/>
    </xf>
    <xf numFmtId="1" fontId="8" fillId="5" borderId="142" xfId="1" applyNumberFormat="1" applyFont="1" applyFill="1" applyBorder="1" applyProtection="1">
      <protection locked="0"/>
    </xf>
    <xf numFmtId="1" fontId="8" fillId="5" borderId="143" xfId="1" applyNumberFormat="1" applyFont="1" applyFill="1" applyBorder="1" applyProtection="1">
      <protection locked="0"/>
    </xf>
    <xf numFmtId="1" fontId="8" fillId="5" borderId="144" xfId="1" applyNumberFormat="1" applyFont="1" applyFill="1" applyBorder="1" applyProtection="1">
      <protection locked="0"/>
    </xf>
    <xf numFmtId="1" fontId="8" fillId="5" borderId="145" xfId="1" applyNumberFormat="1" applyFont="1" applyFill="1" applyBorder="1" applyProtection="1">
      <protection locked="0"/>
    </xf>
    <xf numFmtId="1" fontId="8" fillId="0" borderId="65" xfId="1" applyNumberFormat="1" applyFont="1" applyBorder="1" applyAlignment="1">
      <alignment horizontal="left"/>
    </xf>
    <xf numFmtId="1" fontId="8" fillId="0" borderId="99" xfId="1" applyNumberFormat="1" applyFont="1" applyBorder="1" applyAlignment="1">
      <alignment horizontal="center" vertical="center" wrapText="1"/>
    </xf>
    <xf numFmtId="1" fontId="8" fillId="0" borderId="98" xfId="1" applyNumberFormat="1" applyFont="1" applyBorder="1" applyAlignment="1">
      <alignment horizontal="center" vertical="center" wrapText="1"/>
    </xf>
    <xf numFmtId="1" fontId="8" fillId="0" borderId="109" xfId="1" applyNumberFormat="1" applyFont="1" applyBorder="1" applyAlignment="1">
      <alignment horizontal="center" vertical="center" wrapText="1"/>
    </xf>
    <xf numFmtId="1" fontId="8" fillId="0" borderId="108" xfId="1" applyNumberFormat="1" applyFont="1" applyBorder="1" applyAlignment="1">
      <alignment horizontal="center" vertical="center" wrapText="1"/>
    </xf>
    <xf numFmtId="1" fontId="8" fillId="0" borderId="110" xfId="1" applyNumberFormat="1" applyFont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 wrapText="1"/>
    </xf>
    <xf numFmtId="1" fontId="8" fillId="3" borderId="17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1" fontId="8" fillId="3" borderId="18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1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8" fillId="0" borderId="50" xfId="1" applyNumberFormat="1" applyFont="1" applyBorder="1" applyAlignment="1">
      <alignment horizontal="left"/>
    </xf>
    <xf numFmtId="1" fontId="8" fillId="0" borderId="64" xfId="1" applyNumberFormat="1" applyFont="1" applyBorder="1" applyAlignment="1">
      <alignment horizontal="left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6" xfId="1" applyNumberFormat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1" fontId="8" fillId="0" borderId="15" xfId="1" applyNumberFormat="1" applyFont="1" applyBorder="1" applyAlignment="1">
      <alignment horizontal="center" vertical="center" wrapText="1"/>
    </xf>
    <xf numFmtId="1" fontId="8" fillId="0" borderId="43" xfId="1" applyNumberFormat="1" applyFont="1" applyBorder="1" applyAlignment="1">
      <alignment horizontal="center" vertical="center" wrapText="1"/>
    </xf>
    <xf numFmtId="1" fontId="8" fillId="0" borderId="61" xfId="1" applyNumberFormat="1" applyFont="1" applyBorder="1" applyAlignment="1">
      <alignment horizontal="center" vertical="center" wrapText="1"/>
    </xf>
    <xf numFmtId="1" fontId="8" fillId="0" borderId="60" xfId="1" applyNumberFormat="1" applyFont="1" applyBorder="1" applyAlignment="1">
      <alignment horizontal="center" vertical="center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10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left"/>
    </xf>
    <xf numFmtId="1" fontId="8" fillId="0" borderId="62" xfId="1" applyNumberFormat="1" applyFont="1" applyBorder="1" applyAlignment="1">
      <alignment horizontal="left"/>
    </xf>
    <xf numFmtId="1" fontId="8" fillId="0" borderId="11" xfId="1" applyNumberFormat="1" applyFont="1" applyBorder="1" applyAlignment="1">
      <alignment horizontal="center" vertical="center" wrapText="1"/>
    </xf>
    <xf numFmtId="1" fontId="8" fillId="0" borderId="65" xfId="1" applyNumberFormat="1" applyFont="1" applyBorder="1" applyAlignment="1">
      <alignment horizontal="left"/>
    </xf>
    <xf numFmtId="1" fontId="8" fillId="0" borderId="66" xfId="1" applyNumberFormat="1" applyFont="1" applyBorder="1" applyAlignment="1">
      <alignment horizontal="left"/>
    </xf>
    <xf numFmtId="1" fontId="8" fillId="0" borderId="67" xfId="1" applyNumberFormat="1" applyFont="1" applyBorder="1" applyAlignment="1">
      <alignment horizontal="left" vertical="center"/>
    </xf>
    <xf numFmtId="1" fontId="8" fillId="0" borderId="61" xfId="1" applyNumberFormat="1" applyFont="1" applyBorder="1" applyAlignment="1">
      <alignment horizontal="left" vertical="center"/>
    </xf>
    <xf numFmtId="1" fontId="8" fillId="0" borderId="14" xfId="1" applyNumberFormat="1" applyFont="1" applyBorder="1" applyAlignment="1">
      <alignment horizontal="left"/>
    </xf>
    <xf numFmtId="1" fontId="8" fillId="0" borderId="15" xfId="1" applyNumberFormat="1" applyFont="1" applyBorder="1" applyAlignment="1">
      <alignment horizontal="left"/>
    </xf>
    <xf numFmtId="1" fontId="5" fillId="0" borderId="77" xfId="0" applyNumberFormat="1" applyFont="1" applyBorder="1"/>
    <xf numFmtId="1" fontId="5" fillId="0" borderId="2" xfId="0" applyNumberFormat="1" applyFont="1" applyBorder="1"/>
    <xf numFmtId="1" fontId="5" fillId="0" borderId="78" xfId="0" applyNumberFormat="1" applyFont="1" applyBorder="1"/>
    <xf numFmtId="1" fontId="8" fillId="0" borderId="60" xfId="1" applyNumberFormat="1" applyFont="1" applyBorder="1" applyAlignment="1">
      <alignment horizontal="left" wrapText="1"/>
    </xf>
    <xf numFmtId="1" fontId="8" fillId="0" borderId="11" xfId="1" applyNumberFormat="1" applyFont="1" applyBorder="1" applyAlignment="1">
      <alignment horizontal="left" wrapText="1"/>
    </xf>
    <xf numFmtId="1" fontId="8" fillId="0" borderId="43" xfId="1" applyNumberFormat="1" applyFont="1" applyBorder="1" applyAlignment="1">
      <alignment horizontal="left" vertical="center" wrapText="1"/>
    </xf>
    <xf numFmtId="1" fontId="8" fillId="0" borderId="61" xfId="1" applyNumberFormat="1" applyFont="1" applyBorder="1" applyAlignment="1">
      <alignment horizontal="left" vertical="center" wrapText="1"/>
    </xf>
    <xf numFmtId="1" fontId="8" fillId="0" borderId="3" xfId="1" applyNumberFormat="1" applyFont="1" applyBorder="1" applyAlignment="1">
      <alignment horizontal="center" vertical="center" wrapText="1"/>
    </xf>
    <xf numFmtId="1" fontId="8" fillId="0" borderId="7" xfId="1" applyNumberFormat="1" applyFont="1" applyBorder="1" applyAlignment="1">
      <alignment horizontal="center" vertical="center" wrapText="1"/>
    </xf>
    <xf numFmtId="1" fontId="8" fillId="0" borderId="14" xfId="1" applyNumberFormat="1" applyFont="1" applyBorder="1" applyAlignment="1">
      <alignment horizontal="center" vertical="center" wrapText="1"/>
    </xf>
    <xf numFmtId="1" fontId="5" fillId="0" borderId="8" xfId="1" applyNumberFormat="1" applyFont="1" applyBorder="1" applyAlignment="1">
      <alignment horizontal="left" wrapText="1"/>
    </xf>
    <xf numFmtId="1" fontId="8" fillId="0" borderId="43" xfId="0" applyNumberFormat="1" applyFont="1" applyBorder="1" applyAlignment="1">
      <alignment horizontal="center" vertical="center" wrapText="1"/>
    </xf>
    <xf numFmtId="1" fontId="8" fillId="0" borderId="6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8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3" borderId="93" xfId="0" applyNumberFormat="1" applyFont="1" applyFill="1" applyBorder="1" applyAlignment="1">
      <alignment horizontal="center" vertical="center"/>
    </xf>
    <xf numFmtId="1" fontId="8" fillId="3" borderId="92" xfId="0" applyNumberFormat="1" applyFont="1" applyFill="1" applyBorder="1" applyAlignment="1">
      <alignment horizontal="center" vertical="center" wrapText="1"/>
    </xf>
    <xf numFmtId="1" fontId="8" fillId="3" borderId="89" xfId="0" applyNumberFormat="1" applyFont="1" applyFill="1" applyBorder="1" applyAlignment="1">
      <alignment horizontal="center" vertical="center" wrapText="1"/>
    </xf>
    <xf numFmtId="1" fontId="8" fillId="3" borderId="93" xfId="0" applyNumberFormat="1" applyFont="1" applyFill="1" applyBorder="1" applyAlignment="1">
      <alignment horizontal="center" vertical="center" wrapText="1"/>
    </xf>
    <xf numFmtId="1" fontId="1" fillId="3" borderId="98" xfId="0" applyNumberFormat="1" applyFont="1" applyFill="1" applyBorder="1" applyAlignment="1">
      <alignment horizontal="center" vertical="center"/>
    </xf>
    <xf numFmtId="1" fontId="8" fillId="3" borderId="95" xfId="0" applyNumberFormat="1" applyFont="1" applyFill="1" applyBorder="1" applyAlignment="1">
      <alignment horizontal="center" vertical="center" wrapText="1"/>
    </xf>
    <xf numFmtId="1" fontId="8" fillId="3" borderId="91" xfId="0" applyNumberFormat="1" applyFont="1" applyFill="1" applyBorder="1" applyAlignment="1">
      <alignment horizontal="center" vertical="center" wrapText="1"/>
    </xf>
    <xf numFmtId="1" fontId="8" fillId="3" borderId="96" xfId="0" applyNumberFormat="1" applyFont="1" applyFill="1" applyBorder="1" applyAlignment="1">
      <alignment horizontal="center" vertical="center" wrapText="1"/>
    </xf>
    <xf numFmtId="1" fontId="8" fillId="0" borderId="91" xfId="1" applyNumberFormat="1" applyFont="1" applyBorder="1" applyAlignment="1">
      <alignment horizontal="center" vertical="center" wrapText="1"/>
    </xf>
    <xf numFmtId="1" fontId="8" fillId="0" borderId="93" xfId="1" applyNumberFormat="1" applyFont="1" applyBorder="1" applyAlignment="1">
      <alignment horizontal="center" vertical="center" wrapText="1"/>
    </xf>
    <xf numFmtId="1" fontId="8" fillId="0" borderId="99" xfId="1" applyNumberFormat="1" applyFont="1" applyBorder="1" applyAlignment="1">
      <alignment horizontal="center" vertical="center" wrapText="1"/>
    </xf>
    <xf numFmtId="1" fontId="8" fillId="0" borderId="94" xfId="1" applyNumberFormat="1" applyFont="1" applyBorder="1" applyAlignment="1">
      <alignment horizontal="center" vertical="center" wrapText="1"/>
    </xf>
    <xf numFmtId="1" fontId="8" fillId="0" borderId="98" xfId="1" applyNumberFormat="1" applyFont="1" applyBorder="1" applyAlignment="1">
      <alignment horizontal="center" vertical="center"/>
    </xf>
    <xf numFmtId="1" fontId="8" fillId="0" borderId="103" xfId="1" applyNumberFormat="1" applyFont="1" applyBorder="1" applyAlignment="1">
      <alignment horizontal="center" vertical="center" wrapText="1"/>
    </xf>
    <xf numFmtId="1" fontId="8" fillId="0" borderId="98" xfId="1" applyNumberFormat="1" applyFont="1" applyBorder="1" applyAlignment="1">
      <alignment horizontal="center" vertical="center" wrapText="1"/>
    </xf>
    <xf numFmtId="1" fontId="8" fillId="0" borderId="94" xfId="1" applyNumberFormat="1" applyFont="1" applyBorder="1" applyAlignment="1">
      <alignment horizontal="left" vertical="center"/>
    </xf>
    <xf numFmtId="1" fontId="8" fillId="0" borderId="95" xfId="1" applyNumberFormat="1" applyFont="1" applyBorder="1" applyAlignment="1">
      <alignment horizontal="left"/>
    </xf>
    <xf numFmtId="1" fontId="8" fillId="0" borderId="93" xfId="1" applyNumberFormat="1" applyFont="1" applyBorder="1" applyAlignment="1">
      <alignment horizontal="left"/>
    </xf>
    <xf numFmtId="1" fontId="5" fillId="0" borderId="91" xfId="0" applyNumberFormat="1" applyFont="1" applyBorder="1"/>
    <xf numFmtId="1" fontId="5" fillId="0" borderId="97" xfId="0" applyNumberFormat="1" applyFont="1" applyBorder="1"/>
    <xf numFmtId="1" fontId="8" fillId="0" borderId="103" xfId="1" applyNumberFormat="1" applyFont="1" applyBorder="1" applyAlignment="1">
      <alignment horizontal="left" wrapText="1"/>
    </xf>
    <xf numFmtId="1" fontId="8" fillId="0" borderId="98" xfId="1" applyNumberFormat="1" applyFont="1" applyBorder="1" applyAlignment="1">
      <alignment horizontal="left" wrapText="1"/>
    </xf>
    <xf numFmtId="1" fontId="8" fillId="0" borderId="99" xfId="1" applyNumberFormat="1" applyFont="1" applyBorder="1" applyAlignment="1">
      <alignment horizontal="left" vertical="center" wrapText="1"/>
    </xf>
    <xf numFmtId="1" fontId="8" fillId="0" borderId="94" xfId="1" applyNumberFormat="1" applyFont="1" applyBorder="1" applyAlignment="1">
      <alignment horizontal="left" vertical="center" wrapText="1"/>
    </xf>
    <xf numFmtId="1" fontId="8" fillId="0" borderId="95" xfId="1" applyNumberFormat="1" applyFont="1" applyBorder="1" applyAlignment="1">
      <alignment horizontal="center" vertical="center" wrapText="1"/>
    </xf>
    <xf numFmtId="1" fontId="8" fillId="0" borderId="99" xfId="0" applyNumberFormat="1" applyFont="1" applyBorder="1" applyAlignment="1">
      <alignment horizontal="center" vertical="center" wrapText="1"/>
    </xf>
    <xf numFmtId="1" fontId="8" fillId="0" borderId="94" xfId="0" applyNumberFormat="1" applyFont="1" applyBorder="1" applyAlignment="1">
      <alignment horizontal="center" vertical="center" wrapText="1"/>
    </xf>
    <xf numFmtId="1" fontId="8" fillId="3" borderId="100" xfId="0" applyNumberFormat="1" applyFont="1" applyFill="1" applyBorder="1" applyAlignment="1">
      <alignment horizontal="center" vertical="center" wrapText="1"/>
    </xf>
    <xf numFmtId="1" fontId="8" fillId="0" borderId="109" xfId="1" applyNumberFormat="1" applyFont="1" applyBorder="1" applyAlignment="1">
      <alignment horizontal="center" vertical="center" wrapText="1"/>
    </xf>
    <xf numFmtId="1" fontId="8" fillId="0" borderId="108" xfId="1" applyNumberFormat="1" applyFont="1" applyBorder="1" applyAlignment="1">
      <alignment horizontal="center" vertical="center" wrapText="1"/>
    </xf>
    <xf numFmtId="1" fontId="8" fillId="0" borderId="109" xfId="0" applyNumberFormat="1" applyFont="1" applyBorder="1" applyAlignment="1">
      <alignment horizontal="center" vertical="center" wrapText="1"/>
    </xf>
    <xf numFmtId="1" fontId="8" fillId="0" borderId="112" xfId="0" applyNumberFormat="1" applyFont="1" applyBorder="1" applyAlignment="1">
      <alignment horizontal="center" vertical="center"/>
    </xf>
    <xf numFmtId="1" fontId="8" fillId="3" borderId="114" xfId="0" applyNumberFormat="1" applyFont="1" applyFill="1" applyBorder="1" applyAlignment="1">
      <alignment horizontal="center" vertical="center" wrapText="1"/>
    </xf>
    <xf numFmtId="1" fontId="1" fillId="3" borderId="108" xfId="0" applyNumberFormat="1" applyFont="1" applyFill="1" applyBorder="1" applyAlignment="1">
      <alignment horizontal="center" vertical="center"/>
    </xf>
    <xf numFmtId="1" fontId="1" fillId="3" borderId="115" xfId="0" applyNumberFormat="1" applyFont="1" applyFill="1" applyBorder="1" applyAlignment="1">
      <alignment horizontal="center" vertical="center"/>
    </xf>
    <xf numFmtId="1" fontId="1" fillId="3" borderId="109" xfId="0" applyNumberFormat="1" applyFont="1" applyFill="1" applyBorder="1" applyAlignment="1">
      <alignment horizontal="center" vertical="center"/>
    </xf>
    <xf numFmtId="1" fontId="8" fillId="3" borderId="108" xfId="0" applyNumberFormat="1" applyFont="1" applyFill="1" applyBorder="1" applyAlignment="1">
      <alignment horizontal="center" vertical="center" wrapText="1"/>
    </xf>
    <xf numFmtId="1" fontId="8" fillId="3" borderId="115" xfId="0" applyNumberFormat="1" applyFont="1" applyFill="1" applyBorder="1" applyAlignment="1">
      <alignment horizontal="center" vertical="center" wrapText="1"/>
    </xf>
    <xf numFmtId="1" fontId="8" fillId="0" borderId="110" xfId="1" applyNumberFormat="1" applyFont="1" applyBorder="1" applyAlignment="1">
      <alignment horizontal="center" vertical="center" wrapText="1"/>
    </xf>
    <xf numFmtId="1" fontId="8" fillId="0" borderId="109" xfId="1" applyNumberFormat="1" applyFont="1" applyBorder="1" applyAlignment="1">
      <alignment horizontal="center" vertical="center"/>
    </xf>
    <xf numFmtId="1" fontId="8" fillId="0" borderId="133" xfId="1" applyNumberFormat="1" applyFont="1" applyBorder="1" applyAlignment="1">
      <alignment horizontal="left"/>
    </xf>
    <xf numFmtId="1" fontId="5" fillId="0" borderId="140" xfId="0" applyNumberFormat="1" applyFont="1" applyBorder="1"/>
    <xf numFmtId="1" fontId="5" fillId="4" borderId="148" xfId="1" applyNumberFormat="1" applyFont="1" applyFill="1" applyBorder="1"/>
    <xf numFmtId="1" fontId="8" fillId="3" borderId="107" xfId="0" applyNumberFormat="1" applyFont="1" applyFill="1" applyBorder="1" applyAlignment="1">
      <alignment horizontal="center" vertical="center" wrapText="1"/>
    </xf>
    <xf numFmtId="1" fontId="8" fillId="3" borderId="105" xfId="0" applyNumberFormat="1" applyFont="1" applyFill="1" applyBorder="1" applyAlignment="1">
      <alignment horizontal="center" vertical="center" wrapText="1"/>
    </xf>
    <xf numFmtId="1" fontId="8" fillId="3" borderId="149" xfId="0" applyNumberFormat="1" applyFont="1" applyFill="1" applyBorder="1" applyAlignment="1">
      <alignment horizontal="center" vertical="center" wrapText="1"/>
    </xf>
    <xf numFmtId="2" fontId="8" fillId="3" borderId="149" xfId="0" applyNumberFormat="1" applyFont="1" applyFill="1" applyBorder="1" applyAlignment="1">
      <alignment horizontal="right" vertical="center"/>
    </xf>
    <xf numFmtId="1" fontId="8" fillId="3" borderId="150" xfId="0" applyNumberFormat="1" applyFont="1" applyFill="1" applyBorder="1" applyAlignment="1">
      <alignment horizontal="left" vertical="center"/>
    </xf>
    <xf numFmtId="2" fontId="8" fillId="3" borderId="141" xfId="0" applyNumberFormat="1" applyFont="1" applyFill="1" applyBorder="1" applyAlignment="1">
      <alignment horizontal="right" vertical="center"/>
    </xf>
    <xf numFmtId="2" fontId="8" fillId="3" borderId="151" xfId="0" applyNumberFormat="1" applyFont="1" applyFill="1" applyBorder="1" applyAlignment="1">
      <alignment horizontal="right" vertical="center"/>
    </xf>
    <xf numFmtId="2" fontId="8" fillId="3" borderId="152" xfId="0" applyNumberFormat="1" applyFont="1" applyFill="1" applyBorder="1" applyAlignment="1">
      <alignment horizontal="right" vertical="center"/>
    </xf>
    <xf numFmtId="1" fontId="8" fillId="3" borderId="146" xfId="0" applyNumberFormat="1" applyFont="1" applyFill="1" applyBorder="1" applyAlignment="1">
      <alignment horizontal="left" vertical="center"/>
    </xf>
    <xf numFmtId="2" fontId="8" fillId="3" borderId="153" xfId="0" applyNumberFormat="1" applyFont="1" applyFill="1" applyBorder="1" applyAlignment="1">
      <alignment horizontal="right" vertical="center"/>
    </xf>
    <xf numFmtId="2" fontId="8" fillId="3" borderId="147" xfId="0" applyNumberFormat="1" applyFont="1" applyFill="1" applyBorder="1" applyAlignment="1">
      <alignment horizontal="right" vertical="center"/>
    </xf>
    <xf numFmtId="1" fontId="8" fillId="4" borderId="146" xfId="0" applyNumberFormat="1" applyFont="1" applyFill="1" applyBorder="1" applyAlignment="1">
      <alignment horizontal="left" vertical="center"/>
    </xf>
    <xf numFmtId="1" fontId="8" fillId="3" borderId="154" xfId="1" applyNumberFormat="1" applyFont="1" applyFill="1" applyBorder="1" applyAlignment="1">
      <alignment horizontal="left" vertical="center"/>
    </xf>
    <xf numFmtId="2" fontId="8" fillId="3" borderId="155" xfId="0" applyNumberFormat="1" applyFont="1" applyFill="1" applyBorder="1" applyAlignment="1">
      <alignment horizontal="right" vertical="center"/>
    </xf>
    <xf numFmtId="2" fontId="8" fillId="2" borderId="156" xfId="2" applyNumberFormat="1" applyFont="1" applyBorder="1" applyAlignment="1" applyProtection="1">
      <alignment horizontal="right" vertical="center"/>
      <protection locked="0"/>
    </xf>
    <xf numFmtId="2" fontId="8" fillId="2" borderId="157" xfId="2" applyNumberFormat="1" applyFont="1" applyBorder="1" applyAlignment="1" applyProtection="1">
      <alignment horizontal="right" vertical="center"/>
      <protection locked="0"/>
    </xf>
    <xf numFmtId="1" fontId="6" fillId="0" borderId="158" xfId="1" applyNumberFormat="1" applyFont="1" applyBorder="1" applyProtection="1">
      <protection hidden="1"/>
    </xf>
    <xf numFmtId="1" fontId="8" fillId="0" borderId="106" xfId="1" applyNumberFormat="1" applyFont="1" applyBorder="1" applyAlignment="1">
      <alignment horizontal="center" vertical="center" wrapText="1"/>
    </xf>
    <xf numFmtId="1" fontId="8" fillId="0" borderId="107" xfId="1" applyNumberFormat="1" applyFont="1" applyBorder="1" applyAlignment="1">
      <alignment horizontal="center" vertical="center" wrapText="1"/>
    </xf>
    <xf numFmtId="1" fontId="8" fillId="0" borderId="159" xfId="1" applyNumberFormat="1" applyFont="1" applyBorder="1"/>
    <xf numFmtId="1" fontId="8" fillId="0" borderId="160" xfId="1" applyNumberFormat="1" applyFont="1" applyBorder="1"/>
    <xf numFmtId="1" fontId="8" fillId="5" borderId="151" xfId="1" applyNumberFormat="1" applyFont="1" applyFill="1" applyBorder="1" applyProtection="1">
      <protection locked="0"/>
    </xf>
    <xf numFmtId="1" fontId="8" fillId="0" borderId="161" xfId="1" applyNumberFormat="1" applyFont="1" applyBorder="1"/>
    <xf numFmtId="1" fontId="8" fillId="0" borderId="162" xfId="1" applyNumberFormat="1" applyFont="1" applyBorder="1"/>
    <xf numFmtId="1" fontId="8" fillId="5" borderId="163" xfId="1" applyNumberFormat="1" applyFont="1" applyFill="1" applyBorder="1" applyProtection="1">
      <protection locked="0"/>
    </xf>
    <xf numFmtId="1" fontId="8" fillId="5" borderId="164" xfId="1" applyNumberFormat="1" applyFont="1" applyFill="1" applyBorder="1" applyProtection="1">
      <protection locked="0"/>
    </xf>
    <xf numFmtId="1" fontId="8" fillId="5" borderId="165" xfId="1" applyNumberFormat="1" applyFont="1" applyFill="1" applyBorder="1" applyProtection="1">
      <protection locked="0"/>
    </xf>
    <xf numFmtId="1" fontId="8" fillId="0" borderId="154" xfId="1" applyNumberFormat="1" applyFont="1" applyBorder="1"/>
    <xf numFmtId="1" fontId="6" fillId="0" borderId="166" xfId="1" applyNumberFormat="1" applyFont="1" applyBorder="1"/>
    <xf numFmtId="1" fontId="6" fillId="0" borderId="167" xfId="1" applyNumberFormat="1" applyFont="1" applyBorder="1"/>
    <xf numFmtId="1" fontId="6" fillId="0" borderId="168" xfId="1" applyNumberFormat="1" applyFont="1" applyBorder="1"/>
    <xf numFmtId="1" fontId="8" fillId="0" borderId="105" xfId="1" applyNumberFormat="1" applyFont="1" applyBorder="1" applyAlignment="1">
      <alignment horizontal="center" vertical="center" wrapText="1"/>
    </xf>
    <xf numFmtId="1" fontId="8" fillId="0" borderId="104" xfId="1" applyNumberFormat="1" applyFont="1" applyBorder="1" applyAlignment="1">
      <alignment horizontal="center" vertical="center" wrapText="1"/>
    </xf>
    <xf numFmtId="1" fontId="8" fillId="0" borderId="159" xfId="1" applyNumberFormat="1" applyFont="1" applyBorder="1" applyAlignment="1">
      <alignment horizontal="left"/>
    </xf>
    <xf numFmtId="1" fontId="8" fillId="0" borderId="169" xfId="1" applyNumberFormat="1" applyFont="1" applyBorder="1" applyAlignment="1">
      <alignment horizontal="left"/>
    </xf>
    <xf numFmtId="1" fontId="8" fillId="0" borderId="170" xfId="1" applyNumberFormat="1" applyFont="1" applyBorder="1"/>
    <xf numFmtId="1" fontId="8" fillId="5" borderId="160" xfId="1" applyNumberFormat="1" applyFont="1" applyFill="1" applyBorder="1" applyAlignment="1" applyProtection="1">
      <alignment horizontal="right"/>
      <protection locked="0"/>
    </xf>
    <xf numFmtId="1" fontId="8" fillId="5" borderId="150" xfId="1" applyNumberFormat="1" applyFont="1" applyFill="1" applyBorder="1" applyAlignment="1" applyProtection="1">
      <alignment horizontal="right"/>
      <protection locked="0"/>
    </xf>
    <xf numFmtId="1" fontId="8" fillId="5" borderId="143" xfId="1" applyNumberFormat="1" applyFont="1" applyFill="1" applyBorder="1" applyAlignment="1" applyProtection="1">
      <alignment horizontal="right"/>
      <protection locked="0"/>
    </xf>
    <xf numFmtId="1" fontId="8" fillId="0" borderId="161" xfId="1" applyNumberFormat="1" applyFont="1" applyBorder="1" applyAlignment="1">
      <alignment horizontal="left"/>
    </xf>
    <xf numFmtId="1" fontId="8" fillId="0" borderId="171" xfId="1" applyNumberFormat="1" applyFont="1" applyBorder="1" applyAlignment="1">
      <alignment horizontal="left"/>
    </xf>
    <xf numFmtId="1" fontId="8" fillId="0" borderId="172" xfId="1" applyNumberFormat="1" applyFont="1" applyBorder="1" applyAlignment="1">
      <alignment horizontal="left"/>
    </xf>
    <xf numFmtId="1" fontId="8" fillId="0" borderId="172" xfId="1" applyNumberFormat="1" applyFont="1" applyBorder="1"/>
    <xf numFmtId="1" fontId="8" fillId="5" borderId="154" xfId="1" applyNumberFormat="1" applyFont="1" applyFill="1" applyBorder="1" applyAlignment="1" applyProtection="1">
      <alignment horizontal="right"/>
      <protection locked="0"/>
    </xf>
    <xf numFmtId="1" fontId="8" fillId="0" borderId="172" xfId="1" applyNumberFormat="1" applyFont="1" applyBorder="1" applyAlignment="1">
      <alignment horizontal="left"/>
    </xf>
    <xf numFmtId="1" fontId="5" fillId="0" borderId="168" xfId="1" applyNumberFormat="1" applyFont="1" applyBorder="1" applyProtection="1">
      <protection hidden="1"/>
    </xf>
    <xf numFmtId="1" fontId="6" fillId="0" borderId="168" xfId="1" applyNumberFormat="1" applyFont="1" applyBorder="1" applyProtection="1">
      <protection hidden="1"/>
    </xf>
    <xf numFmtId="1" fontId="5" fillId="4" borderId="173" xfId="1" applyNumberFormat="1" applyFont="1" applyFill="1" applyBorder="1" applyProtection="1">
      <protection hidden="1"/>
    </xf>
    <xf numFmtId="1" fontId="6" fillId="0" borderId="173" xfId="1" applyNumberFormat="1" applyFont="1" applyBorder="1" applyProtection="1">
      <protection hidden="1"/>
    </xf>
    <xf numFmtId="1" fontId="8" fillId="0" borderId="174" xfId="1" applyNumberFormat="1" applyFont="1" applyBorder="1"/>
    <xf numFmtId="1" fontId="8" fillId="0" borderId="175" xfId="1" applyNumberFormat="1" applyFont="1" applyBorder="1" applyAlignment="1">
      <alignment horizontal="right"/>
    </xf>
    <xf numFmtId="1" fontId="8" fillId="5" borderId="175" xfId="1" applyNumberFormat="1" applyFont="1" applyFill="1" applyBorder="1" applyProtection="1">
      <protection locked="0"/>
    </xf>
    <xf numFmtId="1" fontId="8" fillId="0" borderId="154" xfId="1" applyNumberFormat="1" applyFont="1" applyBorder="1" applyAlignment="1">
      <alignment horizontal="right"/>
    </xf>
    <xf numFmtId="1" fontId="8" fillId="5" borderId="154" xfId="1" applyNumberFormat="1" applyFont="1" applyFill="1" applyBorder="1" applyProtection="1">
      <protection locked="0"/>
    </xf>
    <xf numFmtId="1" fontId="5" fillId="0" borderId="173" xfId="1" applyNumberFormat="1" applyFont="1" applyBorder="1" applyProtection="1">
      <protection hidden="1"/>
    </xf>
    <xf numFmtId="1" fontId="6" fillId="0" borderId="166" xfId="1" applyNumberFormat="1" applyFont="1" applyBorder="1" applyProtection="1">
      <protection hidden="1"/>
    </xf>
    <xf numFmtId="1" fontId="8" fillId="0" borderId="176" xfId="1" applyNumberFormat="1" applyFont="1" applyBorder="1" applyAlignment="1">
      <alignment horizontal="center" vertical="center" wrapText="1"/>
    </xf>
    <xf numFmtId="1" fontId="8" fillId="0" borderId="177" xfId="1" applyNumberFormat="1" applyFont="1" applyBorder="1" applyAlignment="1">
      <alignment horizontal="center" vertical="center" wrapText="1"/>
    </xf>
    <xf numFmtId="0" fontId="8" fillId="0" borderId="160" xfId="0" applyFont="1" applyBorder="1" applyAlignment="1">
      <alignment vertical="center" wrapText="1"/>
    </xf>
    <xf numFmtId="1" fontId="8" fillId="0" borderId="160" xfId="0" applyNumberFormat="1" applyFont="1" applyBorder="1" applyAlignment="1">
      <alignment horizontal="right"/>
    </xf>
    <xf numFmtId="1" fontId="8" fillId="5" borderId="151" xfId="0" applyNumberFormat="1" applyFont="1" applyFill="1" applyBorder="1" applyProtection="1">
      <protection locked="0"/>
    </xf>
    <xf numFmtId="1" fontId="8" fillId="5" borderId="152" xfId="0" applyNumberFormat="1" applyFont="1" applyFill="1" applyBorder="1" applyProtection="1">
      <protection locked="0"/>
    </xf>
    <xf numFmtId="1" fontId="8" fillId="5" borderId="178" xfId="1" applyNumberFormat="1" applyFont="1" applyFill="1" applyBorder="1" applyProtection="1">
      <protection locked="0"/>
    </xf>
    <xf numFmtId="0" fontId="8" fillId="0" borderId="162" xfId="0" applyFont="1" applyBorder="1" applyAlignment="1">
      <alignment vertical="center" wrapText="1"/>
    </xf>
    <xf numFmtId="1" fontId="8" fillId="0" borderId="162" xfId="0" applyNumberFormat="1" applyFont="1" applyBorder="1" applyAlignment="1">
      <alignment horizontal="right" vertical="center"/>
    </xf>
    <xf numFmtId="1" fontId="8" fillId="5" borderId="163" xfId="0" applyNumberFormat="1" applyFont="1" applyFill="1" applyBorder="1" applyProtection="1">
      <protection locked="0"/>
    </xf>
    <xf numFmtId="1" fontId="8" fillId="5" borderId="179" xfId="0" applyNumberFormat="1" applyFont="1" applyFill="1" applyBorder="1" applyProtection="1">
      <protection locked="0"/>
    </xf>
    <xf numFmtId="1" fontId="8" fillId="5" borderId="180" xfId="0" applyNumberFormat="1" applyFont="1" applyFill="1" applyBorder="1" applyProtection="1">
      <protection locked="0"/>
    </xf>
    <xf numFmtId="1" fontId="8" fillId="5" borderId="181" xfId="0" applyNumberFormat="1" applyFont="1" applyFill="1" applyBorder="1" applyProtection="1">
      <protection locked="0"/>
    </xf>
    <xf numFmtId="1" fontId="8" fillId="5" borderId="182" xfId="0" applyNumberFormat="1" applyFont="1" applyFill="1" applyBorder="1" applyProtection="1">
      <protection locked="0"/>
    </xf>
    <xf numFmtId="1" fontId="8" fillId="5" borderId="183" xfId="0" applyNumberFormat="1" applyFont="1" applyFill="1" applyBorder="1" applyProtection="1">
      <protection locked="0"/>
    </xf>
    <xf numFmtId="1" fontId="8" fillId="3" borderId="184" xfId="0" applyNumberFormat="1" applyFont="1" applyFill="1" applyBorder="1" applyAlignment="1">
      <alignment horizontal="center" vertical="center" wrapText="1"/>
    </xf>
    <xf numFmtId="1" fontId="8" fillId="0" borderId="151" xfId="0" applyNumberFormat="1" applyFont="1" applyBorder="1"/>
    <xf numFmtId="1" fontId="8" fillId="5" borderId="160" xfId="0" applyNumberFormat="1" applyFont="1" applyFill="1" applyBorder="1" applyProtection="1">
      <protection locked="0"/>
    </xf>
    <xf numFmtId="1" fontId="8" fillId="5" borderId="169" xfId="0" applyNumberFormat="1" applyFont="1" applyFill="1" applyBorder="1" applyProtection="1">
      <protection locked="0"/>
    </xf>
    <xf numFmtId="1" fontId="8" fillId="0" borderId="163" xfId="0" applyNumberFormat="1" applyFont="1" applyBorder="1"/>
    <xf numFmtId="1" fontId="8" fillId="5" borderId="162" xfId="0" applyNumberFormat="1" applyFont="1" applyFill="1" applyBorder="1" applyProtection="1">
      <protection locked="0"/>
    </xf>
    <xf numFmtId="1" fontId="8" fillId="5" borderId="164" xfId="0" applyNumberFormat="1" applyFont="1" applyFill="1" applyBorder="1" applyProtection="1">
      <protection locked="0"/>
    </xf>
    <xf numFmtId="1" fontId="8" fillId="5" borderId="171" xfId="0" applyNumberFormat="1" applyFont="1" applyFill="1" applyBorder="1" applyProtection="1">
      <protection locked="0"/>
    </xf>
    <xf numFmtId="1" fontId="8" fillId="0" borderId="181" xfId="0" applyNumberFormat="1" applyFont="1" applyBorder="1"/>
    <xf numFmtId="1" fontId="8" fillId="5" borderId="154" xfId="0" applyNumberFormat="1" applyFont="1" applyFill="1" applyBorder="1" applyProtection="1">
      <protection locked="0"/>
    </xf>
    <xf numFmtId="1" fontId="8" fillId="5" borderId="185" xfId="0" applyNumberFormat="1" applyFont="1" applyFill="1" applyBorder="1" applyProtection="1">
      <protection locked="0"/>
    </xf>
    <xf numFmtId="1" fontId="8" fillId="0" borderId="186" xfId="0" applyNumberFormat="1" applyFont="1" applyBorder="1" applyAlignment="1">
      <alignment horizontal="center"/>
    </xf>
    <xf numFmtId="1" fontId="8" fillId="0" borderId="177" xfId="0" applyNumberFormat="1" applyFont="1" applyBorder="1"/>
    <xf numFmtId="1" fontId="6" fillId="0" borderId="187" xfId="1" applyNumberFormat="1" applyFont="1" applyBorder="1"/>
    <xf numFmtId="1" fontId="8" fillId="0" borderId="184" xfId="1" applyNumberFormat="1" applyFont="1" applyBorder="1" applyAlignment="1">
      <alignment horizontal="center" vertical="center" wrapText="1"/>
    </xf>
    <xf numFmtId="1" fontId="8" fillId="0" borderId="188" xfId="1" applyNumberFormat="1" applyFont="1" applyBorder="1" applyAlignment="1">
      <alignment horizontal="center" vertical="center"/>
    </xf>
    <xf numFmtId="1" fontId="8" fillId="0" borderId="189" xfId="3" applyNumberFormat="1" applyFont="1" applyBorder="1" applyAlignment="1">
      <alignment horizontal="center" vertical="center" wrapText="1"/>
    </xf>
    <xf numFmtId="1" fontId="8" fillId="0" borderId="189" xfId="3" applyNumberFormat="1" applyFont="1" applyBorder="1" applyAlignment="1">
      <alignment horizontal="center" vertical="center"/>
    </xf>
    <xf numFmtId="1" fontId="8" fillId="0" borderId="177" xfId="3" applyNumberFormat="1" applyFont="1" applyBorder="1" applyAlignment="1">
      <alignment horizontal="center" vertical="center"/>
    </xf>
    <xf numFmtId="1" fontId="8" fillId="0" borderId="186" xfId="1" applyNumberFormat="1" applyFont="1" applyBorder="1" applyAlignment="1">
      <alignment horizontal="left" wrapText="1"/>
    </xf>
    <xf numFmtId="1" fontId="8" fillId="0" borderId="177" xfId="1" applyNumberFormat="1" applyFont="1" applyBorder="1" applyAlignment="1">
      <alignment horizontal="left" wrapText="1"/>
    </xf>
    <xf numFmtId="1" fontId="8" fillId="0" borderId="184" xfId="1" applyNumberFormat="1" applyFont="1" applyBorder="1" applyAlignment="1">
      <alignment horizontal="right"/>
    </xf>
    <xf numFmtId="1" fontId="8" fillId="5" borderId="188" xfId="1" applyNumberFormat="1" applyFont="1" applyFill="1" applyBorder="1" applyAlignment="1" applyProtection="1">
      <alignment horizontal="right"/>
      <protection locked="0"/>
    </xf>
    <xf numFmtId="1" fontId="8" fillId="5" borderId="189" xfId="1" applyNumberFormat="1" applyFont="1" applyFill="1" applyBorder="1" applyAlignment="1" applyProtection="1">
      <alignment horizontal="right"/>
      <protection locked="0"/>
    </xf>
    <xf numFmtId="1" fontId="8" fillId="5" borderId="177" xfId="1" applyNumberFormat="1" applyFont="1" applyFill="1" applyBorder="1" applyAlignment="1" applyProtection="1">
      <alignment horizontal="right"/>
      <protection locked="0"/>
    </xf>
    <xf numFmtId="1" fontId="8" fillId="0" borderId="159" xfId="1" applyNumberFormat="1" applyFont="1" applyBorder="1" applyAlignment="1">
      <alignment wrapText="1"/>
    </xf>
    <xf numFmtId="1" fontId="8" fillId="0" borderId="160" xfId="1" applyNumberFormat="1" applyFont="1" applyBorder="1" applyAlignment="1">
      <alignment horizontal="right"/>
    </xf>
    <xf numFmtId="1" fontId="8" fillId="5" borderId="190" xfId="1" applyNumberFormat="1" applyFont="1" applyFill="1" applyBorder="1" applyAlignment="1" applyProtection="1">
      <alignment horizontal="right"/>
      <protection locked="0"/>
    </xf>
    <xf numFmtId="1" fontId="8" fillId="5" borderId="151" xfId="1" applyNumberFormat="1" applyFont="1" applyFill="1" applyBorder="1" applyAlignment="1" applyProtection="1">
      <alignment horizontal="right"/>
      <protection locked="0"/>
    </xf>
    <xf numFmtId="1" fontId="8" fillId="5" borderId="169" xfId="1" applyNumberFormat="1" applyFont="1" applyFill="1" applyBorder="1" applyAlignment="1" applyProtection="1">
      <alignment horizontal="right"/>
      <protection locked="0"/>
    </xf>
    <xf numFmtId="1" fontId="8" fillId="5" borderId="181" xfId="1" applyNumberFormat="1" applyFont="1" applyFill="1" applyBorder="1" applyAlignment="1" applyProtection="1">
      <alignment horizontal="right"/>
      <protection locked="0"/>
    </xf>
    <xf numFmtId="1" fontId="8" fillId="5" borderId="185" xfId="1" applyNumberFormat="1" applyFont="1" applyFill="1" applyBorder="1" applyAlignment="1" applyProtection="1">
      <alignment horizontal="right"/>
      <protection locked="0"/>
    </xf>
    <xf numFmtId="1" fontId="5" fillId="0" borderId="191" xfId="1" applyNumberFormat="1" applyFont="1" applyBorder="1" applyProtection="1">
      <protection hidden="1"/>
    </xf>
    <xf numFmtId="1" fontId="6" fillId="0" borderId="191" xfId="1" applyNumberFormat="1" applyFont="1" applyBorder="1" applyProtection="1">
      <protection hidden="1"/>
    </xf>
    <xf numFmtId="1" fontId="6" fillId="0" borderId="192" xfId="1" applyNumberFormat="1" applyFont="1" applyBorder="1"/>
    <xf numFmtId="1" fontId="8" fillId="0" borderId="186" xfId="1" applyNumberFormat="1" applyFont="1" applyBorder="1" applyAlignment="1">
      <alignment horizontal="center" vertical="center" wrapText="1"/>
    </xf>
    <xf numFmtId="1" fontId="8" fillId="0" borderId="177" xfId="1" applyNumberFormat="1" applyFont="1" applyBorder="1" applyAlignment="1">
      <alignment horizontal="center" vertical="center" wrapText="1"/>
    </xf>
    <xf numFmtId="1" fontId="8" fillId="0" borderId="188" xfId="1" applyNumberFormat="1" applyFont="1" applyBorder="1" applyAlignment="1">
      <alignment horizontal="center" vertical="center" wrapText="1"/>
    </xf>
    <xf numFmtId="1" fontId="8" fillId="0" borderId="193" xfId="1" applyNumberFormat="1" applyFont="1" applyBorder="1" applyAlignment="1">
      <alignment horizontal="center" vertical="center" wrapText="1"/>
    </xf>
    <xf numFmtId="1" fontId="8" fillId="0" borderId="160" xfId="1" applyNumberFormat="1" applyFont="1" applyBorder="1" applyAlignment="1">
      <alignment wrapText="1"/>
    </xf>
    <xf numFmtId="1" fontId="8" fillId="5" borderId="194" xfId="1" applyNumberFormat="1" applyFont="1" applyFill="1" applyBorder="1" applyAlignment="1" applyProtection="1">
      <alignment horizontal="right"/>
      <protection locked="0"/>
    </xf>
    <xf numFmtId="1" fontId="8" fillId="5" borderId="195" xfId="1" applyNumberFormat="1" applyFont="1" applyFill="1" applyBorder="1" applyAlignment="1" applyProtection="1">
      <alignment horizontal="right"/>
      <protection locked="0"/>
    </xf>
    <xf numFmtId="1" fontId="8" fillId="5" borderId="194" xfId="1" applyNumberFormat="1" applyFont="1" applyFill="1" applyBorder="1" applyProtection="1">
      <protection locked="0"/>
    </xf>
    <xf numFmtId="1" fontId="8" fillId="5" borderId="195" xfId="1" applyNumberFormat="1" applyFont="1" applyFill="1" applyBorder="1" applyProtection="1">
      <protection locked="0"/>
    </xf>
    <xf numFmtId="1" fontId="8" fillId="0" borderId="184" xfId="1" applyNumberFormat="1" applyFont="1" applyBorder="1" applyAlignment="1">
      <alignment horizontal="center" wrapText="1"/>
    </xf>
    <xf numFmtId="1" fontId="8" fillId="0" borderId="188" xfId="1" applyNumberFormat="1" applyFont="1" applyBorder="1" applyAlignment="1">
      <alignment horizontal="right"/>
    </xf>
    <xf numFmtId="1" fontId="8" fillId="0" borderId="184" xfId="0" applyNumberFormat="1" applyFont="1" applyBorder="1" applyAlignment="1">
      <alignment horizontal="center" vertical="center" wrapText="1"/>
    </xf>
    <xf numFmtId="1" fontId="8" fillId="0" borderId="196" xfId="1" applyNumberFormat="1" applyFont="1" applyBorder="1" applyAlignment="1">
      <alignment horizontal="center" vertical="center" wrapText="1"/>
    </xf>
    <xf numFmtId="1" fontId="8" fillId="0" borderId="197" xfId="1" applyNumberFormat="1" applyFont="1" applyBorder="1" applyAlignment="1">
      <alignment horizontal="center" vertical="center" wrapText="1"/>
    </xf>
    <xf numFmtId="1" fontId="8" fillId="0" borderId="162" xfId="1" applyNumberFormat="1" applyFont="1" applyBorder="1" applyAlignment="1">
      <alignment wrapText="1"/>
    </xf>
    <xf numFmtId="1" fontId="8" fillId="5" borderId="198" xfId="1" applyNumberFormat="1" applyFont="1" applyFill="1" applyBorder="1" applyProtection="1">
      <protection locked="0"/>
    </xf>
    <xf numFmtId="1" fontId="8" fillId="5" borderId="179" xfId="1" applyNumberFormat="1" applyFont="1" applyFill="1" applyBorder="1" applyProtection="1">
      <protection locked="0"/>
    </xf>
    <xf numFmtId="1" fontId="8" fillId="5" borderId="199" xfId="1" applyNumberFormat="1" applyFont="1" applyFill="1" applyBorder="1" applyProtection="1">
      <protection locked="0"/>
    </xf>
    <xf numFmtId="1" fontId="8" fillId="0" borderId="154" xfId="1" applyNumberFormat="1" applyFont="1" applyBorder="1" applyAlignment="1">
      <alignment horizontal="center" wrapText="1"/>
    </xf>
    <xf numFmtId="1" fontId="8" fillId="0" borderId="184" xfId="1" applyNumberFormat="1" applyFont="1" applyBorder="1"/>
    <xf numFmtId="1" fontId="8" fillId="0" borderId="188" xfId="1" applyNumberFormat="1" applyFont="1" applyBorder="1"/>
    <xf numFmtId="1" fontId="8" fillId="0" borderId="196" xfId="1" applyNumberFormat="1" applyFont="1" applyBorder="1"/>
    <xf numFmtId="1" fontId="8" fillId="0" borderId="197" xfId="1" applyNumberFormat="1" applyFont="1" applyBorder="1"/>
    <xf numFmtId="1" fontId="8" fillId="0" borderId="193" xfId="1" applyNumberFormat="1" applyFont="1" applyBorder="1"/>
    <xf numFmtId="1" fontId="8" fillId="0" borderId="105" xfId="0" applyNumberFormat="1" applyFont="1" applyBorder="1" applyAlignment="1">
      <alignment horizontal="center" vertical="center"/>
    </xf>
    <xf numFmtId="1" fontId="8" fillId="0" borderId="188" xfId="0" applyNumberFormat="1" applyFont="1" applyBorder="1" applyAlignment="1">
      <alignment horizontal="center" vertical="center" wrapText="1"/>
    </xf>
    <xf numFmtId="1" fontId="8" fillId="0" borderId="189" xfId="0" applyNumberFormat="1" applyFont="1" applyBorder="1" applyAlignment="1">
      <alignment horizontal="center" vertical="center"/>
    </xf>
    <xf numFmtId="1" fontId="8" fillId="0" borderId="200" xfId="0" applyNumberFormat="1" applyFont="1" applyBorder="1" applyAlignment="1">
      <alignment horizontal="center" vertical="center"/>
    </xf>
    <xf numFmtId="1" fontId="8" fillId="0" borderId="193" xfId="0" applyNumberFormat="1" applyFont="1" applyBorder="1" applyAlignment="1">
      <alignment horizontal="center" vertical="center"/>
    </xf>
    <xf numFmtId="1" fontId="8" fillId="0" borderId="160" xfId="0" applyNumberFormat="1" applyFont="1" applyBorder="1" applyAlignment="1">
      <alignment horizontal="left"/>
    </xf>
    <xf numFmtId="1" fontId="8" fillId="0" borderId="160" xfId="0" applyNumberFormat="1" applyFont="1" applyBorder="1"/>
    <xf numFmtId="1" fontId="8" fillId="5" borderId="201" xfId="0" applyNumberFormat="1" applyFont="1" applyFill="1" applyBorder="1" applyProtection="1">
      <protection locked="0"/>
    </xf>
    <xf numFmtId="1" fontId="8" fillId="5" borderId="202" xfId="0" applyNumberFormat="1" applyFont="1" applyFill="1" applyBorder="1" applyProtection="1">
      <protection locked="0"/>
    </xf>
    <xf numFmtId="1" fontId="8" fillId="8" borderId="165" xfId="0" applyNumberFormat="1" applyFont="1" applyFill="1" applyBorder="1"/>
    <xf numFmtId="1" fontId="8" fillId="5" borderId="203" xfId="0" applyNumberFormat="1" applyFont="1" applyFill="1" applyBorder="1" applyProtection="1">
      <protection locked="0"/>
    </xf>
    <xf numFmtId="1" fontId="8" fillId="8" borderId="204" xfId="0" applyNumberFormat="1" applyFont="1" applyFill="1" applyBorder="1"/>
    <xf numFmtId="1" fontId="8" fillId="5" borderId="199" xfId="0" applyNumberFormat="1" applyFont="1" applyFill="1" applyBorder="1" applyProtection="1">
      <protection locked="0"/>
    </xf>
    <xf numFmtId="1" fontId="1" fillId="3" borderId="177" xfId="0" applyNumberFormat="1" applyFont="1" applyFill="1" applyBorder="1" applyAlignment="1">
      <alignment horizontal="center" vertical="center"/>
    </xf>
    <xf numFmtId="1" fontId="8" fillId="3" borderId="188" xfId="0" applyNumberFormat="1" applyFont="1" applyFill="1" applyBorder="1" applyAlignment="1">
      <alignment horizontal="center" vertical="center" wrapText="1"/>
    </xf>
    <xf numFmtId="1" fontId="8" fillId="3" borderId="189" xfId="0" applyNumberFormat="1" applyFont="1" applyFill="1" applyBorder="1" applyAlignment="1">
      <alignment horizontal="center" vertical="center" wrapText="1"/>
    </xf>
    <xf numFmtId="1" fontId="8" fillId="3" borderId="177" xfId="0" applyNumberFormat="1" applyFont="1" applyFill="1" applyBorder="1" applyAlignment="1">
      <alignment horizontal="center" vertical="center" wrapText="1"/>
    </xf>
    <xf numFmtId="1" fontId="8" fillId="3" borderId="196" xfId="0" applyNumberFormat="1" applyFont="1" applyFill="1" applyBorder="1" applyAlignment="1">
      <alignment horizontal="center" vertical="center" wrapText="1"/>
    </xf>
    <xf numFmtId="1" fontId="8" fillId="3" borderId="193" xfId="0" applyNumberFormat="1" applyFont="1" applyFill="1" applyBorder="1" applyAlignment="1">
      <alignment horizontal="center" vertical="center" wrapText="1"/>
    </xf>
    <xf numFmtId="1" fontId="8" fillId="3" borderId="184" xfId="0" applyNumberFormat="1" applyFont="1" applyFill="1" applyBorder="1" applyAlignment="1">
      <alignment horizontal="center" vertical="center"/>
    </xf>
    <xf numFmtId="1" fontId="8" fillId="3" borderId="188" xfId="0" applyNumberFormat="1" applyFont="1" applyFill="1" applyBorder="1" applyAlignment="1">
      <alignment horizontal="right" vertical="center"/>
    </xf>
    <xf numFmtId="2" fontId="8" fillId="3" borderId="197" xfId="0" applyNumberFormat="1" applyFont="1" applyFill="1" applyBorder="1" applyAlignment="1">
      <alignment horizontal="right" vertical="center"/>
    </xf>
    <xf numFmtId="2" fontId="8" fillId="3" borderId="189" xfId="0" applyNumberFormat="1" applyFont="1" applyFill="1" applyBorder="1" applyAlignment="1">
      <alignment horizontal="right" vertical="center"/>
    </xf>
    <xf numFmtId="2" fontId="8" fillId="3" borderId="177" xfId="0" applyNumberFormat="1" applyFont="1" applyFill="1" applyBorder="1" applyAlignment="1">
      <alignment horizontal="right" vertical="center"/>
    </xf>
    <xf numFmtId="2" fontId="8" fillId="3" borderId="188" xfId="0" applyNumberFormat="1" applyFont="1" applyFill="1" applyBorder="1" applyAlignment="1">
      <alignment horizontal="right" vertical="center"/>
    </xf>
    <xf numFmtId="2" fontId="8" fillId="3" borderId="196" xfId="0" applyNumberFormat="1" applyFont="1" applyFill="1" applyBorder="1" applyAlignment="1">
      <alignment horizontal="right" vertical="center"/>
    </xf>
    <xf numFmtId="2" fontId="8" fillId="3" borderId="193" xfId="0" applyNumberFormat="1" applyFont="1" applyFill="1" applyBorder="1" applyAlignment="1">
      <alignment horizontal="right" vertical="center"/>
    </xf>
    <xf numFmtId="1" fontId="8" fillId="3" borderId="175" xfId="0" applyNumberFormat="1" applyFont="1" applyFill="1" applyBorder="1" applyAlignment="1">
      <alignment horizontal="left" vertical="center"/>
    </xf>
    <xf numFmtId="1" fontId="8" fillId="2" borderId="205" xfId="2" applyNumberFormat="1" applyFont="1" applyBorder="1" applyAlignment="1" applyProtection="1">
      <alignment horizontal="right" vertical="center"/>
      <protection locked="0"/>
    </xf>
    <xf numFmtId="2" fontId="8" fillId="2" borderId="205" xfId="2" applyNumberFormat="1" applyFont="1" applyBorder="1" applyAlignment="1" applyProtection="1">
      <alignment horizontal="right" vertical="center"/>
      <protection locked="0"/>
    </xf>
    <xf numFmtId="2" fontId="8" fillId="2" borderId="206" xfId="2" applyNumberFormat="1" applyFont="1" applyBorder="1" applyAlignment="1" applyProtection="1">
      <alignment horizontal="right" vertical="center"/>
      <protection locked="0"/>
    </xf>
    <xf numFmtId="2" fontId="8" fillId="2" borderId="207" xfId="2" applyNumberFormat="1" applyFont="1" applyBorder="1" applyAlignment="1" applyProtection="1">
      <alignment horizontal="right" vertical="center"/>
      <protection locked="0"/>
    </xf>
    <xf numFmtId="2" fontId="8" fillId="2" borderId="208" xfId="2" applyNumberFormat="1" applyFont="1" applyBorder="1" applyAlignment="1" applyProtection="1">
      <alignment horizontal="right" vertical="center"/>
      <protection locked="0"/>
    </xf>
    <xf numFmtId="2" fontId="8" fillId="2" borderId="209" xfId="2" applyNumberFormat="1" applyFont="1" applyBorder="1" applyAlignment="1" applyProtection="1">
      <alignment horizontal="right" vertical="center"/>
      <protection locked="0"/>
    </xf>
    <xf numFmtId="1" fontId="8" fillId="3" borderId="162" xfId="0" applyNumberFormat="1" applyFont="1" applyFill="1" applyBorder="1" applyAlignment="1">
      <alignment horizontal="left" vertical="center"/>
    </xf>
    <xf numFmtId="2" fontId="8" fillId="3" borderId="163" xfId="0" applyNumberFormat="1" applyFont="1" applyFill="1" applyBorder="1" applyAlignment="1">
      <alignment horizontal="right" vertical="center"/>
    </xf>
    <xf numFmtId="2" fontId="8" fillId="3" borderId="179" xfId="0" applyNumberFormat="1" applyFont="1" applyFill="1" applyBorder="1" applyAlignment="1">
      <alignment horizontal="right" vertical="center"/>
    </xf>
    <xf numFmtId="1" fontId="8" fillId="4" borderId="162" xfId="0" applyNumberFormat="1" applyFont="1" applyFill="1" applyBorder="1" applyAlignment="1">
      <alignment horizontal="left" vertical="center"/>
    </xf>
    <xf numFmtId="2" fontId="8" fillId="3" borderId="210" xfId="0" applyNumberFormat="1" applyFont="1" applyFill="1" applyBorder="1" applyAlignment="1">
      <alignment horizontal="right" vertical="center"/>
    </xf>
    <xf numFmtId="2" fontId="8" fillId="3" borderId="181" xfId="0" applyNumberFormat="1" applyFont="1" applyFill="1" applyBorder="1" applyAlignment="1">
      <alignment horizontal="right" vertical="center"/>
    </xf>
    <xf numFmtId="1" fontId="6" fillId="0" borderId="211" xfId="1" applyNumberFormat="1" applyFont="1" applyBorder="1" applyProtection="1">
      <protection hidden="1"/>
    </xf>
    <xf numFmtId="1" fontId="8" fillId="0" borderId="212" xfId="1" applyNumberFormat="1" applyFont="1" applyBorder="1"/>
    <xf numFmtId="1" fontId="8" fillId="0" borderId="213" xfId="1" applyNumberFormat="1" applyFont="1" applyBorder="1"/>
    <xf numFmtId="1" fontId="8" fillId="5" borderId="214" xfId="1" applyNumberFormat="1" applyFont="1" applyFill="1" applyBorder="1" applyProtection="1">
      <protection locked="0"/>
    </xf>
    <xf numFmtId="1" fontId="8" fillId="5" borderId="215" xfId="1" applyNumberFormat="1" applyFont="1" applyFill="1" applyBorder="1" applyProtection="1">
      <protection locked="0"/>
    </xf>
    <xf numFmtId="1" fontId="8" fillId="5" borderId="216" xfId="1" applyNumberFormat="1" applyFont="1" applyFill="1" applyBorder="1" applyProtection="1">
      <protection locked="0"/>
    </xf>
    <xf numFmtId="1" fontId="8" fillId="5" borderId="210" xfId="1" applyNumberFormat="1" applyFont="1" applyFill="1" applyBorder="1" applyProtection="1">
      <protection locked="0"/>
    </xf>
    <xf numFmtId="1" fontId="6" fillId="0" borderId="217" xfId="1" applyNumberFormat="1" applyFont="1" applyBorder="1"/>
    <xf numFmtId="1" fontId="6" fillId="0" borderId="218" xfId="1" applyNumberFormat="1" applyFont="1" applyBorder="1"/>
    <xf numFmtId="1" fontId="8" fillId="0" borderId="196" xfId="1" applyNumberFormat="1" applyFont="1" applyBorder="1" applyAlignment="1">
      <alignment horizontal="center" vertical="center" wrapText="1"/>
    </xf>
    <xf numFmtId="1" fontId="8" fillId="0" borderId="177" xfId="1" applyNumberFormat="1" applyFont="1" applyBorder="1" applyAlignment="1">
      <alignment horizontal="center" vertical="center"/>
    </xf>
    <xf numFmtId="1" fontId="8" fillId="5" borderId="175" xfId="1" applyNumberFormat="1" applyFont="1" applyFill="1" applyBorder="1" applyAlignment="1" applyProtection="1">
      <alignment horizontal="right"/>
      <protection locked="0"/>
    </xf>
    <xf numFmtId="1" fontId="8" fillId="0" borderId="212" xfId="1" applyNumberFormat="1" applyFont="1" applyBorder="1" applyAlignment="1">
      <alignment horizontal="left"/>
    </xf>
    <xf numFmtId="1" fontId="8" fillId="0" borderId="219" xfId="1" applyNumberFormat="1" applyFont="1" applyBorder="1" applyAlignment="1">
      <alignment horizontal="left"/>
    </xf>
    <xf numFmtId="1" fontId="8" fillId="5" borderId="220" xfId="1" applyNumberFormat="1" applyFont="1" applyFill="1" applyBorder="1" applyAlignment="1" applyProtection="1">
      <alignment horizontal="right"/>
      <protection locked="0"/>
    </xf>
    <xf numFmtId="1" fontId="8" fillId="5" borderId="66" xfId="1" applyNumberFormat="1" applyFont="1" applyFill="1" applyBorder="1" applyAlignment="1" applyProtection="1">
      <alignment horizontal="right"/>
      <protection locked="0"/>
    </xf>
    <xf numFmtId="1" fontId="5" fillId="0" borderId="218" xfId="1" applyNumberFormat="1" applyFont="1" applyBorder="1" applyProtection="1">
      <protection hidden="1"/>
    </xf>
    <xf numFmtId="1" fontId="6" fillId="0" borderId="218" xfId="1" applyNumberFormat="1" applyFont="1" applyBorder="1" applyProtection="1">
      <protection hidden="1"/>
    </xf>
    <xf numFmtId="1" fontId="6" fillId="0" borderId="187" xfId="1" applyNumberFormat="1" applyFont="1" applyBorder="1" applyProtection="1">
      <protection hidden="1"/>
    </xf>
    <xf numFmtId="0" fontId="8" fillId="0" borderId="213" xfId="0" applyFont="1" applyBorder="1" applyAlignment="1">
      <alignment vertical="center" wrapText="1"/>
    </xf>
    <xf numFmtId="1" fontId="8" fillId="0" borderId="213" xfId="0" applyNumberFormat="1" applyFont="1" applyBorder="1" applyAlignment="1">
      <alignment horizontal="right" vertical="center"/>
    </xf>
    <xf numFmtId="1" fontId="8" fillId="5" borderId="214" xfId="0" applyNumberFormat="1" applyFont="1" applyFill="1" applyBorder="1" applyProtection="1">
      <protection locked="0"/>
    </xf>
    <xf numFmtId="1" fontId="8" fillId="5" borderId="221" xfId="0" applyNumberFormat="1" applyFont="1" applyFill="1" applyBorder="1" applyProtection="1">
      <protection locked="0"/>
    </xf>
    <xf numFmtId="1" fontId="8" fillId="5" borderId="222" xfId="0" applyNumberFormat="1" applyFont="1" applyFill="1" applyBorder="1" applyProtection="1">
      <protection locked="0"/>
    </xf>
    <xf numFmtId="1" fontId="8" fillId="5" borderId="223" xfId="0" applyNumberFormat="1" applyFont="1" applyFill="1" applyBorder="1" applyProtection="1">
      <protection locked="0"/>
    </xf>
    <xf numFmtId="1" fontId="8" fillId="5" borderId="224" xfId="0" applyNumberFormat="1" applyFont="1" applyFill="1" applyBorder="1" applyProtection="1">
      <protection locked="0"/>
    </xf>
    <xf numFmtId="1" fontId="8" fillId="5" borderId="225" xfId="0" applyNumberFormat="1" applyFont="1" applyFill="1" applyBorder="1" applyProtection="1">
      <protection locked="0"/>
    </xf>
    <xf numFmtId="1" fontId="8" fillId="5" borderId="66" xfId="1" applyNumberFormat="1" applyFont="1" applyFill="1" applyBorder="1" applyProtection="1">
      <protection locked="0"/>
    </xf>
    <xf numFmtId="1" fontId="8" fillId="0" borderId="214" xfId="0" applyNumberFormat="1" applyFont="1" applyBorder="1"/>
    <xf numFmtId="1" fontId="8" fillId="5" borderId="213" xfId="0" applyNumberFormat="1" applyFont="1" applyFill="1" applyBorder="1" applyProtection="1">
      <protection locked="0"/>
    </xf>
    <xf numFmtId="1" fontId="8" fillId="5" borderId="215" xfId="0" applyNumberFormat="1" applyFont="1" applyFill="1" applyBorder="1" applyProtection="1">
      <protection locked="0"/>
    </xf>
    <xf numFmtId="1" fontId="8" fillId="5" borderId="219" xfId="0" applyNumberFormat="1" applyFont="1" applyFill="1" applyBorder="1" applyProtection="1">
      <protection locked="0"/>
    </xf>
    <xf numFmtId="1" fontId="8" fillId="0" borderId="223" xfId="0" applyNumberFormat="1" applyFont="1" applyBorder="1"/>
    <xf numFmtId="1" fontId="8" fillId="5" borderId="226" xfId="0" applyNumberFormat="1" applyFont="1" applyFill="1" applyBorder="1" applyProtection="1">
      <protection locked="0"/>
    </xf>
    <xf numFmtId="1" fontId="8" fillId="5" borderId="66" xfId="0" applyNumberFormat="1" applyFont="1" applyFill="1" applyBorder="1" applyProtection="1">
      <protection locked="0"/>
    </xf>
    <xf numFmtId="1" fontId="8" fillId="0" borderId="210" xfId="0" applyNumberFormat="1" applyFont="1" applyBorder="1"/>
    <xf numFmtId="1" fontId="5" fillId="0" borderId="227" xfId="0" applyNumberFormat="1" applyFont="1" applyBorder="1"/>
    <xf numFmtId="1" fontId="8" fillId="5" borderId="228" xfId="1" applyNumberFormat="1" applyFont="1" applyFill="1" applyBorder="1" applyAlignment="1" applyProtection="1">
      <alignment horizontal="right"/>
      <protection locked="0"/>
    </xf>
    <xf numFmtId="1" fontId="8" fillId="5" borderId="229" xfId="1" applyNumberFormat="1" applyFont="1" applyFill="1" applyBorder="1" applyAlignment="1" applyProtection="1">
      <alignment horizontal="right"/>
      <protection locked="0"/>
    </xf>
    <xf numFmtId="1" fontId="5" fillId="0" borderId="230" xfId="1" applyNumberFormat="1" applyFont="1" applyBorder="1" applyProtection="1">
      <protection hidden="1"/>
    </xf>
    <xf numFmtId="1" fontId="6" fillId="0" borderId="230" xfId="1" applyNumberFormat="1" applyFont="1" applyBorder="1" applyProtection="1">
      <protection hidden="1"/>
    </xf>
    <xf numFmtId="1" fontId="6" fillId="0" borderId="231" xfId="1" applyNumberFormat="1" applyFont="1" applyBorder="1" applyProtection="1">
      <protection hidden="1"/>
    </xf>
    <xf numFmtId="1" fontId="6" fillId="0" borderId="232" xfId="1" applyNumberFormat="1" applyFont="1" applyBorder="1"/>
    <xf numFmtId="1" fontId="8" fillId="5" borderId="178" xfId="1" applyNumberFormat="1" applyFont="1" applyFill="1" applyBorder="1" applyAlignment="1" applyProtection="1">
      <alignment horizontal="right"/>
      <protection locked="0"/>
    </xf>
    <xf numFmtId="1" fontId="8" fillId="0" borderId="233" xfId="1" applyNumberFormat="1" applyFont="1" applyBorder="1" applyAlignment="1">
      <alignment wrapText="1"/>
    </xf>
    <xf numFmtId="1" fontId="8" fillId="5" borderId="234" xfId="1" applyNumberFormat="1" applyFont="1" applyFill="1" applyBorder="1" applyAlignment="1" applyProtection="1">
      <alignment horizontal="right"/>
      <protection locked="0"/>
    </xf>
    <xf numFmtId="1" fontId="8" fillId="5" borderId="235" xfId="1" applyNumberFormat="1" applyFont="1" applyFill="1" applyBorder="1" applyAlignment="1" applyProtection="1">
      <alignment horizontal="right"/>
      <protection locked="0"/>
    </xf>
    <xf numFmtId="1" fontId="8" fillId="5" borderId="234" xfId="1" applyNumberFormat="1" applyFont="1" applyFill="1" applyBorder="1" applyProtection="1">
      <protection locked="0"/>
    </xf>
    <xf numFmtId="1" fontId="8" fillId="5" borderId="235" xfId="1" applyNumberFormat="1" applyFont="1" applyFill="1" applyBorder="1" applyProtection="1">
      <protection locked="0"/>
    </xf>
    <xf numFmtId="1" fontId="8" fillId="5" borderId="236" xfId="1" applyNumberFormat="1" applyFont="1" applyFill="1" applyBorder="1" applyProtection="1">
      <protection locked="0"/>
    </xf>
    <xf numFmtId="1" fontId="8" fillId="5" borderId="237" xfId="1" applyNumberFormat="1" applyFont="1" applyFill="1" applyBorder="1" applyProtection="1">
      <protection locked="0"/>
    </xf>
    <xf numFmtId="1" fontId="8" fillId="0" borderId="238" xfId="1" applyNumberFormat="1" applyFont="1" applyBorder="1" applyAlignment="1">
      <alignment wrapText="1"/>
    </xf>
    <xf numFmtId="1" fontId="8" fillId="0" borderId="238" xfId="1" applyNumberFormat="1" applyFont="1" applyBorder="1"/>
    <xf numFmtId="1" fontId="8" fillId="5" borderId="239" xfId="1" applyNumberFormat="1" applyFont="1" applyFill="1" applyBorder="1" applyProtection="1">
      <protection locked="0"/>
    </xf>
    <xf numFmtId="1" fontId="8" fillId="5" borderId="240" xfId="1" applyNumberFormat="1" applyFont="1" applyFill="1" applyBorder="1" applyProtection="1">
      <protection locked="0"/>
    </xf>
    <xf numFmtId="1" fontId="8" fillId="5" borderId="241" xfId="1" applyNumberFormat="1" applyFont="1" applyFill="1" applyBorder="1" applyProtection="1">
      <protection locked="0"/>
    </xf>
    <xf numFmtId="1" fontId="8" fillId="5" borderId="242" xfId="0" applyNumberFormat="1" applyFont="1" applyFill="1" applyBorder="1" applyProtection="1">
      <protection locked="0"/>
    </xf>
    <xf numFmtId="1" fontId="8" fillId="8" borderId="241" xfId="0" applyNumberFormat="1" applyFont="1" applyFill="1" applyBorder="1"/>
    <xf numFmtId="1" fontId="8" fillId="0" borderId="154" xfId="0" applyNumberFormat="1" applyFont="1" applyBorder="1" applyAlignment="1">
      <alignment horizontal="left"/>
    </xf>
    <xf numFmtId="1" fontId="8" fillId="0" borderId="154" xfId="0" applyNumberFormat="1" applyFont="1" applyBorder="1"/>
    <xf numFmtId="1" fontId="8" fillId="2" borderId="243" xfId="2" applyNumberFormat="1" applyFont="1" applyBorder="1" applyAlignment="1" applyProtection="1">
      <alignment horizontal="right" vertical="center"/>
      <protection locked="0"/>
    </xf>
    <xf numFmtId="2" fontId="8" fillId="2" borderId="243" xfId="2" applyNumberFormat="1" applyFont="1" applyBorder="1" applyAlignment="1" applyProtection="1">
      <alignment horizontal="right" vertical="center"/>
      <protection locked="0"/>
    </xf>
    <xf numFmtId="2" fontId="8" fillId="2" borderId="244" xfId="2" applyNumberFormat="1" applyFont="1" applyBorder="1" applyAlignment="1" applyProtection="1">
      <alignment horizontal="right" vertical="center"/>
      <protection locked="0"/>
    </xf>
    <xf numFmtId="2" fontId="8" fillId="2" borderId="245" xfId="2" applyNumberFormat="1" applyFont="1" applyBorder="1" applyAlignment="1" applyProtection="1">
      <alignment horizontal="right" vertical="center"/>
      <protection locked="0"/>
    </xf>
    <xf numFmtId="2" fontId="8" fillId="2" borderId="246" xfId="2" applyNumberFormat="1" applyFont="1" applyBorder="1" applyAlignment="1" applyProtection="1">
      <alignment horizontal="right" vertical="center"/>
      <protection locked="0"/>
    </xf>
    <xf numFmtId="2" fontId="8" fillId="2" borderId="247" xfId="2" applyNumberFormat="1" applyFont="1" applyBorder="1" applyAlignment="1" applyProtection="1">
      <alignment horizontal="right" vertical="center"/>
      <protection locked="0"/>
    </xf>
    <xf numFmtId="1" fontId="8" fillId="3" borderId="238" xfId="0" applyNumberFormat="1" applyFont="1" applyFill="1" applyBorder="1" applyAlignment="1">
      <alignment horizontal="left" vertical="center"/>
    </xf>
    <xf numFmtId="2" fontId="8" fillId="3" borderId="248" xfId="0" applyNumberFormat="1" applyFont="1" applyFill="1" applyBorder="1" applyAlignment="1">
      <alignment horizontal="right" vertical="center"/>
    </xf>
    <xf numFmtId="2" fontId="8" fillId="2" borderId="249" xfId="2" applyNumberFormat="1" applyFont="1" applyBorder="1" applyAlignment="1" applyProtection="1">
      <alignment horizontal="right" vertical="center"/>
      <protection locked="0"/>
    </xf>
    <xf numFmtId="2" fontId="8" fillId="2" borderId="250" xfId="2" applyNumberFormat="1" applyFont="1" applyBorder="1" applyAlignment="1" applyProtection="1">
      <alignment horizontal="right" vertical="center"/>
      <protection locked="0"/>
    </xf>
    <xf numFmtId="2" fontId="8" fillId="2" borderId="251" xfId="2" applyNumberFormat="1" applyFont="1" applyBorder="1" applyAlignment="1" applyProtection="1">
      <alignment horizontal="right" vertical="center"/>
      <protection locked="0"/>
    </xf>
    <xf numFmtId="2" fontId="8" fillId="3" borderId="240" xfId="0" applyNumberFormat="1" applyFont="1" applyFill="1" applyBorder="1" applyAlignment="1">
      <alignment horizontal="right" vertical="center"/>
    </xf>
    <xf numFmtId="1" fontId="8" fillId="4" borderId="238" xfId="0" applyNumberFormat="1" applyFont="1" applyFill="1" applyBorder="1" applyAlignment="1">
      <alignment horizontal="left" vertical="center"/>
    </xf>
    <xf numFmtId="2" fontId="8" fillId="2" borderId="252" xfId="2" applyNumberFormat="1" applyFont="1" applyBorder="1" applyAlignment="1" applyProtection="1">
      <alignment horizontal="right" vertical="center"/>
      <protection locked="0"/>
    </xf>
    <xf numFmtId="2" fontId="8" fillId="2" borderId="253" xfId="2" applyNumberFormat="1" applyFont="1" applyBorder="1" applyAlignment="1" applyProtection="1">
      <alignment horizontal="right" vertical="center"/>
      <protection locked="0"/>
    </xf>
    <xf numFmtId="2" fontId="8" fillId="2" borderId="254" xfId="2" applyNumberFormat="1" applyFont="1" applyBorder="1" applyAlignment="1" applyProtection="1">
      <alignment horizontal="right" vertical="center"/>
      <protection locked="0"/>
    </xf>
    <xf numFmtId="1" fontId="8" fillId="2" borderId="255" xfId="2" applyNumberFormat="1" applyFont="1" applyBorder="1" applyAlignment="1" applyProtection="1">
      <alignment horizontal="right" vertical="center"/>
      <protection locked="0"/>
    </xf>
    <xf numFmtId="2" fontId="8" fillId="2" borderId="256" xfId="2" applyNumberFormat="1" applyFont="1" applyBorder="1" applyAlignment="1" applyProtection="1">
      <alignment horizontal="right" vertical="center"/>
      <protection locked="0"/>
    </xf>
    <xf numFmtId="2" fontId="8" fillId="3" borderId="257" xfId="0" applyNumberFormat="1" applyFont="1" applyFill="1" applyBorder="1" applyAlignment="1">
      <alignment horizontal="right" vertical="center"/>
    </xf>
    <xf numFmtId="2" fontId="8" fillId="2" borderId="258" xfId="2" applyNumberFormat="1" applyFont="1" applyBorder="1" applyAlignment="1" applyProtection="1">
      <alignment horizontal="right" vertical="center"/>
      <protection locked="0"/>
    </xf>
    <xf numFmtId="2" fontId="8" fillId="2" borderId="259" xfId="2" applyNumberFormat="1" applyFont="1" applyBorder="1" applyAlignment="1" applyProtection="1">
      <alignment horizontal="right" vertical="center"/>
      <protection locked="0"/>
    </xf>
    <xf numFmtId="2" fontId="8" fillId="2" borderId="260" xfId="2" applyNumberFormat="1" applyFont="1" applyBorder="1" applyAlignment="1" applyProtection="1">
      <alignment horizontal="right" vertical="center"/>
      <protection locked="0"/>
    </xf>
    <xf numFmtId="2" fontId="8" fillId="2" borderId="261" xfId="2" applyNumberFormat="1" applyFont="1" applyBorder="1" applyAlignment="1" applyProtection="1">
      <alignment horizontal="right" vertical="center"/>
      <protection locked="0"/>
    </xf>
    <xf numFmtId="2" fontId="8" fillId="2" borderId="262" xfId="2" applyNumberFormat="1" applyFont="1" applyBorder="1" applyAlignment="1" applyProtection="1">
      <alignment horizontal="right" vertical="center"/>
      <protection locked="0"/>
    </xf>
    <xf numFmtId="1" fontId="8" fillId="5" borderId="263" xfId="1" applyNumberFormat="1" applyFont="1" applyFill="1" applyBorder="1" applyProtection="1">
      <protection locked="0"/>
    </xf>
    <xf numFmtId="1" fontId="8" fillId="5" borderId="264" xfId="1" applyNumberFormat="1" applyFont="1" applyFill="1" applyBorder="1" applyProtection="1">
      <protection locked="0"/>
    </xf>
    <xf numFmtId="1" fontId="8" fillId="5" borderId="257" xfId="1" applyNumberFormat="1" applyFont="1" applyFill="1" applyBorder="1" applyProtection="1">
      <protection locked="0"/>
    </xf>
    <xf numFmtId="1" fontId="8" fillId="5" borderId="265" xfId="1" applyNumberFormat="1" applyFont="1" applyFill="1" applyBorder="1" applyAlignment="1" applyProtection="1">
      <alignment horizontal="right"/>
      <protection locked="0"/>
    </xf>
    <xf numFmtId="1" fontId="8" fillId="5" borderId="266" xfId="1" applyNumberFormat="1" applyFont="1" applyFill="1" applyBorder="1" applyAlignment="1" applyProtection="1">
      <alignment horizontal="right"/>
      <protection locked="0"/>
    </xf>
    <xf numFmtId="1" fontId="8" fillId="0" borderId="267" xfId="1" applyNumberFormat="1" applyFont="1" applyBorder="1"/>
    <xf numFmtId="1" fontId="8" fillId="5" borderId="268" xfId="1" applyNumberFormat="1" applyFont="1" applyFill="1" applyBorder="1" applyAlignment="1" applyProtection="1">
      <alignment horizontal="right"/>
      <protection locked="0"/>
    </xf>
    <xf numFmtId="1" fontId="5" fillId="4" borderId="230" xfId="1" applyNumberFormat="1" applyFont="1" applyFill="1" applyBorder="1" applyProtection="1">
      <protection hidden="1"/>
    </xf>
    <xf numFmtId="1" fontId="8" fillId="5" borderId="269" xfId="0" applyNumberFormat="1" applyFont="1" applyFill="1" applyBorder="1" applyProtection="1">
      <protection locked="0"/>
    </xf>
    <xf numFmtId="1" fontId="8" fillId="5" borderId="263" xfId="0" applyNumberFormat="1" applyFont="1" applyFill="1" applyBorder="1" applyProtection="1">
      <protection locked="0"/>
    </xf>
    <xf numFmtId="1" fontId="8" fillId="0" borderId="257" xfId="0" applyNumberFormat="1" applyFont="1" applyBorder="1"/>
    <xf numFmtId="1" fontId="5" fillId="0" borderId="270" xfId="0" applyNumberFormat="1" applyFont="1" applyBorder="1"/>
    <xf numFmtId="1" fontId="8" fillId="5" borderId="271" xfId="1" applyNumberFormat="1" applyFont="1" applyFill="1" applyBorder="1" applyAlignment="1" applyProtection="1">
      <alignment horizontal="right"/>
      <protection locked="0"/>
    </xf>
    <xf numFmtId="1" fontId="8" fillId="5" borderId="272" xfId="1" applyNumberFormat="1" applyFont="1" applyFill="1" applyBorder="1" applyAlignment="1" applyProtection="1">
      <alignment horizontal="right"/>
      <protection locked="0"/>
    </xf>
    <xf numFmtId="1" fontId="8" fillId="5" borderId="263" xfId="1" applyNumberFormat="1" applyFont="1" applyFill="1" applyBorder="1" applyAlignment="1" applyProtection="1">
      <alignment horizontal="right"/>
      <protection locked="0"/>
    </xf>
    <xf numFmtId="1" fontId="5" fillId="0" borderId="273" xfId="1" applyNumberFormat="1" applyFont="1" applyBorder="1" applyProtection="1">
      <protection hidden="1"/>
    </xf>
    <xf numFmtId="1" fontId="6" fillId="0" borderId="273" xfId="1" applyNumberFormat="1" applyFont="1" applyBorder="1" applyProtection="1">
      <protection hidden="1"/>
    </xf>
    <xf numFmtId="1" fontId="6" fillId="0" borderId="274" xfId="1" applyNumberFormat="1" applyFont="1" applyBorder="1" applyProtection="1">
      <protection hidden="1"/>
    </xf>
    <xf numFmtId="1" fontId="6" fillId="0" borderId="275" xfId="1" applyNumberFormat="1" applyFont="1" applyBorder="1"/>
    <xf numFmtId="1" fontId="8" fillId="0" borderId="276" xfId="1" applyNumberFormat="1" applyFont="1" applyBorder="1" applyAlignment="1">
      <alignment wrapText="1"/>
    </xf>
    <xf numFmtId="1" fontId="8" fillId="5" borderId="277" xfId="1" applyNumberFormat="1" applyFont="1" applyFill="1" applyBorder="1" applyAlignment="1" applyProtection="1">
      <alignment horizontal="right"/>
      <protection locked="0"/>
    </xf>
    <xf numFmtId="1" fontId="8" fillId="5" borderId="278" xfId="1" applyNumberFormat="1" applyFont="1" applyFill="1" applyBorder="1" applyAlignment="1" applyProtection="1">
      <alignment horizontal="right"/>
      <protection locked="0"/>
    </xf>
    <xf numFmtId="1" fontId="8" fillId="5" borderId="277" xfId="1" applyNumberFormat="1" applyFont="1" applyFill="1" applyBorder="1" applyProtection="1">
      <protection locked="0"/>
    </xf>
    <xf numFmtId="1" fontId="8" fillId="5" borderId="278" xfId="1" applyNumberFormat="1" applyFont="1" applyFill="1" applyBorder="1" applyProtection="1">
      <protection locked="0"/>
    </xf>
    <xf numFmtId="1" fontId="8" fillId="5" borderId="279" xfId="1" applyNumberFormat="1" applyFont="1" applyFill="1" applyBorder="1" applyProtection="1">
      <protection locked="0"/>
    </xf>
    <xf numFmtId="1" fontId="8" fillId="0" borderId="280" xfId="1" applyNumberFormat="1" applyFont="1" applyBorder="1" applyAlignment="1">
      <alignment horizontal="center" wrapText="1"/>
    </xf>
    <xf numFmtId="1" fontId="8" fillId="5" borderId="281" xfId="0" applyNumberFormat="1" applyFont="1" applyFill="1" applyBorder="1" applyProtection="1">
      <protection locked="0"/>
    </xf>
    <xf numFmtId="1" fontId="8" fillId="0" borderId="280" xfId="0" applyNumberFormat="1" applyFont="1" applyBorder="1" applyAlignment="1">
      <alignment horizontal="left"/>
    </xf>
    <xf numFmtId="1" fontId="8" fillId="0" borderId="280" xfId="0" applyNumberFormat="1" applyFont="1" applyBorder="1"/>
    <xf numFmtId="1" fontId="8" fillId="5" borderId="282" xfId="0" applyNumberFormat="1" applyFont="1" applyFill="1" applyBorder="1" applyProtection="1">
      <protection locked="0"/>
    </xf>
    <xf numFmtId="1" fontId="8" fillId="5" borderId="283" xfId="0" applyNumberFormat="1" applyFont="1" applyFill="1" applyBorder="1" applyProtection="1">
      <protection locked="0"/>
    </xf>
    <xf numFmtId="1" fontId="8" fillId="5" borderId="284" xfId="0" applyNumberFormat="1" applyFont="1" applyFill="1" applyBorder="1" applyProtection="1">
      <protection locked="0"/>
    </xf>
    <xf numFmtId="1" fontId="8" fillId="8" borderId="285" xfId="0" applyNumberFormat="1" applyFont="1" applyFill="1" applyBorder="1"/>
    <xf numFmtId="1" fontId="8" fillId="5" borderId="279" xfId="0" applyNumberFormat="1" applyFont="1" applyFill="1" applyBorder="1" applyProtection="1">
      <protection locked="0"/>
    </xf>
    <xf numFmtId="1" fontId="8" fillId="2" borderId="286" xfId="2" applyNumberFormat="1" applyFont="1" applyBorder="1" applyAlignment="1" applyProtection="1">
      <alignment horizontal="right" vertical="center"/>
      <protection locked="0"/>
    </xf>
    <xf numFmtId="2" fontId="8" fillId="2" borderId="286" xfId="2" applyNumberFormat="1" applyFont="1" applyBorder="1" applyAlignment="1" applyProtection="1">
      <alignment horizontal="right" vertical="center"/>
      <protection locked="0"/>
    </xf>
    <xf numFmtId="2" fontId="8" fillId="2" borderId="287" xfId="2" applyNumberFormat="1" applyFont="1" applyBorder="1" applyAlignment="1" applyProtection="1">
      <alignment horizontal="right" vertical="center"/>
      <protection locked="0"/>
    </xf>
    <xf numFmtId="2" fontId="8" fillId="2" borderId="288" xfId="2" applyNumberFormat="1" applyFont="1" applyBorder="1" applyAlignment="1" applyProtection="1">
      <alignment horizontal="right" vertical="center"/>
      <protection locked="0"/>
    </xf>
    <xf numFmtId="2" fontId="8" fillId="2" borderId="289" xfId="2" applyNumberFormat="1" applyFont="1" applyBorder="1" applyAlignment="1" applyProtection="1">
      <alignment horizontal="right" vertical="center"/>
      <protection locked="0"/>
    </xf>
    <xf numFmtId="2" fontId="8" fillId="2" borderId="290" xfId="2" applyNumberFormat="1" applyFont="1" applyBorder="1" applyAlignment="1" applyProtection="1">
      <alignment horizontal="right" vertical="center"/>
      <protection locked="0"/>
    </xf>
    <xf numFmtId="2" fontId="8" fillId="2" borderId="291" xfId="2" applyNumberFormat="1" applyFont="1" applyBorder="1" applyAlignment="1" applyProtection="1">
      <alignment horizontal="right" vertical="center"/>
      <protection locked="0"/>
    </xf>
    <xf numFmtId="2" fontId="8" fillId="2" borderId="292" xfId="2" applyNumberFormat="1" applyFont="1" applyBorder="1" applyAlignment="1" applyProtection="1">
      <alignment horizontal="right" vertical="center"/>
      <protection locked="0"/>
    </xf>
    <xf numFmtId="2" fontId="8" fillId="2" borderId="293" xfId="2" applyNumberFormat="1" applyFont="1" applyBorder="1" applyAlignment="1" applyProtection="1">
      <alignment horizontal="right" vertical="center"/>
      <protection locked="0"/>
    </xf>
    <xf numFmtId="2" fontId="8" fillId="2" borderId="294" xfId="2" applyNumberFormat="1" applyFont="1" applyBorder="1" applyAlignment="1" applyProtection="1">
      <alignment horizontal="right" vertical="center"/>
      <protection locked="0"/>
    </xf>
    <xf numFmtId="2" fontId="8" fillId="2" borderId="295" xfId="2" applyNumberFormat="1" applyFont="1" applyBorder="1" applyAlignment="1" applyProtection="1">
      <alignment horizontal="right" vertical="center"/>
      <protection locked="0"/>
    </xf>
    <xf numFmtId="1" fontId="8" fillId="3" borderId="280" xfId="1" applyNumberFormat="1" applyFont="1" applyFill="1" applyBorder="1" applyAlignment="1">
      <alignment horizontal="left" vertical="center"/>
    </xf>
    <xf numFmtId="1" fontId="8" fillId="2" borderId="296" xfId="2" applyNumberFormat="1" applyFont="1" applyBorder="1" applyAlignment="1" applyProtection="1">
      <alignment horizontal="right" vertical="center"/>
      <protection locked="0"/>
    </xf>
    <xf numFmtId="2" fontId="8" fillId="2" borderId="297" xfId="2" applyNumberFormat="1" applyFont="1" applyBorder="1" applyAlignment="1" applyProtection="1">
      <alignment horizontal="right" vertical="center"/>
      <protection locked="0"/>
    </xf>
    <xf numFmtId="2" fontId="8" fillId="3" borderId="298" xfId="0" applyNumberFormat="1" applyFont="1" applyFill="1" applyBorder="1" applyAlignment="1">
      <alignment horizontal="right" vertical="center"/>
    </xf>
    <xf numFmtId="2" fontId="8" fillId="2" borderId="299" xfId="2" applyNumberFormat="1" applyFont="1" applyBorder="1" applyAlignment="1" applyProtection="1">
      <alignment horizontal="right" vertical="center"/>
      <protection locked="0"/>
    </xf>
    <xf numFmtId="2" fontId="8" fillId="3" borderId="282" xfId="0" applyNumberFormat="1" applyFont="1" applyFill="1" applyBorder="1" applyAlignment="1">
      <alignment horizontal="right" vertical="center"/>
    </xf>
    <xf numFmtId="2" fontId="8" fillId="2" borderId="300" xfId="2" applyNumberFormat="1" applyFont="1" applyBorder="1" applyAlignment="1" applyProtection="1">
      <alignment horizontal="right" vertical="center"/>
      <protection locked="0"/>
    </xf>
    <xf numFmtId="2" fontId="8" fillId="2" borderId="301" xfId="2" applyNumberFormat="1" applyFont="1" applyBorder="1" applyAlignment="1" applyProtection="1">
      <alignment horizontal="right" vertical="center"/>
      <protection locked="0"/>
    </xf>
    <xf numFmtId="2" fontId="8" fillId="2" borderId="302" xfId="2" applyNumberFormat="1" applyFont="1" applyBorder="1" applyAlignment="1" applyProtection="1">
      <alignment horizontal="right" vertical="center"/>
      <protection locked="0"/>
    </xf>
    <xf numFmtId="2" fontId="8" fillId="2" borderId="303" xfId="2" applyNumberFormat="1" applyFont="1" applyBorder="1" applyAlignment="1" applyProtection="1">
      <alignment horizontal="right" vertical="center"/>
      <protection locked="0"/>
    </xf>
    <xf numFmtId="1" fontId="6" fillId="0" borderId="304" xfId="1" applyNumberFormat="1" applyFont="1" applyBorder="1" applyProtection="1">
      <protection hidden="1"/>
    </xf>
    <xf numFmtId="1" fontId="8" fillId="5" borderId="305" xfId="1" applyNumberFormat="1" applyFont="1" applyFill="1" applyBorder="1" applyProtection="1">
      <protection locked="0"/>
    </xf>
    <xf numFmtId="1" fontId="8" fillId="5" borderId="306" xfId="1" applyNumberFormat="1" applyFont="1" applyFill="1" applyBorder="1" applyProtection="1">
      <protection locked="0"/>
    </xf>
    <xf numFmtId="1" fontId="8" fillId="0" borderId="307" xfId="1" applyNumberFormat="1" applyFont="1" applyBorder="1"/>
    <xf numFmtId="1" fontId="8" fillId="0" borderId="308" xfId="1" applyNumberFormat="1" applyFont="1" applyBorder="1"/>
    <xf numFmtId="1" fontId="8" fillId="5" borderId="309" xfId="1" applyNumberFormat="1" applyFont="1" applyFill="1" applyBorder="1" applyProtection="1">
      <protection locked="0"/>
    </xf>
    <xf numFmtId="1" fontId="8" fillId="5" borderId="310" xfId="1" applyNumberFormat="1" applyFont="1" applyFill="1" applyBorder="1" applyProtection="1">
      <protection locked="0"/>
    </xf>
    <xf numFmtId="1" fontId="8" fillId="5" borderId="311" xfId="1" applyNumberFormat="1" applyFont="1" applyFill="1" applyBorder="1" applyProtection="1">
      <protection locked="0"/>
    </xf>
    <xf numFmtId="1" fontId="8" fillId="0" borderId="280" xfId="1" applyNumberFormat="1" applyFont="1" applyBorder="1"/>
    <xf numFmtId="1" fontId="8" fillId="5" borderId="298" xfId="1" applyNumberFormat="1" applyFont="1" applyFill="1" applyBorder="1" applyProtection="1">
      <protection locked="0"/>
    </xf>
    <xf numFmtId="1" fontId="6" fillId="0" borderId="312" xfId="1" applyNumberFormat="1" applyFont="1" applyBorder="1"/>
    <xf numFmtId="1" fontId="6" fillId="0" borderId="313" xfId="1" applyNumberFormat="1" applyFont="1" applyBorder="1"/>
    <xf numFmtId="1" fontId="6" fillId="0" borderId="314" xfId="1" applyNumberFormat="1" applyFont="1" applyBorder="1"/>
    <xf numFmtId="1" fontId="8" fillId="5" borderId="236" xfId="1" applyNumberFormat="1" applyFont="1" applyFill="1" applyBorder="1" applyAlignment="1" applyProtection="1">
      <alignment horizontal="right"/>
      <protection locked="0"/>
    </xf>
    <xf numFmtId="1" fontId="8" fillId="0" borderId="307" xfId="1" applyNumberFormat="1" applyFont="1" applyBorder="1" applyAlignment="1">
      <alignment horizontal="left"/>
    </xf>
    <xf numFmtId="1" fontId="8" fillId="0" borderId="315" xfId="1" applyNumberFormat="1" applyFont="1" applyBorder="1" applyAlignment="1">
      <alignment horizontal="left"/>
    </xf>
    <xf numFmtId="1" fontId="8" fillId="0" borderId="316" xfId="1" applyNumberFormat="1" applyFont="1" applyBorder="1" applyAlignment="1">
      <alignment horizontal="left"/>
    </xf>
    <xf numFmtId="1" fontId="8" fillId="0" borderId="317" xfId="1" applyNumberFormat="1" applyFont="1" applyBorder="1" applyAlignment="1">
      <alignment horizontal="left"/>
    </xf>
    <xf numFmtId="1" fontId="8" fillId="0" borderId="316" xfId="1" applyNumberFormat="1" applyFont="1" applyBorder="1"/>
    <xf numFmtId="1" fontId="8" fillId="5" borderId="280" xfId="1" applyNumberFormat="1" applyFont="1" applyFill="1" applyBorder="1" applyAlignment="1" applyProtection="1">
      <alignment horizontal="right"/>
      <protection locked="0"/>
    </xf>
    <xf numFmtId="1" fontId="8" fillId="5" borderId="318" xfId="1" applyNumberFormat="1" applyFont="1" applyFill="1" applyBorder="1" applyAlignment="1" applyProtection="1">
      <alignment horizontal="right"/>
      <protection locked="0"/>
    </xf>
    <xf numFmtId="1" fontId="8" fillId="5" borderId="317" xfId="1" applyNumberFormat="1" applyFont="1" applyFill="1" applyBorder="1" applyAlignment="1" applyProtection="1">
      <alignment horizontal="right"/>
      <protection locked="0"/>
    </xf>
    <xf numFmtId="1" fontId="8" fillId="0" borderId="316" xfId="1" applyNumberFormat="1" applyFont="1" applyBorder="1" applyAlignment="1">
      <alignment horizontal="left"/>
    </xf>
    <xf numFmtId="1" fontId="5" fillId="0" borderId="314" xfId="1" applyNumberFormat="1" applyFont="1" applyBorder="1" applyProtection="1">
      <protection hidden="1"/>
    </xf>
    <xf numFmtId="1" fontId="6" fillId="0" borderId="314" xfId="1" applyNumberFormat="1" applyFont="1" applyBorder="1" applyProtection="1">
      <protection hidden="1"/>
    </xf>
    <xf numFmtId="1" fontId="5" fillId="4" borderId="273" xfId="1" applyNumberFormat="1" applyFont="1" applyFill="1" applyBorder="1" applyProtection="1">
      <protection hidden="1"/>
    </xf>
    <xf numFmtId="1" fontId="8" fillId="0" borderId="280" xfId="1" applyNumberFormat="1" applyFont="1" applyBorder="1" applyAlignment="1">
      <alignment horizontal="right"/>
    </xf>
    <xf numFmtId="1" fontId="8" fillId="5" borderId="280" xfId="1" applyNumberFormat="1" applyFont="1" applyFill="1" applyBorder="1" applyProtection="1">
      <protection locked="0"/>
    </xf>
    <xf numFmtId="1" fontId="6" fillId="0" borderId="312" xfId="1" applyNumberFormat="1" applyFont="1" applyBorder="1" applyProtection="1">
      <protection hidden="1"/>
    </xf>
    <xf numFmtId="1" fontId="8" fillId="5" borderId="319" xfId="0" applyNumberFormat="1" applyFont="1" applyFill="1" applyBorder="1" applyProtection="1">
      <protection locked="0"/>
    </xf>
    <xf numFmtId="0" fontId="8" fillId="0" borderId="308" xfId="0" applyFont="1" applyBorder="1" applyAlignment="1">
      <alignment vertical="center" wrapText="1"/>
    </xf>
    <xf numFmtId="1" fontId="8" fillId="0" borderId="308" xfId="0" applyNumberFormat="1" applyFont="1" applyBorder="1" applyAlignment="1">
      <alignment horizontal="right" vertical="center"/>
    </xf>
    <xf numFmtId="1" fontId="8" fillId="5" borderId="309" xfId="0" applyNumberFormat="1" applyFont="1" applyFill="1" applyBorder="1" applyProtection="1">
      <protection locked="0"/>
    </xf>
    <xf numFmtId="1" fontId="8" fillId="5" borderId="320" xfId="0" applyNumberFormat="1" applyFont="1" applyFill="1" applyBorder="1" applyProtection="1">
      <protection locked="0"/>
    </xf>
    <xf numFmtId="1" fontId="8" fillId="5" borderId="321" xfId="0" applyNumberFormat="1" applyFont="1" applyFill="1" applyBorder="1" applyProtection="1">
      <protection locked="0"/>
    </xf>
    <xf numFmtId="1" fontId="8" fillId="5" borderId="322" xfId="0" applyNumberFormat="1" applyFont="1" applyFill="1" applyBorder="1" applyProtection="1">
      <protection locked="0"/>
    </xf>
    <xf numFmtId="1" fontId="8" fillId="5" borderId="323" xfId="0" applyNumberFormat="1" applyFont="1" applyFill="1" applyBorder="1" applyProtection="1">
      <protection locked="0"/>
    </xf>
    <xf numFmtId="1" fontId="8" fillId="5" borderId="324" xfId="0" applyNumberFormat="1" applyFont="1" applyFill="1" applyBorder="1" applyProtection="1">
      <protection locked="0"/>
    </xf>
    <xf numFmtId="1" fontId="8" fillId="5" borderId="317" xfId="1" applyNumberFormat="1" applyFont="1" applyFill="1" applyBorder="1" applyProtection="1">
      <protection locked="0"/>
    </xf>
    <xf numFmtId="1" fontId="8" fillId="3" borderId="104" xfId="0" applyNumberFormat="1" applyFont="1" applyFill="1" applyBorder="1" applyAlignment="1">
      <alignment horizontal="center" vertical="center" wrapText="1"/>
    </xf>
    <xf numFmtId="1" fontId="8" fillId="5" borderId="305" xfId="0" applyNumberFormat="1" applyFont="1" applyFill="1" applyBorder="1" applyProtection="1">
      <protection locked="0"/>
    </xf>
    <xf numFmtId="1" fontId="8" fillId="0" borderId="309" xfId="0" applyNumberFormat="1" applyFont="1" applyBorder="1"/>
    <xf numFmtId="1" fontId="8" fillId="5" borderId="308" xfId="0" applyNumberFormat="1" applyFont="1" applyFill="1" applyBorder="1" applyProtection="1">
      <protection locked="0"/>
    </xf>
    <xf numFmtId="1" fontId="8" fillId="5" borderId="310" xfId="0" applyNumberFormat="1" applyFont="1" applyFill="1" applyBorder="1" applyProtection="1">
      <protection locked="0"/>
    </xf>
    <xf numFmtId="1" fontId="8" fillId="5" borderId="315" xfId="0" applyNumberFormat="1" applyFont="1" applyFill="1" applyBorder="1" applyProtection="1">
      <protection locked="0"/>
    </xf>
    <xf numFmtId="1" fontId="8" fillId="0" borderId="322" xfId="0" applyNumberFormat="1" applyFont="1" applyBorder="1"/>
    <xf numFmtId="1" fontId="8" fillId="5" borderId="280" xfId="0" applyNumberFormat="1" applyFont="1" applyFill="1" applyBorder="1" applyProtection="1">
      <protection locked="0"/>
    </xf>
    <xf numFmtId="1" fontId="8" fillId="5" borderId="325" xfId="0" applyNumberFormat="1" applyFont="1" applyFill="1" applyBorder="1" applyProtection="1">
      <protection locked="0"/>
    </xf>
    <xf numFmtId="1" fontId="8" fillId="5" borderId="317" xfId="0" applyNumberFormat="1" applyFont="1" applyFill="1" applyBorder="1" applyProtection="1">
      <protection locked="0"/>
    </xf>
    <xf numFmtId="1" fontId="8" fillId="0" borderId="103" xfId="0" applyNumberFormat="1" applyFont="1" applyBorder="1" applyAlignment="1">
      <alignment horizontal="center"/>
    </xf>
    <xf numFmtId="1" fontId="8" fillId="0" borderId="298" xfId="0" applyNumberFormat="1" applyFont="1" applyBorder="1"/>
    <xf numFmtId="1" fontId="5" fillId="0" borderId="326" xfId="0" applyNumberFormat="1" applyFont="1" applyBorder="1"/>
    <xf numFmtId="1" fontId="8" fillId="5" borderId="327" xfId="1" applyNumberFormat="1" applyFont="1" applyFill="1" applyBorder="1" applyAlignment="1" applyProtection="1">
      <alignment horizontal="right"/>
      <protection locked="0"/>
    </xf>
    <xf numFmtId="1" fontId="8" fillId="5" borderId="328" xfId="1" applyNumberFormat="1" applyFont="1" applyFill="1" applyBorder="1" applyAlignment="1" applyProtection="1">
      <alignment horizontal="right"/>
      <protection locked="0"/>
    </xf>
    <xf numFmtId="1" fontId="8" fillId="5" borderId="329" xfId="1" applyNumberFormat="1" applyFont="1" applyFill="1" applyBorder="1" applyAlignment="1" applyProtection="1">
      <alignment horizontal="right"/>
      <protection locked="0"/>
    </xf>
    <xf numFmtId="1" fontId="8" fillId="5" borderId="305" xfId="1" applyNumberFormat="1" applyFont="1" applyFill="1" applyBorder="1" applyAlignment="1" applyProtection="1">
      <alignment horizontal="right"/>
      <protection locked="0"/>
    </xf>
    <xf numFmtId="1" fontId="8" fillId="5" borderId="282" xfId="1" applyNumberFormat="1" applyFont="1" applyFill="1" applyBorder="1" applyAlignment="1" applyProtection="1">
      <alignment horizontal="right"/>
      <protection locked="0"/>
    </xf>
    <xf numFmtId="1" fontId="8" fillId="5" borderId="283" xfId="1" applyNumberFormat="1" applyFont="1" applyFill="1" applyBorder="1" applyAlignment="1" applyProtection="1">
      <alignment horizontal="right"/>
      <protection locked="0"/>
    </xf>
    <xf numFmtId="1" fontId="5" fillId="0" borderId="330" xfId="1" applyNumberFormat="1" applyFont="1" applyBorder="1" applyProtection="1">
      <protection hidden="1"/>
    </xf>
    <xf numFmtId="1" fontId="6" fillId="0" borderId="330" xfId="1" applyNumberFormat="1" applyFont="1" applyBorder="1" applyProtection="1">
      <protection hidden="1"/>
    </xf>
    <xf numFmtId="1" fontId="6" fillId="0" borderId="331" xfId="1" applyNumberFormat="1" applyFont="1" applyBorder="1" applyProtection="1">
      <protection hidden="1"/>
    </xf>
    <xf numFmtId="1" fontId="6" fillId="0" borderId="332" xfId="1" applyNumberFormat="1" applyFont="1" applyBorder="1"/>
    <xf numFmtId="1" fontId="8" fillId="5" borderId="329" xfId="1" applyNumberFormat="1" applyFont="1" applyFill="1" applyBorder="1" applyProtection="1">
      <protection locked="0"/>
    </xf>
    <xf numFmtId="1" fontId="8" fillId="0" borderId="333" xfId="1" applyNumberFormat="1" applyFont="1" applyBorder="1" applyAlignment="1">
      <alignment wrapText="1"/>
    </xf>
    <xf numFmtId="1" fontId="8" fillId="5" borderId="334" xfId="1" applyNumberFormat="1" applyFont="1" applyFill="1" applyBorder="1" applyAlignment="1" applyProtection="1">
      <alignment horizontal="right"/>
      <protection locked="0"/>
    </xf>
    <xf numFmtId="1" fontId="8" fillId="5" borderId="335" xfId="1" applyNumberFormat="1" applyFont="1" applyFill="1" applyBorder="1" applyAlignment="1" applyProtection="1">
      <alignment horizontal="right"/>
      <protection locked="0"/>
    </xf>
    <xf numFmtId="1" fontId="8" fillId="5" borderId="334" xfId="1" applyNumberFormat="1" applyFont="1" applyFill="1" applyBorder="1" applyProtection="1">
      <protection locked="0"/>
    </xf>
    <xf numFmtId="1" fontId="8" fillId="5" borderId="335" xfId="1" applyNumberFormat="1" applyFont="1" applyFill="1" applyBorder="1" applyProtection="1">
      <protection locked="0"/>
    </xf>
    <xf numFmtId="1" fontId="8" fillId="5" borderId="336" xfId="1" applyNumberFormat="1" applyFont="1" applyFill="1" applyBorder="1" applyProtection="1">
      <protection locked="0"/>
    </xf>
    <xf numFmtId="1" fontId="8" fillId="5" borderId="337" xfId="1" applyNumberFormat="1" applyFont="1" applyFill="1" applyBorder="1" applyProtection="1">
      <protection locked="0"/>
    </xf>
    <xf numFmtId="1" fontId="8" fillId="0" borderId="338" xfId="1" applyNumberFormat="1" applyFont="1" applyBorder="1" applyAlignment="1">
      <alignment wrapText="1"/>
    </xf>
    <xf numFmtId="1" fontId="8" fillId="0" borderId="338" xfId="1" applyNumberFormat="1" applyFont="1" applyBorder="1"/>
    <xf numFmtId="1" fontId="8" fillId="5" borderId="339" xfId="1" applyNumberFormat="1" applyFont="1" applyFill="1" applyBorder="1" applyProtection="1">
      <protection locked="0"/>
    </xf>
    <xf numFmtId="1" fontId="8" fillId="5" borderId="340" xfId="1" applyNumberFormat="1" applyFont="1" applyFill="1" applyBorder="1" applyProtection="1">
      <protection locked="0"/>
    </xf>
    <xf numFmtId="1" fontId="8" fillId="5" borderId="341" xfId="1" applyNumberFormat="1" applyFont="1" applyFill="1" applyBorder="1" applyProtection="1">
      <protection locked="0"/>
    </xf>
    <xf numFmtId="1" fontId="8" fillId="5" borderId="342" xfId="0" applyNumberFormat="1" applyFont="1" applyFill="1" applyBorder="1" applyProtection="1">
      <protection locked="0"/>
    </xf>
    <xf numFmtId="1" fontId="8" fillId="8" borderId="341" xfId="0" applyNumberFormat="1" applyFont="1" applyFill="1" applyBorder="1"/>
    <xf numFmtId="1" fontId="8" fillId="3" borderId="343" xfId="0" applyNumberFormat="1" applyFont="1" applyFill="1" applyBorder="1" applyAlignment="1">
      <alignment horizontal="left" vertical="center"/>
    </xf>
    <xf numFmtId="1" fontId="8" fillId="2" borderId="344" xfId="2" applyNumberFormat="1" applyFont="1" applyBorder="1" applyAlignment="1" applyProtection="1">
      <alignment horizontal="right" vertical="center"/>
      <protection locked="0"/>
    </xf>
    <xf numFmtId="2" fontId="8" fillId="2" borderId="344" xfId="2" applyNumberFormat="1" applyFont="1" applyBorder="1" applyAlignment="1" applyProtection="1">
      <alignment horizontal="right" vertical="center"/>
      <protection locked="0"/>
    </xf>
    <xf numFmtId="2" fontId="8" fillId="3" borderId="327" xfId="0" applyNumberFormat="1" applyFont="1" applyFill="1" applyBorder="1" applyAlignment="1">
      <alignment horizontal="right" vertical="center"/>
    </xf>
    <xf numFmtId="2" fontId="8" fillId="2" borderId="345" xfId="2" applyNumberFormat="1" applyFont="1" applyBorder="1" applyAlignment="1" applyProtection="1">
      <alignment horizontal="right" vertical="center"/>
      <protection locked="0"/>
    </xf>
    <xf numFmtId="2" fontId="8" fillId="2" borderId="346" xfId="2" applyNumberFormat="1" applyFont="1" applyBorder="1" applyAlignment="1" applyProtection="1">
      <alignment horizontal="right" vertical="center"/>
      <protection locked="0"/>
    </xf>
    <xf numFmtId="2" fontId="8" fillId="2" borderId="347" xfId="2" applyNumberFormat="1" applyFont="1" applyBorder="1" applyAlignment="1" applyProtection="1">
      <alignment horizontal="right" vertical="center"/>
      <protection locked="0"/>
    </xf>
    <xf numFmtId="1" fontId="8" fillId="3" borderId="338" xfId="0" applyNumberFormat="1" applyFont="1" applyFill="1" applyBorder="1" applyAlignment="1">
      <alignment horizontal="left" vertical="center"/>
    </xf>
    <xf numFmtId="2" fontId="8" fillId="3" borderId="348" xfId="0" applyNumberFormat="1" applyFont="1" applyFill="1" applyBorder="1" applyAlignment="1">
      <alignment horizontal="right" vertical="center"/>
    </xf>
    <xf numFmtId="2" fontId="8" fillId="2" borderId="349" xfId="2" applyNumberFormat="1" applyFont="1" applyBorder="1" applyAlignment="1" applyProtection="1">
      <alignment horizontal="right" vertical="center"/>
      <protection locked="0"/>
    </xf>
    <xf numFmtId="2" fontId="8" fillId="2" borderId="350" xfId="2" applyNumberFormat="1" applyFont="1" applyBorder="1" applyAlignment="1" applyProtection="1">
      <alignment horizontal="right" vertical="center"/>
      <protection locked="0"/>
    </xf>
    <xf numFmtId="2" fontId="8" fillId="2" borderId="351" xfId="2" applyNumberFormat="1" applyFont="1" applyBorder="1" applyAlignment="1" applyProtection="1">
      <alignment horizontal="right" vertical="center"/>
      <protection locked="0"/>
    </xf>
    <xf numFmtId="2" fontId="8" fillId="3" borderId="340" xfId="0" applyNumberFormat="1" applyFont="1" applyFill="1" applyBorder="1" applyAlignment="1">
      <alignment horizontal="right" vertical="center"/>
    </xf>
    <xf numFmtId="1" fontId="8" fillId="4" borderId="338" xfId="0" applyNumberFormat="1" applyFont="1" applyFill="1" applyBorder="1" applyAlignment="1">
      <alignment horizontal="left" vertical="center"/>
    </xf>
    <xf numFmtId="1" fontId="8" fillId="2" borderId="352" xfId="2" applyNumberFormat="1" applyFont="1" applyBorder="1" applyAlignment="1" applyProtection="1">
      <alignment horizontal="right" vertical="center"/>
      <protection locked="0"/>
    </xf>
    <xf numFmtId="2" fontId="8" fillId="3" borderId="353" xfId="0" applyNumberFormat="1" applyFont="1" applyFill="1" applyBorder="1" applyAlignment="1">
      <alignment horizontal="right" vertical="center"/>
    </xf>
    <xf numFmtId="2" fontId="8" fillId="2" borderId="354" xfId="2" applyNumberFormat="1" applyFont="1" applyBorder="1" applyAlignment="1" applyProtection="1">
      <alignment horizontal="right" vertical="center"/>
      <protection locked="0"/>
    </xf>
    <xf numFmtId="1" fontId="8" fillId="5" borderId="353" xfId="1" applyNumberFormat="1" applyFont="1" applyFill="1" applyBorder="1" applyProtection="1">
      <protection locked="0"/>
    </xf>
    <xf numFmtId="1" fontId="8" fillId="0" borderId="355" xfId="1" applyNumberFormat="1" applyFont="1" applyBorder="1"/>
    <xf numFmtId="1" fontId="8" fillId="5" borderId="343" xfId="1" applyNumberFormat="1" applyFont="1" applyFill="1" applyBorder="1" applyAlignment="1" applyProtection="1">
      <alignment horizontal="right"/>
      <protection locked="0"/>
    </xf>
    <xf numFmtId="1" fontId="8" fillId="5" borderId="336" xfId="1" applyNumberFormat="1" applyFont="1" applyFill="1" applyBorder="1" applyAlignment="1" applyProtection="1">
      <alignment horizontal="right"/>
      <protection locked="0"/>
    </xf>
    <xf numFmtId="1" fontId="5" fillId="4" borderId="191" xfId="1" applyNumberFormat="1" applyFont="1" applyFill="1" applyBorder="1" applyProtection="1">
      <protection hidden="1"/>
    </xf>
    <xf numFmtId="1" fontId="8" fillId="0" borderId="356" xfId="1" applyNumberFormat="1" applyFont="1" applyBorder="1"/>
    <xf numFmtId="1" fontId="8" fillId="0" borderId="357" xfId="1" applyNumberFormat="1" applyFont="1" applyBorder="1" applyAlignment="1">
      <alignment horizontal="right"/>
    </xf>
    <xf numFmtId="1" fontId="8" fillId="5" borderId="357" xfId="1" applyNumberFormat="1" applyFont="1" applyFill="1" applyBorder="1" applyProtection="1">
      <protection locked="0"/>
    </xf>
    <xf numFmtId="1" fontId="8" fillId="5" borderId="358" xfId="1" applyNumberFormat="1" applyFont="1" applyFill="1" applyBorder="1" applyProtection="1">
      <protection locked="0"/>
    </xf>
    <xf numFmtId="1" fontId="8" fillId="0" borderId="353" xfId="0" applyNumberFormat="1" applyFont="1" applyBorder="1"/>
    <xf numFmtId="1" fontId="5" fillId="0" borderId="359" xfId="0" applyNumberFormat="1" applyFont="1" applyBorder="1"/>
    <xf numFmtId="1" fontId="6" fillId="0" borderId="360" xfId="1" applyNumberFormat="1" applyFont="1" applyBorder="1" applyProtection="1">
      <protection hidden="1"/>
    </xf>
    <xf numFmtId="1" fontId="6" fillId="0" borderId="361" xfId="1" applyNumberFormat="1" applyFont="1" applyBorder="1"/>
    <xf numFmtId="1" fontId="8" fillId="5" borderId="362" xfId="1" applyNumberFormat="1" applyFont="1" applyFill="1" applyBorder="1" applyAlignment="1" applyProtection="1">
      <alignment horizontal="right"/>
      <protection locked="0"/>
    </xf>
    <xf numFmtId="1" fontId="8" fillId="5" borderId="358" xfId="1" applyNumberFormat="1" applyFont="1" applyFill="1" applyBorder="1" applyAlignment="1" applyProtection="1">
      <alignment horizontal="right"/>
      <protection locked="0"/>
    </xf>
    <xf numFmtId="1" fontId="8" fillId="5" borderId="362" xfId="1" applyNumberFormat="1" applyFont="1" applyFill="1" applyBorder="1" applyProtection="1">
      <protection locked="0"/>
    </xf>
    <xf numFmtId="1" fontId="8" fillId="5" borderId="363" xfId="1" applyNumberFormat="1" applyFont="1" applyFill="1" applyBorder="1" applyProtection="1">
      <protection locked="0"/>
    </xf>
    <xf numFmtId="1" fontId="8" fillId="5" borderId="364" xfId="1" applyNumberFormat="1" applyFont="1" applyFill="1" applyBorder="1" applyProtection="1">
      <protection locked="0"/>
    </xf>
    <xf numFmtId="1" fontId="8" fillId="5" borderId="365" xfId="1" applyNumberFormat="1" applyFont="1" applyFill="1" applyBorder="1" applyProtection="1">
      <protection locked="0"/>
    </xf>
    <xf numFmtId="1" fontId="8" fillId="0" borderId="366" xfId="1" applyNumberFormat="1" applyFont="1" applyBorder="1" applyAlignment="1">
      <alignment wrapText="1"/>
    </xf>
    <xf numFmtId="1" fontId="8" fillId="0" borderId="366" xfId="1" applyNumberFormat="1" applyFont="1" applyBorder="1"/>
    <xf numFmtId="1" fontId="8" fillId="5" borderId="367" xfId="1" applyNumberFormat="1" applyFont="1" applyFill="1" applyBorder="1" applyProtection="1">
      <protection locked="0"/>
    </xf>
    <xf numFmtId="1" fontId="8" fillId="5" borderId="368" xfId="1" applyNumberFormat="1" applyFont="1" applyFill="1" applyBorder="1" applyProtection="1">
      <protection locked="0"/>
    </xf>
    <xf numFmtId="1" fontId="8" fillId="5" borderId="369" xfId="1" applyNumberFormat="1" applyFont="1" applyFill="1" applyBorder="1" applyProtection="1">
      <protection locked="0"/>
    </xf>
    <xf numFmtId="1" fontId="8" fillId="8" borderId="369" xfId="0" applyNumberFormat="1" applyFont="1" applyFill="1" applyBorder="1"/>
    <xf numFmtId="1" fontId="8" fillId="3" borderId="357" xfId="0" applyNumberFormat="1" applyFont="1" applyFill="1" applyBorder="1" applyAlignment="1">
      <alignment horizontal="left" vertical="center"/>
    </xf>
    <xf numFmtId="1" fontId="8" fillId="2" borderId="370" xfId="2" applyNumberFormat="1" applyFont="1" applyBorder="1" applyAlignment="1" applyProtection="1">
      <alignment horizontal="right" vertical="center"/>
      <protection locked="0"/>
    </xf>
    <xf numFmtId="2" fontId="8" fillId="2" borderId="370" xfId="2" applyNumberFormat="1" applyFont="1" applyBorder="1" applyAlignment="1" applyProtection="1">
      <alignment horizontal="right" vertical="center"/>
      <protection locked="0"/>
    </xf>
    <xf numFmtId="2" fontId="8" fillId="3" borderId="362" xfId="0" applyNumberFormat="1" applyFont="1" applyFill="1" applyBorder="1" applyAlignment="1">
      <alignment horizontal="right" vertical="center"/>
    </xf>
    <xf numFmtId="2" fontId="8" fillId="2" borderId="371" xfId="2" applyNumberFormat="1" applyFont="1" applyBorder="1" applyAlignment="1" applyProtection="1">
      <alignment horizontal="right" vertical="center"/>
      <protection locked="0"/>
    </xf>
    <xf numFmtId="2" fontId="8" fillId="2" borderId="372" xfId="2" applyNumberFormat="1" applyFont="1" applyBorder="1" applyAlignment="1" applyProtection="1">
      <alignment horizontal="right" vertical="center"/>
      <protection locked="0"/>
    </xf>
    <xf numFmtId="2" fontId="8" fillId="2" borderId="373" xfId="2" applyNumberFormat="1" applyFont="1" applyBorder="1" applyAlignment="1" applyProtection="1">
      <alignment horizontal="right" vertical="center"/>
      <protection locked="0"/>
    </xf>
    <xf numFmtId="1" fontId="8" fillId="3" borderId="366" xfId="0" applyNumberFormat="1" applyFont="1" applyFill="1" applyBorder="1" applyAlignment="1">
      <alignment horizontal="left" vertical="center"/>
    </xf>
    <xf numFmtId="2" fontId="8" fillId="3" borderId="374" xfId="0" applyNumberFormat="1" applyFont="1" applyFill="1" applyBorder="1" applyAlignment="1">
      <alignment horizontal="right" vertical="center"/>
    </xf>
    <xf numFmtId="2" fontId="8" fillId="2" borderId="375" xfId="2" applyNumberFormat="1" applyFont="1" applyBorder="1" applyAlignment="1" applyProtection="1">
      <alignment horizontal="right" vertical="center"/>
      <protection locked="0"/>
    </xf>
    <xf numFmtId="2" fontId="8" fillId="2" borderId="376" xfId="2" applyNumberFormat="1" applyFont="1" applyBorder="1" applyAlignment="1" applyProtection="1">
      <alignment horizontal="right" vertical="center"/>
      <protection locked="0"/>
    </xf>
    <xf numFmtId="2" fontId="8" fillId="2" borderId="377" xfId="2" applyNumberFormat="1" applyFont="1" applyBorder="1" applyAlignment="1" applyProtection="1">
      <alignment horizontal="right" vertical="center"/>
      <protection locked="0"/>
    </xf>
    <xf numFmtId="2" fontId="8" fillId="3" borderId="368" xfId="0" applyNumberFormat="1" applyFont="1" applyFill="1" applyBorder="1" applyAlignment="1">
      <alignment horizontal="right" vertical="center"/>
    </xf>
    <xf numFmtId="1" fontId="8" fillId="4" borderId="366" xfId="0" applyNumberFormat="1" applyFont="1" applyFill="1" applyBorder="1" applyAlignment="1">
      <alignment horizontal="left" vertical="center"/>
    </xf>
    <xf numFmtId="2" fontId="8" fillId="2" borderId="378" xfId="2" applyNumberFormat="1" applyFont="1" applyBorder="1" applyAlignment="1" applyProtection="1">
      <alignment horizontal="right" vertical="center"/>
      <protection locked="0"/>
    </xf>
    <xf numFmtId="2" fontId="8" fillId="2" borderId="379" xfId="2" applyNumberFormat="1" applyFont="1" applyBorder="1" applyAlignment="1" applyProtection="1">
      <alignment horizontal="right" vertical="center"/>
      <protection locked="0"/>
    </xf>
    <xf numFmtId="2" fontId="8" fillId="2" borderId="380" xfId="2" applyNumberFormat="1" applyFont="1" applyBorder="1" applyAlignment="1" applyProtection="1">
      <alignment horizontal="right" vertical="center"/>
      <protection locked="0"/>
    </xf>
    <xf numFmtId="1" fontId="8" fillId="2" borderId="381" xfId="2" applyNumberFormat="1" applyFont="1" applyBorder="1" applyAlignment="1" applyProtection="1">
      <alignment horizontal="right" vertical="center"/>
      <protection locked="0"/>
    </xf>
    <xf numFmtId="2" fontId="8" fillId="2" borderId="382" xfId="2" applyNumberFormat="1" applyFont="1" applyBorder="1" applyAlignment="1" applyProtection="1">
      <alignment horizontal="right" vertical="center"/>
      <protection locked="0"/>
    </xf>
    <xf numFmtId="2" fontId="8" fillId="3" borderId="383" xfId="0" applyNumberFormat="1" applyFont="1" applyFill="1" applyBorder="1" applyAlignment="1">
      <alignment horizontal="right" vertical="center"/>
    </xf>
    <xf numFmtId="2" fontId="8" fillId="2" borderId="384" xfId="2" applyNumberFormat="1" applyFont="1" applyBorder="1" applyAlignment="1" applyProtection="1">
      <alignment horizontal="right" vertical="center"/>
      <protection locked="0"/>
    </xf>
    <xf numFmtId="2" fontId="8" fillId="2" borderId="385" xfId="2" applyNumberFormat="1" applyFont="1" applyBorder="1" applyAlignment="1" applyProtection="1">
      <alignment horizontal="right" vertical="center"/>
      <protection locked="0"/>
    </xf>
    <xf numFmtId="2" fontId="8" fillId="2" borderId="386" xfId="2" applyNumberFormat="1" applyFont="1" applyBorder="1" applyAlignment="1" applyProtection="1">
      <alignment horizontal="right" vertical="center"/>
      <protection locked="0"/>
    </xf>
    <xf numFmtId="2" fontId="8" fillId="2" borderId="387" xfId="2" applyNumberFormat="1" applyFont="1" applyBorder="1" applyAlignment="1" applyProtection="1">
      <alignment horizontal="right" vertical="center"/>
      <protection locked="0"/>
    </xf>
    <xf numFmtId="2" fontId="8" fillId="2" borderId="388" xfId="2" applyNumberFormat="1" applyFont="1" applyBorder="1" applyAlignment="1" applyProtection="1">
      <alignment horizontal="right" vertical="center"/>
      <protection locked="0"/>
    </xf>
    <xf numFmtId="2" fontId="8" fillId="2" borderId="389" xfId="2" applyNumberFormat="1" applyFont="1" applyBorder="1" applyAlignment="1" applyProtection="1">
      <alignment horizontal="right" vertical="center"/>
      <protection locked="0"/>
    </xf>
    <xf numFmtId="1" fontId="8" fillId="5" borderId="390" xfId="1" applyNumberFormat="1" applyFont="1" applyFill="1" applyBorder="1" applyProtection="1">
      <protection locked="0"/>
    </xf>
    <xf numFmtId="1" fontId="8" fillId="5" borderId="391" xfId="1" applyNumberFormat="1" applyFont="1" applyFill="1" applyBorder="1" applyProtection="1">
      <protection locked="0"/>
    </xf>
    <xf numFmtId="1" fontId="8" fillId="5" borderId="383" xfId="1" applyNumberFormat="1" applyFont="1" applyFill="1" applyBorder="1" applyProtection="1">
      <protection locked="0"/>
    </xf>
    <xf numFmtId="1" fontId="8" fillId="5" borderId="357" xfId="1" applyNumberFormat="1" applyFont="1" applyFill="1" applyBorder="1" applyAlignment="1" applyProtection="1">
      <alignment horizontal="right"/>
      <protection locked="0"/>
    </xf>
    <xf numFmtId="1" fontId="8" fillId="5" borderId="392" xfId="1" applyNumberFormat="1" applyFont="1" applyFill="1" applyBorder="1" applyAlignment="1" applyProtection="1">
      <alignment horizontal="right"/>
      <protection locked="0"/>
    </xf>
    <xf numFmtId="1" fontId="8" fillId="5" borderId="393" xfId="1" applyNumberFormat="1" applyFont="1" applyFill="1" applyBorder="1" applyAlignment="1" applyProtection="1">
      <alignment horizontal="right"/>
      <protection locked="0"/>
    </xf>
    <xf numFmtId="1" fontId="8" fillId="0" borderId="394" xfId="1" applyNumberFormat="1" applyFont="1" applyBorder="1"/>
    <xf numFmtId="1" fontId="8" fillId="5" borderId="395" xfId="1" applyNumberFormat="1" applyFont="1" applyFill="1" applyBorder="1" applyAlignment="1" applyProtection="1">
      <alignment horizontal="right"/>
      <protection locked="0"/>
    </xf>
    <xf numFmtId="1" fontId="5" fillId="4" borderId="330" xfId="1" applyNumberFormat="1" applyFont="1" applyFill="1" applyBorder="1" applyProtection="1">
      <protection hidden="1"/>
    </xf>
    <xf numFmtId="1" fontId="8" fillId="5" borderId="396" xfId="0" applyNumberFormat="1" applyFont="1" applyFill="1" applyBorder="1" applyProtection="1">
      <protection locked="0"/>
    </xf>
    <xf numFmtId="1" fontId="8" fillId="5" borderId="390" xfId="0" applyNumberFormat="1" applyFont="1" applyFill="1" applyBorder="1" applyProtection="1">
      <protection locked="0"/>
    </xf>
    <xf numFmtId="1" fontId="8" fillId="0" borderId="383" xfId="0" applyNumberFormat="1" applyFont="1" applyBorder="1"/>
    <xf numFmtId="1" fontId="5" fillId="0" borderId="397" xfId="0" applyNumberFormat="1" applyFont="1" applyBorder="1"/>
    <xf numFmtId="1" fontId="8" fillId="5" borderId="398" xfId="1" applyNumberFormat="1" applyFont="1" applyFill="1" applyBorder="1" applyAlignment="1" applyProtection="1">
      <alignment horizontal="right"/>
      <protection locked="0"/>
    </xf>
    <xf numFmtId="1" fontId="8" fillId="5" borderId="390" xfId="1" applyNumberFormat="1" applyFont="1" applyFill="1" applyBorder="1" applyAlignment="1" applyProtection="1">
      <alignment horizontal="right"/>
      <protection locked="0"/>
    </xf>
    <xf numFmtId="1" fontId="6" fillId="0" borderId="399" xfId="1" applyNumberFormat="1" applyFont="1" applyBorder="1"/>
    <xf numFmtId="1" fontId="8" fillId="5" borderId="392" xfId="1" applyNumberFormat="1" applyFont="1" applyFill="1" applyBorder="1" applyProtection="1">
      <protection locked="0"/>
    </xf>
    <xf numFmtId="1" fontId="8" fillId="5" borderId="400" xfId="1" applyNumberFormat="1" applyFont="1" applyFill="1" applyBorder="1" applyProtection="1">
      <protection locked="0"/>
    </xf>
    <xf numFmtId="1" fontId="8" fillId="5" borderId="401" xfId="1" applyNumberFormat="1" applyFont="1" applyFill="1" applyBorder="1" applyProtection="1">
      <protection locked="0"/>
    </xf>
    <xf numFmtId="1" fontId="8" fillId="0" borderId="308" xfId="1" applyNumberFormat="1" applyFont="1" applyBorder="1" applyAlignment="1">
      <alignment wrapText="1"/>
    </xf>
    <xf numFmtId="1" fontId="8" fillId="5" borderId="402" xfId="1" applyNumberFormat="1" applyFont="1" applyFill="1" applyBorder="1" applyProtection="1">
      <protection locked="0"/>
    </xf>
    <xf numFmtId="1" fontId="8" fillId="5" borderId="320" xfId="1" applyNumberFormat="1" applyFont="1" applyFill="1" applyBorder="1" applyProtection="1">
      <protection locked="0"/>
    </xf>
    <xf numFmtId="1" fontId="8" fillId="5" borderId="403" xfId="1" applyNumberFormat="1" applyFont="1" applyFill="1" applyBorder="1" applyProtection="1">
      <protection locked="0"/>
    </xf>
    <xf numFmtId="1" fontId="8" fillId="5" borderId="404" xfId="0" applyNumberFormat="1" applyFont="1" applyFill="1" applyBorder="1" applyProtection="1">
      <protection locked="0"/>
    </xf>
    <xf numFmtId="1" fontId="8" fillId="8" borderId="311" xfId="0" applyNumberFormat="1" applyFont="1" applyFill="1" applyBorder="1"/>
    <xf numFmtId="1" fontId="8" fillId="8" borderId="405" xfId="0" applyNumberFormat="1" applyFont="1" applyFill="1" applyBorder="1"/>
    <xf numFmtId="1" fontId="8" fillId="5" borderId="403" xfId="0" applyNumberFormat="1" applyFont="1" applyFill="1" applyBorder="1" applyProtection="1">
      <protection locked="0"/>
    </xf>
    <xf numFmtId="1" fontId="8" fillId="3" borderId="395" xfId="0" applyNumberFormat="1" applyFont="1" applyFill="1" applyBorder="1" applyAlignment="1">
      <alignment horizontal="left" vertical="center"/>
    </xf>
    <xf numFmtId="1" fontId="8" fillId="2" borderId="406" xfId="2" applyNumberFormat="1" applyFont="1" applyBorder="1" applyAlignment="1" applyProtection="1">
      <alignment horizontal="right" vertical="center"/>
      <protection locked="0"/>
    </xf>
    <xf numFmtId="2" fontId="8" fillId="2" borderId="406" xfId="2" applyNumberFormat="1" applyFont="1" applyBorder="1" applyAlignment="1" applyProtection="1">
      <alignment horizontal="right" vertical="center"/>
      <protection locked="0"/>
    </xf>
    <xf numFmtId="2" fontId="8" fillId="3" borderId="407" xfId="0" applyNumberFormat="1" applyFont="1" applyFill="1" applyBorder="1" applyAlignment="1">
      <alignment horizontal="right" vertical="center"/>
    </xf>
    <xf numFmtId="2" fontId="8" fillId="2" borderId="408" xfId="2" applyNumberFormat="1" applyFont="1" applyBorder="1" applyAlignment="1" applyProtection="1">
      <alignment horizontal="right" vertical="center"/>
      <protection locked="0"/>
    </xf>
    <xf numFmtId="2" fontId="8" fillId="2" borderId="409" xfId="2" applyNumberFormat="1" applyFont="1" applyBorder="1" applyAlignment="1" applyProtection="1">
      <alignment horizontal="right" vertical="center"/>
      <protection locked="0"/>
    </xf>
    <xf numFmtId="2" fontId="8" fillId="2" borderId="410" xfId="2" applyNumberFormat="1" applyFont="1" applyBorder="1" applyAlignment="1" applyProtection="1">
      <alignment horizontal="right" vertical="center"/>
      <protection locked="0"/>
    </xf>
    <xf numFmtId="1" fontId="8" fillId="3" borderId="308" xfId="0" applyNumberFormat="1" applyFont="1" applyFill="1" applyBorder="1" applyAlignment="1">
      <alignment horizontal="left" vertical="center"/>
    </xf>
    <xf numFmtId="2" fontId="8" fillId="3" borderId="309" xfId="0" applyNumberFormat="1" applyFont="1" applyFill="1" applyBorder="1" applyAlignment="1">
      <alignment horizontal="right" vertical="center"/>
    </xf>
    <xf numFmtId="2" fontId="8" fillId="2" borderId="411" xfId="2" applyNumberFormat="1" applyFont="1" applyBorder="1" applyAlignment="1" applyProtection="1">
      <alignment horizontal="right" vertical="center"/>
      <protection locked="0"/>
    </xf>
    <xf numFmtId="2" fontId="8" fillId="2" borderId="412" xfId="2" applyNumberFormat="1" applyFont="1" applyBorder="1" applyAlignment="1" applyProtection="1">
      <alignment horizontal="right" vertical="center"/>
      <protection locked="0"/>
    </xf>
    <xf numFmtId="2" fontId="8" fillId="2" borderId="413" xfId="2" applyNumberFormat="1" applyFont="1" applyBorder="1" applyAlignment="1" applyProtection="1">
      <alignment horizontal="right" vertical="center"/>
      <protection locked="0"/>
    </xf>
    <xf numFmtId="2" fontId="8" fillId="3" borderId="320" xfId="0" applyNumberFormat="1" applyFont="1" applyFill="1" applyBorder="1" applyAlignment="1">
      <alignment horizontal="right" vertical="center"/>
    </xf>
    <xf numFmtId="1" fontId="8" fillId="4" borderId="308" xfId="0" applyNumberFormat="1" applyFont="1" applyFill="1" applyBorder="1" applyAlignment="1">
      <alignment horizontal="left" vertical="center"/>
    </xf>
    <xf numFmtId="2" fontId="8" fillId="2" borderId="414" xfId="2" applyNumberFormat="1" applyFont="1" applyBorder="1" applyAlignment="1" applyProtection="1">
      <alignment horizontal="right" vertical="center"/>
      <protection locked="0"/>
    </xf>
    <xf numFmtId="2" fontId="8" fillId="2" borderId="415" xfId="2" applyNumberFormat="1" applyFont="1" applyBorder="1" applyAlignment="1" applyProtection="1">
      <alignment horizontal="right" vertical="center"/>
      <protection locked="0"/>
    </xf>
    <xf numFmtId="2" fontId="8" fillId="2" borderId="416" xfId="2" applyNumberFormat="1" applyFont="1" applyBorder="1" applyAlignment="1" applyProtection="1">
      <alignment horizontal="right" vertical="center"/>
      <protection locked="0"/>
    </xf>
    <xf numFmtId="1" fontId="8" fillId="2" borderId="417" xfId="2" applyNumberFormat="1" applyFont="1" applyBorder="1" applyAlignment="1" applyProtection="1">
      <alignment horizontal="right" vertical="center"/>
      <protection locked="0"/>
    </xf>
    <xf numFmtId="2" fontId="8" fillId="2" borderId="418" xfId="2" applyNumberFormat="1" applyFont="1" applyBorder="1" applyAlignment="1" applyProtection="1">
      <alignment horizontal="right" vertical="center"/>
      <protection locked="0"/>
    </xf>
    <xf numFmtId="2" fontId="8" fillId="3" borderId="419" xfId="0" applyNumberFormat="1" applyFont="1" applyFill="1" applyBorder="1" applyAlignment="1">
      <alignment horizontal="right" vertical="center"/>
    </xf>
    <xf numFmtId="2" fontId="8" fillId="3" borderId="322" xfId="0" applyNumberFormat="1" applyFont="1" applyFill="1" applyBorder="1" applyAlignment="1">
      <alignment horizontal="right" vertical="center"/>
    </xf>
    <xf numFmtId="2" fontId="8" fillId="2" borderId="420" xfId="2" applyNumberFormat="1" applyFont="1" applyBorder="1" applyAlignment="1" applyProtection="1">
      <alignment horizontal="right" vertical="center"/>
      <protection locked="0"/>
    </xf>
    <xf numFmtId="2" fontId="8" fillId="2" borderId="421" xfId="2" applyNumberFormat="1" applyFont="1" applyBorder="1" applyAlignment="1" applyProtection="1">
      <alignment horizontal="right" vertical="center"/>
      <protection locked="0"/>
    </xf>
    <xf numFmtId="2" fontId="8" fillId="2" borderId="422" xfId="2" applyNumberFormat="1" applyFont="1" applyBorder="1" applyAlignment="1" applyProtection="1">
      <alignment horizontal="right" vertical="center"/>
      <protection locked="0"/>
    </xf>
    <xf numFmtId="1" fontId="6" fillId="0" borderId="423" xfId="1" applyNumberFormat="1" applyFont="1" applyBorder="1" applyProtection="1">
      <protection hidden="1"/>
    </xf>
    <xf numFmtId="1" fontId="8" fillId="5" borderId="424" xfId="1" applyNumberFormat="1" applyFont="1" applyFill="1" applyBorder="1" applyProtection="1">
      <protection locked="0"/>
    </xf>
    <xf numFmtId="1" fontId="8" fillId="5" borderId="425" xfId="1" applyNumberFormat="1" applyFont="1" applyFill="1" applyBorder="1" applyProtection="1">
      <protection locked="0"/>
    </xf>
    <xf numFmtId="1" fontId="8" fillId="0" borderId="426" xfId="1" applyNumberFormat="1" applyFont="1" applyBorder="1"/>
    <xf numFmtId="1" fontId="8" fillId="0" borderId="427" xfId="1" applyNumberFormat="1" applyFont="1" applyBorder="1"/>
    <xf numFmtId="1" fontId="8" fillId="5" borderId="428" xfId="1" applyNumberFormat="1" applyFont="1" applyFill="1" applyBorder="1" applyProtection="1">
      <protection locked="0"/>
    </xf>
    <xf numFmtId="1" fontId="8" fillId="5" borderId="429" xfId="1" applyNumberFormat="1" applyFont="1" applyFill="1" applyBorder="1" applyProtection="1">
      <protection locked="0"/>
    </xf>
    <xf numFmtId="1" fontId="8" fillId="5" borderId="430" xfId="1" applyNumberFormat="1" applyFont="1" applyFill="1" applyBorder="1" applyProtection="1">
      <protection locked="0"/>
    </xf>
    <xf numFmtId="1" fontId="8" fillId="5" borderId="419" xfId="1" applyNumberFormat="1" applyFont="1" applyFill="1" applyBorder="1" applyProtection="1">
      <protection locked="0"/>
    </xf>
    <xf numFmtId="1" fontId="6" fillId="0" borderId="431" xfId="1" applyNumberFormat="1" applyFont="1" applyBorder="1"/>
    <xf numFmtId="1" fontId="6" fillId="0" borderId="432" xfId="1" applyNumberFormat="1" applyFont="1" applyBorder="1"/>
    <xf numFmtId="1" fontId="6" fillId="0" borderId="433" xfId="1" applyNumberFormat="1" applyFont="1" applyBorder="1"/>
    <xf numFmtId="1" fontId="8" fillId="0" borderId="426" xfId="1" applyNumberFormat="1" applyFont="1" applyBorder="1" applyAlignment="1">
      <alignment horizontal="left"/>
    </xf>
    <xf numFmtId="1" fontId="8" fillId="0" borderId="434" xfId="1" applyNumberFormat="1" applyFont="1" applyBorder="1" applyAlignment="1">
      <alignment horizontal="left"/>
    </xf>
    <xf numFmtId="1" fontId="5" fillId="0" borderId="433" xfId="1" applyNumberFormat="1" applyFont="1" applyBorder="1" applyProtection="1">
      <protection hidden="1"/>
    </xf>
    <xf numFmtId="1" fontId="6" fillId="0" borderId="433" xfId="1" applyNumberFormat="1" applyFont="1" applyBorder="1" applyProtection="1">
      <protection hidden="1"/>
    </xf>
    <xf numFmtId="1" fontId="6" fillId="0" borderId="431" xfId="1" applyNumberFormat="1" applyFont="1" applyBorder="1" applyProtection="1">
      <protection hidden="1"/>
    </xf>
    <xf numFmtId="1" fontId="8" fillId="5" borderId="435" xfId="0" applyNumberFormat="1" applyFont="1" applyFill="1" applyBorder="1" applyProtection="1">
      <protection locked="0"/>
    </xf>
    <xf numFmtId="0" fontId="8" fillId="0" borderId="427" xfId="0" applyFont="1" applyBorder="1" applyAlignment="1">
      <alignment vertical="center" wrapText="1"/>
    </xf>
    <xf numFmtId="1" fontId="8" fillId="0" borderId="427" xfId="0" applyNumberFormat="1" applyFont="1" applyBorder="1" applyAlignment="1">
      <alignment horizontal="right" vertical="center"/>
    </xf>
    <xf numFmtId="1" fontId="8" fillId="5" borderId="428" xfId="0" applyNumberFormat="1" applyFont="1" applyFill="1" applyBorder="1" applyProtection="1">
      <protection locked="0"/>
    </xf>
    <xf numFmtId="1" fontId="8" fillId="5" borderId="436" xfId="0" applyNumberFormat="1" applyFont="1" applyFill="1" applyBorder="1" applyProtection="1">
      <protection locked="0"/>
    </xf>
    <xf numFmtId="1" fontId="8" fillId="5" borderId="437" xfId="0" applyNumberFormat="1" applyFont="1" applyFill="1" applyBorder="1" applyProtection="1">
      <protection locked="0"/>
    </xf>
    <xf numFmtId="1" fontId="8" fillId="5" borderId="438" xfId="0" applyNumberFormat="1" applyFont="1" applyFill="1" applyBorder="1" applyProtection="1">
      <protection locked="0"/>
    </xf>
    <xf numFmtId="1" fontId="8" fillId="5" borderId="439" xfId="0" applyNumberFormat="1" applyFont="1" applyFill="1" applyBorder="1" applyProtection="1">
      <protection locked="0"/>
    </xf>
    <xf numFmtId="1" fontId="8" fillId="5" borderId="424" xfId="0" applyNumberFormat="1" applyFont="1" applyFill="1" applyBorder="1" applyProtection="1">
      <protection locked="0"/>
    </xf>
    <xf numFmtId="1" fontId="8" fillId="0" borderId="428" xfId="0" applyNumberFormat="1" applyFont="1" applyBorder="1"/>
    <xf numFmtId="1" fontId="8" fillId="5" borderId="427" xfId="0" applyNumberFormat="1" applyFont="1" applyFill="1" applyBorder="1" applyProtection="1">
      <protection locked="0"/>
    </xf>
    <xf numFmtId="1" fontId="8" fillId="5" borderId="429" xfId="0" applyNumberFormat="1" applyFont="1" applyFill="1" applyBorder="1" applyProtection="1">
      <protection locked="0"/>
    </xf>
    <xf numFmtId="1" fontId="8" fillId="5" borderId="434" xfId="0" applyNumberFormat="1" applyFont="1" applyFill="1" applyBorder="1" applyProtection="1">
      <protection locked="0"/>
    </xf>
    <xf numFmtId="1" fontId="8" fillId="0" borderId="438" xfId="0" applyNumberFormat="1" applyFont="1" applyBorder="1"/>
    <xf numFmtId="1" fontId="8" fillId="5" borderId="440" xfId="0" applyNumberFormat="1" applyFont="1" applyFill="1" applyBorder="1" applyProtection="1">
      <protection locked="0"/>
    </xf>
    <xf numFmtId="1" fontId="8" fillId="0" borderId="419" xfId="0" applyNumberFormat="1" applyFont="1" applyBorder="1"/>
    <xf numFmtId="1" fontId="5" fillId="0" borderId="441" xfId="0" applyNumberFormat="1" applyFont="1" applyBorder="1"/>
    <xf numFmtId="1" fontId="6" fillId="0" borderId="442" xfId="1" applyNumberFormat="1" applyFont="1" applyBorder="1"/>
    <xf numFmtId="1" fontId="8" fillId="5" borderId="407" xfId="1" applyNumberFormat="1" applyFont="1" applyFill="1" applyBorder="1" applyAlignment="1" applyProtection="1">
      <alignment horizontal="right"/>
      <protection locked="0"/>
    </xf>
    <xf numFmtId="1" fontId="8" fillId="5" borderId="443" xfId="1" applyNumberFormat="1" applyFont="1" applyFill="1" applyBorder="1" applyAlignment="1" applyProtection="1">
      <alignment horizontal="right"/>
      <protection locked="0"/>
    </xf>
    <xf numFmtId="1" fontId="8" fillId="5" borderId="424" xfId="1" applyNumberFormat="1" applyFont="1" applyFill="1" applyBorder="1" applyAlignment="1" applyProtection="1">
      <alignment horizontal="right"/>
      <protection locked="0"/>
    </xf>
    <xf numFmtId="1" fontId="8" fillId="5" borderId="438" xfId="1" applyNumberFormat="1" applyFont="1" applyFill="1" applyBorder="1" applyAlignment="1" applyProtection="1">
      <alignment horizontal="right"/>
      <protection locked="0"/>
    </xf>
    <xf numFmtId="1" fontId="8" fillId="5" borderId="440" xfId="1" applyNumberFormat="1" applyFont="1" applyFill="1" applyBorder="1" applyAlignment="1" applyProtection="1">
      <alignment horizontal="right"/>
      <protection locked="0"/>
    </xf>
    <xf numFmtId="1" fontId="6" fillId="0" borderId="444" xfId="1" applyNumberFormat="1" applyFont="1" applyBorder="1"/>
    <xf numFmtId="1" fontId="8" fillId="0" borderId="445" xfId="1" applyNumberFormat="1" applyFont="1" applyBorder="1" applyAlignment="1">
      <alignment wrapText="1"/>
    </xf>
    <xf numFmtId="1" fontId="8" fillId="5" borderId="446" xfId="1" applyNumberFormat="1" applyFont="1" applyFill="1" applyBorder="1" applyAlignment="1" applyProtection="1">
      <alignment horizontal="right"/>
      <protection locked="0"/>
    </xf>
    <xf numFmtId="1" fontId="8" fillId="5" borderId="447" xfId="1" applyNumberFormat="1" applyFont="1" applyFill="1" applyBorder="1" applyAlignment="1" applyProtection="1">
      <alignment horizontal="right"/>
      <protection locked="0"/>
    </xf>
    <xf numFmtId="1" fontId="8" fillId="5" borderId="446" xfId="1" applyNumberFormat="1" applyFont="1" applyFill="1" applyBorder="1" applyProtection="1">
      <protection locked="0"/>
    </xf>
    <xf numFmtId="1" fontId="8" fillId="5" borderId="447" xfId="1" applyNumberFormat="1" applyFont="1" applyFill="1" applyBorder="1" applyProtection="1">
      <protection locked="0"/>
    </xf>
    <xf numFmtId="1" fontId="8" fillId="0" borderId="448" xfId="1" applyNumberFormat="1" applyFont="1" applyBorder="1" applyAlignment="1">
      <alignment horizontal="center" wrapText="1"/>
    </xf>
    <xf numFmtId="1" fontId="8" fillId="5" borderId="449" xfId="0" applyNumberFormat="1" applyFont="1" applyFill="1" applyBorder="1" applyProtection="1">
      <protection locked="0"/>
    </xf>
    <xf numFmtId="2" fontId="8" fillId="2" borderId="450" xfId="2" applyNumberFormat="1" applyFont="1" applyBorder="1" applyAlignment="1" applyProtection="1">
      <alignment horizontal="right" vertical="center"/>
      <protection locked="0"/>
    </xf>
    <xf numFmtId="2" fontId="8" fillId="2" borderId="451" xfId="2" applyNumberFormat="1" applyFont="1" applyBorder="1" applyAlignment="1" applyProtection="1">
      <alignment horizontal="right" vertical="center"/>
      <protection locked="0"/>
    </xf>
    <xf numFmtId="2" fontId="8" fillId="2" borderId="452" xfId="2" applyNumberFormat="1" applyFont="1" applyBorder="1" applyAlignment="1" applyProtection="1">
      <alignment horizontal="right" vertical="center"/>
      <protection locked="0"/>
    </xf>
    <xf numFmtId="2" fontId="8" fillId="2" borderId="453" xfId="2" applyNumberFormat="1" applyFont="1" applyBorder="1" applyAlignment="1" applyProtection="1">
      <alignment horizontal="right" vertical="center"/>
      <protection locked="0"/>
    </xf>
    <xf numFmtId="1" fontId="8" fillId="5" borderId="454" xfId="1" applyNumberFormat="1" applyFont="1" applyFill="1" applyBorder="1" applyProtection="1">
      <protection locked="0"/>
    </xf>
    <xf numFmtId="1" fontId="8" fillId="5" borderId="455" xfId="1" applyNumberFormat="1" applyFont="1" applyFill="1" applyBorder="1" applyProtection="1">
      <protection locked="0"/>
    </xf>
    <xf numFmtId="1" fontId="8" fillId="0" borderId="456" xfId="1" applyNumberFormat="1" applyFont="1" applyBorder="1" applyAlignment="1">
      <alignment horizontal="center" vertical="center" wrapText="1"/>
    </xf>
    <xf numFmtId="1" fontId="8" fillId="0" borderId="457" xfId="1" applyNumberFormat="1" applyFont="1" applyBorder="1" applyAlignment="1">
      <alignment horizontal="center" vertical="center" wrapText="1"/>
    </xf>
    <xf numFmtId="1" fontId="8" fillId="0" borderId="457" xfId="0" applyNumberFormat="1" applyFont="1" applyBorder="1" applyAlignment="1">
      <alignment horizontal="center" vertical="center" wrapText="1"/>
    </xf>
    <xf numFmtId="1" fontId="8" fillId="0" borderId="458" xfId="1" applyNumberFormat="1" applyFont="1" applyBorder="1" applyAlignment="1">
      <alignment horizontal="center" vertical="center" wrapText="1"/>
    </xf>
    <xf numFmtId="1" fontId="8" fillId="5" borderId="459" xfId="0" applyNumberFormat="1" applyFont="1" applyFill="1" applyBorder="1" applyProtection="1">
      <protection locked="0"/>
    </xf>
    <xf numFmtId="1" fontId="8" fillId="5" borderId="463" xfId="1" applyNumberFormat="1" applyFont="1" applyFill="1" applyBorder="1" applyProtection="1">
      <protection locked="0"/>
    </xf>
    <xf numFmtId="1" fontId="8" fillId="5" borderId="464" xfId="0" applyNumberFormat="1" applyFont="1" applyFill="1" applyBorder="1" applyProtection="1">
      <protection locked="0"/>
    </xf>
    <xf numFmtId="1" fontId="8" fillId="5" borderId="465" xfId="0" applyNumberFormat="1" applyFont="1" applyFill="1" applyBorder="1" applyProtection="1">
      <protection locked="0"/>
    </xf>
    <xf numFmtId="1" fontId="8" fillId="8" borderId="466" xfId="0" applyNumberFormat="1" applyFont="1" applyFill="1" applyBorder="1"/>
    <xf numFmtId="1" fontId="8" fillId="5" borderId="463" xfId="0" applyNumberFormat="1" applyFont="1" applyFill="1" applyBorder="1" applyProtection="1">
      <protection locked="0"/>
    </xf>
    <xf numFmtId="1" fontId="8" fillId="3" borderId="458" xfId="0" applyNumberFormat="1" applyFont="1" applyFill="1" applyBorder="1" applyAlignment="1">
      <alignment horizontal="center" vertical="center" wrapText="1"/>
    </xf>
    <xf numFmtId="1" fontId="8" fillId="3" borderId="460" xfId="0" applyNumberFormat="1" applyFont="1" applyFill="1" applyBorder="1" applyAlignment="1">
      <alignment horizontal="center" vertical="center" wrapText="1"/>
    </xf>
    <xf numFmtId="1" fontId="8" fillId="3" borderId="457" xfId="0" applyNumberFormat="1" applyFont="1" applyFill="1" applyBorder="1" applyAlignment="1">
      <alignment horizontal="center" vertical="center"/>
    </xf>
    <xf numFmtId="1" fontId="8" fillId="3" borderId="458" xfId="0" applyNumberFormat="1" applyFont="1" applyFill="1" applyBorder="1" applyAlignment="1">
      <alignment horizontal="right" vertical="center"/>
    </xf>
    <xf numFmtId="2" fontId="8" fillId="3" borderId="458" xfId="0" applyNumberFormat="1" applyFont="1" applyFill="1" applyBorder="1" applyAlignment="1">
      <alignment horizontal="right" vertical="center"/>
    </xf>
    <xf numFmtId="2" fontId="8" fillId="3" borderId="460" xfId="0" applyNumberFormat="1" applyFont="1" applyFill="1" applyBorder="1" applyAlignment="1">
      <alignment horizontal="right" vertical="center"/>
    </xf>
    <xf numFmtId="1" fontId="8" fillId="2" borderId="467" xfId="2" applyNumberFormat="1" applyFont="1" applyBorder="1" applyAlignment="1" applyProtection="1">
      <alignment horizontal="right" vertical="center"/>
      <protection locked="0"/>
    </xf>
    <xf numFmtId="2" fontId="8" fillId="2" borderId="467" xfId="2" applyNumberFormat="1" applyFont="1" applyBorder="1" applyAlignment="1" applyProtection="1">
      <alignment horizontal="right" vertical="center"/>
      <protection locked="0"/>
    </xf>
    <xf numFmtId="2" fontId="8" fillId="2" borderId="468" xfId="2" applyNumberFormat="1" applyFont="1" applyBorder="1" applyAlignment="1" applyProtection="1">
      <alignment horizontal="right" vertical="center"/>
      <protection locked="0"/>
    </xf>
    <xf numFmtId="2" fontId="8" fillId="2" borderId="469" xfId="2" applyNumberFormat="1" applyFont="1" applyBorder="1" applyAlignment="1" applyProtection="1">
      <alignment horizontal="right" vertical="center"/>
      <protection locked="0"/>
    </xf>
    <xf numFmtId="2" fontId="8" fillId="2" borderId="470" xfId="2" applyNumberFormat="1" applyFont="1" applyBorder="1" applyAlignment="1" applyProtection="1">
      <alignment horizontal="right" vertical="center"/>
      <protection locked="0"/>
    </xf>
    <xf numFmtId="1" fontId="8" fillId="3" borderId="461" xfId="0" applyNumberFormat="1" applyFont="1" applyFill="1" applyBorder="1" applyAlignment="1">
      <alignment horizontal="left" vertical="center"/>
    </xf>
    <xf numFmtId="2" fontId="8" fillId="3" borderId="471" xfId="0" applyNumberFormat="1" applyFont="1" applyFill="1" applyBorder="1" applyAlignment="1">
      <alignment horizontal="right" vertical="center"/>
    </xf>
    <xf numFmtId="2" fontId="8" fillId="2" borderId="472" xfId="2" applyNumberFormat="1" applyFont="1" applyBorder="1" applyAlignment="1" applyProtection="1">
      <alignment horizontal="right" vertical="center"/>
      <protection locked="0"/>
    </xf>
    <xf numFmtId="2" fontId="8" fillId="2" borderId="473" xfId="2" applyNumberFormat="1" applyFont="1" applyBorder="1" applyAlignment="1" applyProtection="1">
      <alignment horizontal="right" vertical="center"/>
      <protection locked="0"/>
    </xf>
    <xf numFmtId="2" fontId="8" fillId="2" borderId="474" xfId="2" applyNumberFormat="1" applyFont="1" applyBorder="1" applyAlignment="1" applyProtection="1">
      <alignment horizontal="right" vertical="center"/>
      <protection locked="0"/>
    </xf>
    <xf numFmtId="2" fontId="8" fillId="3" borderId="462" xfId="0" applyNumberFormat="1" applyFont="1" applyFill="1" applyBorder="1" applyAlignment="1">
      <alignment horizontal="right" vertical="center"/>
    </xf>
    <xf numFmtId="1" fontId="8" fillId="4" borderId="461" xfId="0" applyNumberFormat="1" applyFont="1" applyFill="1" applyBorder="1" applyAlignment="1">
      <alignment horizontal="left" vertical="center"/>
    </xf>
    <xf numFmtId="1" fontId="8" fillId="2" borderId="475" xfId="2" applyNumberFormat="1" applyFont="1" applyBorder="1" applyAlignment="1" applyProtection="1">
      <alignment horizontal="right" vertical="center"/>
      <protection locked="0"/>
    </xf>
    <xf numFmtId="2" fontId="8" fillId="3" borderId="476" xfId="0" applyNumberFormat="1" applyFont="1" applyFill="1" applyBorder="1" applyAlignment="1">
      <alignment horizontal="right" vertical="center"/>
    </xf>
    <xf numFmtId="2" fontId="8" fillId="3" borderId="464" xfId="0" applyNumberFormat="1" applyFont="1" applyFill="1" applyBorder="1" applyAlignment="1">
      <alignment horizontal="right" vertical="center"/>
    </xf>
    <xf numFmtId="1" fontId="6" fillId="0" borderId="477" xfId="1" applyNumberFormat="1" applyFont="1" applyBorder="1" applyProtection="1">
      <protection hidden="1"/>
    </xf>
    <xf numFmtId="1" fontId="8" fillId="0" borderId="478" xfId="1" applyNumberFormat="1" applyFont="1" applyBorder="1"/>
    <xf numFmtId="1" fontId="8" fillId="0" borderId="479" xfId="1" applyNumberFormat="1" applyFont="1" applyBorder="1"/>
    <xf numFmtId="1" fontId="8" fillId="5" borderId="480" xfId="1" applyNumberFormat="1" applyFont="1" applyFill="1" applyBorder="1" applyProtection="1">
      <protection locked="0"/>
    </xf>
    <xf numFmtId="1" fontId="8" fillId="5" borderId="481" xfId="1" applyNumberFormat="1" applyFont="1" applyFill="1" applyBorder="1" applyProtection="1">
      <protection locked="0"/>
    </xf>
    <xf numFmtId="1" fontId="8" fillId="5" borderId="482" xfId="1" applyNumberFormat="1" applyFont="1" applyFill="1" applyBorder="1" applyProtection="1">
      <protection locked="0"/>
    </xf>
    <xf numFmtId="1" fontId="8" fillId="5" borderId="476" xfId="1" applyNumberFormat="1" applyFont="1" applyFill="1" applyBorder="1" applyProtection="1">
      <protection locked="0"/>
    </xf>
    <xf numFmtId="1" fontId="6" fillId="0" borderId="483" xfId="1" applyNumberFormat="1" applyFont="1" applyBorder="1"/>
    <xf numFmtId="1" fontId="6" fillId="0" borderId="484" xfId="1" applyNumberFormat="1" applyFont="1" applyBorder="1"/>
    <xf numFmtId="1" fontId="6" fillId="0" borderId="485" xfId="1" applyNumberFormat="1" applyFont="1" applyBorder="1"/>
    <xf numFmtId="1" fontId="8" fillId="0" borderId="478" xfId="1" applyNumberFormat="1" applyFont="1" applyBorder="1" applyAlignment="1">
      <alignment horizontal="left"/>
    </xf>
    <xf numFmtId="1" fontId="8" fillId="0" borderId="486" xfId="1" applyNumberFormat="1" applyFont="1" applyBorder="1" applyAlignment="1">
      <alignment horizontal="left"/>
    </xf>
    <xf numFmtId="1" fontId="5" fillId="0" borderId="485" xfId="1" applyNumberFormat="1" applyFont="1" applyBorder="1" applyProtection="1">
      <protection hidden="1"/>
    </xf>
    <xf numFmtId="1" fontId="6" fillId="0" borderId="485" xfId="1" applyNumberFormat="1" applyFont="1" applyBorder="1" applyProtection="1">
      <protection hidden="1"/>
    </xf>
    <xf numFmtId="1" fontId="5" fillId="4" borderId="487" xfId="1" applyNumberFormat="1" applyFont="1" applyFill="1" applyBorder="1" applyProtection="1">
      <protection hidden="1"/>
    </xf>
    <xf numFmtId="1" fontId="6" fillId="0" borderId="487" xfId="1" applyNumberFormat="1" applyFont="1" applyBorder="1" applyProtection="1">
      <protection hidden="1"/>
    </xf>
    <xf numFmtId="1" fontId="5" fillId="0" borderId="487" xfId="1" applyNumberFormat="1" applyFont="1" applyBorder="1" applyProtection="1">
      <protection hidden="1"/>
    </xf>
    <xf numFmtId="1" fontId="6" fillId="0" borderId="483" xfId="1" applyNumberFormat="1" applyFont="1" applyBorder="1" applyProtection="1">
      <protection hidden="1"/>
    </xf>
    <xf numFmtId="1" fontId="8" fillId="5" borderId="393" xfId="1" applyNumberFormat="1" applyFont="1" applyFill="1" applyBorder="1" applyProtection="1">
      <protection locked="0"/>
    </xf>
    <xf numFmtId="0" fontId="8" fillId="0" borderId="479" xfId="0" applyFont="1" applyBorder="1" applyAlignment="1">
      <alignment vertical="center" wrapText="1"/>
    </xf>
    <xf numFmtId="1" fontId="8" fillId="0" borderId="479" xfId="0" applyNumberFormat="1" applyFont="1" applyBorder="1" applyAlignment="1">
      <alignment horizontal="right" vertical="center"/>
    </xf>
    <xf numFmtId="1" fontId="8" fillId="5" borderId="480" xfId="0" applyNumberFormat="1" applyFont="1" applyFill="1" applyBorder="1" applyProtection="1">
      <protection locked="0"/>
    </xf>
    <xf numFmtId="1" fontId="8" fillId="5" borderId="488" xfId="0" applyNumberFormat="1" applyFont="1" applyFill="1" applyBorder="1" applyProtection="1">
      <protection locked="0"/>
    </xf>
    <xf numFmtId="1" fontId="8" fillId="5" borderId="489" xfId="0" applyNumberFormat="1" applyFont="1" applyFill="1" applyBorder="1" applyProtection="1">
      <protection locked="0"/>
    </xf>
    <xf numFmtId="1" fontId="8" fillId="5" borderId="490" xfId="0" applyNumberFormat="1" applyFont="1" applyFill="1" applyBorder="1" applyProtection="1">
      <protection locked="0"/>
    </xf>
    <xf numFmtId="1" fontId="8" fillId="5" borderId="491" xfId="0" applyNumberFormat="1" applyFont="1" applyFill="1" applyBorder="1" applyProtection="1">
      <protection locked="0"/>
    </xf>
    <xf numFmtId="1" fontId="8" fillId="3" borderId="492" xfId="0" applyNumberFormat="1" applyFont="1" applyFill="1" applyBorder="1" applyAlignment="1">
      <alignment horizontal="center" vertical="center" wrapText="1"/>
    </xf>
    <xf numFmtId="1" fontId="8" fillId="0" borderId="493" xfId="0" applyNumberFormat="1" applyFont="1" applyBorder="1" applyAlignment="1">
      <alignment horizontal="center" vertical="center" wrapText="1"/>
    </xf>
    <xf numFmtId="1" fontId="8" fillId="0" borderId="494" xfId="0" applyNumberFormat="1" applyFont="1" applyBorder="1" applyAlignment="1">
      <alignment horizontal="center" vertical="center" wrapText="1"/>
    </xf>
    <xf numFmtId="1" fontId="8" fillId="0" borderId="495" xfId="0" applyNumberFormat="1" applyFont="1" applyBorder="1" applyAlignment="1">
      <alignment horizontal="center" vertical="center" wrapText="1"/>
    </xf>
    <xf numFmtId="1" fontId="8" fillId="0" borderId="496" xfId="0" applyNumberFormat="1" applyFont="1" applyBorder="1"/>
    <xf numFmtId="1" fontId="8" fillId="5" borderId="497" xfId="0" applyNumberFormat="1" applyFont="1" applyFill="1" applyBorder="1" applyProtection="1">
      <protection locked="0"/>
    </xf>
    <xf numFmtId="1" fontId="8" fillId="5" borderId="496" xfId="0" applyNumberFormat="1" applyFont="1" applyFill="1" applyBorder="1" applyProtection="1">
      <protection locked="0"/>
    </xf>
    <xf numFmtId="1" fontId="8" fillId="5" borderId="498" xfId="0" applyNumberFormat="1" applyFont="1" applyFill="1" applyBorder="1" applyProtection="1">
      <protection locked="0"/>
    </xf>
    <xf numFmtId="1" fontId="8" fillId="0" borderId="480" xfId="0" applyNumberFormat="1" applyFont="1" applyBorder="1"/>
    <xf numFmtId="1" fontId="8" fillId="5" borderId="479" xfId="0" applyNumberFormat="1" applyFont="1" applyFill="1" applyBorder="1" applyProtection="1">
      <protection locked="0"/>
    </xf>
    <xf numFmtId="1" fontId="8" fillId="5" borderId="481" xfId="0" applyNumberFormat="1" applyFont="1" applyFill="1" applyBorder="1" applyProtection="1">
      <protection locked="0"/>
    </xf>
    <xf numFmtId="1" fontId="8" fillId="5" borderId="486" xfId="0" applyNumberFormat="1" applyFont="1" applyFill="1" applyBorder="1" applyProtection="1">
      <protection locked="0"/>
    </xf>
    <xf numFmtId="1" fontId="8" fillId="0" borderId="490" xfId="0" applyNumberFormat="1" applyFont="1" applyBorder="1"/>
    <xf numFmtId="1" fontId="8" fillId="5" borderId="499" xfId="0" applyNumberFormat="1" applyFont="1" applyFill="1" applyBorder="1" applyProtection="1">
      <protection locked="0"/>
    </xf>
    <xf numFmtId="1" fontId="8" fillId="0" borderId="500" xfId="0" applyNumberFormat="1" applyFont="1" applyBorder="1" applyAlignment="1">
      <alignment horizontal="center"/>
    </xf>
    <xf numFmtId="1" fontId="8" fillId="0" borderId="476" xfId="0" applyNumberFormat="1" applyFont="1" applyBorder="1"/>
    <xf numFmtId="1" fontId="8" fillId="0" borderId="501" xfId="0" applyNumberFormat="1" applyFont="1" applyBorder="1"/>
    <xf numFmtId="1" fontId="5" fillId="0" borderId="502" xfId="0" applyNumberFormat="1" applyFont="1" applyBorder="1"/>
    <xf numFmtId="1" fontId="8" fillId="0" borderId="492" xfId="1" applyNumberFormat="1" applyFont="1" applyBorder="1" applyAlignment="1">
      <alignment horizontal="center" vertical="center" wrapText="1"/>
    </xf>
    <xf numFmtId="1" fontId="8" fillId="0" borderId="503" xfId="1" applyNumberFormat="1" applyFont="1" applyBorder="1" applyAlignment="1">
      <alignment horizontal="center" vertical="center"/>
    </xf>
    <xf numFmtId="1" fontId="8" fillId="0" borderId="504" xfId="3" applyNumberFormat="1" applyFont="1" applyBorder="1" applyAlignment="1">
      <alignment horizontal="center" vertical="center" wrapText="1"/>
    </xf>
    <xf numFmtId="1" fontId="8" fillId="0" borderId="504" xfId="3" applyNumberFormat="1" applyFont="1" applyBorder="1" applyAlignment="1">
      <alignment horizontal="center" vertical="center"/>
    </xf>
    <xf numFmtId="1" fontId="8" fillId="0" borderId="501" xfId="3" applyNumberFormat="1" applyFont="1" applyBorder="1" applyAlignment="1">
      <alignment horizontal="center" vertical="center"/>
    </xf>
    <xf numFmtId="1" fontId="8" fillId="0" borderId="500" xfId="1" applyNumberFormat="1" applyFont="1" applyBorder="1" applyAlignment="1">
      <alignment horizontal="left" wrapText="1"/>
    </xf>
    <xf numFmtId="1" fontId="8" fillId="0" borderId="501" xfId="1" applyNumberFormat="1" applyFont="1" applyBorder="1" applyAlignment="1">
      <alignment horizontal="left" wrapText="1"/>
    </xf>
    <xf numFmtId="1" fontId="8" fillId="0" borderId="492" xfId="1" applyNumberFormat="1" applyFont="1" applyBorder="1" applyAlignment="1">
      <alignment horizontal="right"/>
    </xf>
    <xf numFmtId="1" fontId="8" fillId="5" borderId="503" xfId="1" applyNumberFormat="1" applyFont="1" applyFill="1" applyBorder="1" applyAlignment="1" applyProtection="1">
      <alignment horizontal="right"/>
      <protection locked="0"/>
    </xf>
    <xf numFmtId="1" fontId="8" fillId="5" borderId="504" xfId="1" applyNumberFormat="1" applyFont="1" applyFill="1" applyBorder="1" applyAlignment="1" applyProtection="1">
      <alignment horizontal="right"/>
      <protection locked="0"/>
    </xf>
    <xf numFmtId="1" fontId="8" fillId="5" borderId="501" xfId="1" applyNumberFormat="1" applyFont="1" applyFill="1" applyBorder="1" applyAlignment="1" applyProtection="1">
      <alignment horizontal="right"/>
      <protection locked="0"/>
    </xf>
    <xf numFmtId="1" fontId="8" fillId="0" borderId="505" xfId="1" applyNumberFormat="1" applyFont="1" applyBorder="1" applyAlignment="1">
      <alignment horizontal="left" vertical="center" wrapText="1"/>
    </xf>
    <xf numFmtId="1" fontId="8" fillId="0" borderId="506" xfId="1" applyNumberFormat="1" applyFont="1" applyBorder="1" applyAlignment="1">
      <alignment wrapText="1"/>
    </xf>
    <xf numFmtId="1" fontId="8" fillId="0" borderId="497" xfId="1" applyNumberFormat="1" applyFont="1" applyBorder="1" applyAlignment="1">
      <alignment horizontal="right"/>
    </xf>
    <xf numFmtId="1" fontId="8" fillId="5" borderId="507" xfId="1" applyNumberFormat="1" applyFont="1" applyFill="1" applyBorder="1" applyAlignment="1" applyProtection="1">
      <alignment horizontal="right"/>
      <protection locked="0"/>
    </xf>
    <xf numFmtId="1" fontId="8" fillId="5" borderId="508" xfId="1" applyNumberFormat="1" applyFont="1" applyFill="1" applyBorder="1" applyAlignment="1" applyProtection="1">
      <alignment horizontal="right"/>
      <protection locked="0"/>
    </xf>
    <xf numFmtId="1" fontId="8" fillId="5" borderId="509" xfId="1" applyNumberFormat="1" applyFont="1" applyFill="1" applyBorder="1" applyAlignment="1" applyProtection="1">
      <alignment horizontal="right"/>
      <protection locked="0"/>
    </xf>
    <xf numFmtId="1" fontId="8" fillId="5" borderId="496" xfId="1" applyNumberFormat="1" applyFont="1" applyFill="1" applyBorder="1" applyAlignment="1" applyProtection="1">
      <alignment horizontal="right"/>
      <protection locked="0"/>
    </xf>
    <xf numFmtId="1" fontId="8" fillId="5" borderId="498" xfId="1" applyNumberFormat="1" applyFont="1" applyFill="1" applyBorder="1" applyAlignment="1" applyProtection="1">
      <alignment horizontal="right"/>
      <protection locked="0"/>
    </xf>
    <xf numFmtId="1" fontId="8" fillId="5" borderId="464" xfId="1" applyNumberFormat="1" applyFont="1" applyFill="1" applyBorder="1" applyAlignment="1" applyProtection="1">
      <alignment horizontal="right"/>
      <protection locked="0"/>
    </xf>
    <xf numFmtId="1" fontId="8" fillId="5" borderId="465" xfId="1" applyNumberFormat="1" applyFont="1" applyFill="1" applyBorder="1" applyAlignment="1" applyProtection="1">
      <alignment horizontal="right"/>
      <protection locked="0"/>
    </xf>
    <xf numFmtId="1" fontId="6" fillId="0" borderId="510" xfId="1" applyNumberFormat="1" applyFont="1" applyBorder="1" applyProtection="1">
      <protection hidden="1"/>
    </xf>
    <xf numFmtId="1" fontId="6" fillId="0" borderId="511" xfId="1" applyNumberFormat="1" applyFont="1" applyBorder="1"/>
    <xf numFmtId="1" fontId="8" fillId="0" borderId="493" xfId="1" applyNumberFormat="1" applyFont="1" applyBorder="1" applyAlignment="1">
      <alignment horizontal="center" vertical="center" wrapText="1"/>
    </xf>
    <xf numFmtId="1" fontId="8" fillId="0" borderId="512" xfId="1" applyNumberFormat="1" applyFont="1" applyBorder="1" applyAlignment="1">
      <alignment horizontal="center" vertical="center" wrapText="1"/>
    </xf>
    <xf numFmtId="1" fontId="8" fillId="0" borderId="500" xfId="1" applyNumberFormat="1" applyFont="1" applyBorder="1" applyAlignment="1">
      <alignment horizontal="center" vertical="center" wrapText="1"/>
    </xf>
    <xf numFmtId="1" fontId="8" fillId="0" borderId="513" xfId="1" applyNumberFormat="1" applyFont="1" applyBorder="1" applyAlignment="1">
      <alignment horizontal="center" vertical="center" wrapText="1"/>
    </xf>
    <xf numFmtId="1" fontId="8" fillId="0" borderId="501" xfId="1" applyNumberFormat="1" applyFont="1" applyBorder="1" applyAlignment="1">
      <alignment horizontal="center" vertical="center" wrapText="1"/>
    </xf>
    <xf numFmtId="1" fontId="8" fillId="0" borderId="503" xfId="1" applyNumberFormat="1" applyFont="1" applyBorder="1" applyAlignment="1">
      <alignment horizontal="center" vertical="center" wrapText="1"/>
    </xf>
    <xf numFmtId="1" fontId="8" fillId="0" borderId="513" xfId="1" applyNumberFormat="1" applyFont="1" applyBorder="1" applyAlignment="1">
      <alignment horizontal="center" vertical="center" wrapText="1"/>
    </xf>
    <xf numFmtId="1" fontId="8" fillId="0" borderId="514" xfId="1" applyNumberFormat="1" applyFont="1" applyBorder="1" applyAlignment="1">
      <alignment horizontal="center" vertical="center" wrapText="1"/>
    </xf>
    <xf numFmtId="1" fontId="8" fillId="0" borderId="497" xfId="1" applyNumberFormat="1" applyFont="1" applyBorder="1" applyAlignment="1">
      <alignment wrapText="1"/>
    </xf>
    <xf numFmtId="1" fontId="8" fillId="0" borderId="492" xfId="1" applyNumberFormat="1" applyFont="1" applyBorder="1" applyAlignment="1">
      <alignment horizontal="center" wrapText="1"/>
    </xf>
    <xf numFmtId="1" fontId="8" fillId="0" borderId="503" xfId="1" applyNumberFormat="1" applyFont="1" applyBorder="1" applyAlignment="1">
      <alignment horizontal="right"/>
    </xf>
    <xf numFmtId="1" fontId="8" fillId="0" borderId="505" xfId="1" applyNumberFormat="1" applyFont="1" applyBorder="1" applyAlignment="1">
      <alignment horizontal="center" vertical="center" wrapText="1"/>
    </xf>
    <xf numFmtId="1" fontId="8" fillId="0" borderId="492" xfId="0" applyNumberFormat="1" applyFont="1" applyBorder="1" applyAlignment="1">
      <alignment horizontal="center" vertical="center" wrapText="1"/>
    </xf>
    <xf numFmtId="1" fontId="8" fillId="0" borderId="515" xfId="1" applyNumberFormat="1" applyFont="1" applyBorder="1" applyAlignment="1">
      <alignment horizontal="center" vertical="center" wrapText="1"/>
    </xf>
    <xf numFmtId="1" fontId="8" fillId="0" borderId="516" xfId="1" applyNumberFormat="1" applyFont="1" applyBorder="1" applyAlignment="1">
      <alignment horizontal="center" vertical="center" wrapText="1"/>
    </xf>
    <xf numFmtId="1" fontId="8" fillId="0" borderId="497" xfId="1" applyNumberFormat="1" applyFont="1" applyBorder="1"/>
    <xf numFmtId="1" fontId="8" fillId="0" borderId="517" xfId="1" applyNumberFormat="1" applyFont="1" applyBorder="1" applyAlignment="1">
      <alignment wrapText="1"/>
    </xf>
    <xf numFmtId="1" fontId="8" fillId="0" borderId="517" xfId="1" applyNumberFormat="1" applyFont="1" applyBorder="1"/>
    <xf numFmtId="1" fontId="8" fillId="5" borderId="518" xfId="1" applyNumberFormat="1" applyFont="1" applyFill="1" applyBorder="1" applyProtection="1">
      <protection locked="0"/>
    </xf>
    <xf numFmtId="1" fontId="8" fillId="5" borderId="519" xfId="1" applyNumberFormat="1" applyFont="1" applyFill="1" applyBorder="1" applyProtection="1">
      <protection locked="0"/>
    </xf>
    <xf numFmtId="1" fontId="8" fillId="5" borderId="520" xfId="1" applyNumberFormat="1" applyFont="1" applyFill="1" applyBorder="1" applyProtection="1">
      <protection locked="0"/>
    </xf>
    <xf numFmtId="1" fontId="8" fillId="0" borderId="492" xfId="1" applyNumberFormat="1" applyFont="1" applyBorder="1"/>
    <xf numFmtId="1" fontId="8" fillId="0" borderId="503" xfId="1" applyNumberFormat="1" applyFont="1" applyBorder="1"/>
    <xf numFmtId="1" fontId="8" fillId="0" borderId="515" xfId="1" applyNumberFormat="1" applyFont="1" applyBorder="1"/>
    <xf numFmtId="1" fontId="8" fillId="0" borderId="516" xfId="1" applyNumberFormat="1" applyFont="1" applyBorder="1"/>
    <xf numFmtId="1" fontId="8" fillId="0" borderId="514" xfId="1" applyNumberFormat="1" applyFont="1" applyBorder="1"/>
    <xf numFmtId="1" fontId="8" fillId="0" borderId="505" xfId="0" applyNumberFormat="1" applyFont="1" applyBorder="1" applyAlignment="1">
      <alignment horizontal="center" vertical="center" wrapText="1"/>
    </xf>
    <xf numFmtId="1" fontId="8" fillId="0" borderId="513" xfId="0" applyNumberFormat="1" applyFont="1" applyBorder="1" applyAlignment="1">
      <alignment horizontal="center" vertical="center" wrapText="1"/>
    </xf>
    <xf numFmtId="1" fontId="8" fillId="0" borderId="521" xfId="0" applyNumberFormat="1" applyFont="1" applyBorder="1" applyAlignment="1">
      <alignment horizontal="center" vertical="center"/>
    </xf>
    <xf numFmtId="1" fontId="8" fillId="0" borderId="493" xfId="0" applyNumberFormat="1" applyFont="1" applyBorder="1" applyAlignment="1">
      <alignment horizontal="center" vertical="center"/>
    </xf>
    <xf numFmtId="1" fontId="8" fillId="0" borderId="503" xfId="0" applyNumberFormat="1" applyFont="1" applyBorder="1" applyAlignment="1">
      <alignment horizontal="center" vertical="center" wrapText="1"/>
    </xf>
    <xf numFmtId="1" fontId="8" fillId="0" borderId="504" xfId="0" applyNumberFormat="1" applyFont="1" applyBorder="1" applyAlignment="1">
      <alignment horizontal="center" vertical="center"/>
    </xf>
    <xf numFmtId="1" fontId="8" fillId="0" borderId="513" xfId="0" applyNumberFormat="1" applyFont="1" applyBorder="1" applyAlignment="1">
      <alignment horizontal="center" vertical="center"/>
    </xf>
    <xf numFmtId="1" fontId="8" fillId="0" borderId="522" xfId="0" applyNumberFormat="1" applyFont="1" applyBorder="1" applyAlignment="1">
      <alignment horizontal="center" vertical="center"/>
    </xf>
    <xf numFmtId="1" fontId="8" fillId="0" borderId="514" xfId="0" applyNumberFormat="1" applyFont="1" applyBorder="1" applyAlignment="1">
      <alignment horizontal="center" vertical="center"/>
    </xf>
    <xf numFmtId="1" fontId="8" fillId="0" borderId="497" xfId="0" applyNumberFormat="1" applyFont="1" applyBorder="1" applyAlignment="1">
      <alignment horizontal="left"/>
    </xf>
    <xf numFmtId="1" fontId="8" fillId="0" borderId="497" xfId="0" applyNumberFormat="1" applyFont="1" applyBorder="1"/>
    <xf numFmtId="1" fontId="8" fillId="5" borderId="523" xfId="0" applyNumberFormat="1" applyFont="1" applyFill="1" applyBorder="1" applyProtection="1">
      <protection locked="0"/>
    </xf>
    <xf numFmtId="1" fontId="8" fillId="8" borderId="520" xfId="0" applyNumberFormat="1" applyFont="1" applyFill="1" applyBorder="1"/>
    <xf numFmtId="1" fontId="8" fillId="3" borderId="524" xfId="0" applyNumberFormat="1" applyFont="1" applyFill="1" applyBorder="1" applyAlignment="1">
      <alignment horizontal="center" vertical="center" wrapText="1"/>
    </xf>
    <xf numFmtId="1" fontId="8" fillId="3" borderId="495" xfId="0" applyNumberFormat="1" applyFont="1" applyFill="1" applyBorder="1" applyAlignment="1">
      <alignment horizontal="center" vertical="center" wrapText="1"/>
    </xf>
    <xf numFmtId="1" fontId="8" fillId="3" borderId="493" xfId="0" applyNumberFormat="1" applyFont="1" applyFill="1" applyBorder="1" applyAlignment="1">
      <alignment horizontal="center" vertical="center" wrapText="1"/>
    </xf>
    <xf numFmtId="1" fontId="1" fillId="3" borderId="512" xfId="0" applyNumberFormat="1" applyFont="1" applyFill="1" applyBorder="1" applyAlignment="1">
      <alignment horizontal="center" vertical="center"/>
    </xf>
    <xf numFmtId="1" fontId="1" fillId="3" borderId="525" xfId="0" applyNumberFormat="1" applyFont="1" applyFill="1" applyBorder="1" applyAlignment="1">
      <alignment horizontal="center" vertical="center"/>
    </xf>
    <xf numFmtId="1" fontId="1" fillId="3" borderId="513" xfId="0" applyNumberFormat="1" applyFont="1" applyFill="1" applyBorder="1" applyAlignment="1">
      <alignment horizontal="center" vertical="center"/>
    </xf>
    <xf numFmtId="1" fontId="1" fillId="3" borderId="501" xfId="0" applyNumberFormat="1" applyFont="1" applyFill="1" applyBorder="1" applyAlignment="1">
      <alignment horizontal="center" vertical="center"/>
    </xf>
    <xf numFmtId="1" fontId="8" fillId="3" borderId="512" xfId="0" applyNumberFormat="1" applyFont="1" applyFill="1" applyBorder="1" applyAlignment="1">
      <alignment horizontal="center" vertical="center" wrapText="1"/>
    </xf>
    <xf numFmtId="1" fontId="8" fillId="3" borderId="525" xfId="0" applyNumberFormat="1" applyFont="1" applyFill="1" applyBorder="1" applyAlignment="1">
      <alignment horizontal="center" vertical="center" wrapText="1"/>
    </xf>
    <xf numFmtId="1" fontId="8" fillId="3" borderId="526" xfId="0" applyNumberFormat="1" applyFont="1" applyFill="1" applyBorder="1" applyAlignment="1">
      <alignment horizontal="center" vertical="center" wrapText="1"/>
    </xf>
    <xf numFmtId="1" fontId="8" fillId="3" borderId="503" xfId="0" applyNumberFormat="1" applyFont="1" applyFill="1" applyBorder="1" applyAlignment="1">
      <alignment horizontal="center" vertical="center" wrapText="1"/>
    </xf>
    <xf numFmtId="1" fontId="8" fillId="3" borderId="504" xfId="0" applyNumberFormat="1" applyFont="1" applyFill="1" applyBorder="1" applyAlignment="1">
      <alignment horizontal="center" vertical="center" wrapText="1"/>
    </xf>
    <xf numFmtId="1" fontId="8" fillId="3" borderId="501" xfId="0" applyNumberFormat="1" applyFont="1" applyFill="1" applyBorder="1" applyAlignment="1">
      <alignment horizontal="center" vertical="center" wrapText="1"/>
    </xf>
    <xf numFmtId="1" fontId="8" fillId="3" borderId="515" xfId="0" applyNumberFormat="1" applyFont="1" applyFill="1" applyBorder="1" applyAlignment="1">
      <alignment horizontal="center" vertical="center" wrapText="1"/>
    </xf>
    <xf numFmtId="1" fontId="8" fillId="3" borderId="514" xfId="0" applyNumberFormat="1" applyFont="1" applyFill="1" applyBorder="1" applyAlignment="1">
      <alignment horizontal="center" vertical="center" wrapText="1"/>
    </xf>
    <xf numFmtId="1" fontId="8" fillId="3" borderId="492" xfId="0" applyNumberFormat="1" applyFont="1" applyFill="1" applyBorder="1" applyAlignment="1">
      <alignment horizontal="center" vertical="center"/>
    </xf>
    <xf numFmtId="1" fontId="8" fillId="3" borderId="503" xfId="0" applyNumberFormat="1" applyFont="1" applyFill="1" applyBorder="1" applyAlignment="1">
      <alignment horizontal="right" vertical="center"/>
    </xf>
    <xf numFmtId="2" fontId="8" fillId="3" borderId="516" xfId="0" applyNumberFormat="1" applyFont="1" applyFill="1" applyBorder="1" applyAlignment="1">
      <alignment horizontal="right" vertical="center"/>
    </xf>
    <xf numFmtId="2" fontId="8" fillId="3" borderId="504" xfId="0" applyNumberFormat="1" applyFont="1" applyFill="1" applyBorder="1" applyAlignment="1">
      <alignment horizontal="right" vertical="center"/>
    </xf>
    <xf numFmtId="2" fontId="8" fillId="3" borderId="501" xfId="0" applyNumberFormat="1" applyFont="1" applyFill="1" applyBorder="1" applyAlignment="1">
      <alignment horizontal="right" vertical="center"/>
    </xf>
    <xf numFmtId="2" fontId="8" fillId="3" borderId="503" xfId="0" applyNumberFormat="1" applyFont="1" applyFill="1" applyBorder="1" applyAlignment="1">
      <alignment horizontal="right" vertical="center"/>
    </xf>
    <xf numFmtId="2" fontId="8" fillId="3" borderId="515" xfId="0" applyNumberFormat="1" applyFont="1" applyFill="1" applyBorder="1" applyAlignment="1">
      <alignment horizontal="right" vertical="center"/>
    </xf>
    <xf numFmtId="2" fontId="8" fillId="3" borderId="514" xfId="0" applyNumberFormat="1" applyFont="1" applyFill="1" applyBorder="1" applyAlignment="1">
      <alignment horizontal="right" vertical="center"/>
    </xf>
    <xf numFmtId="2" fontId="8" fillId="3" borderId="496" xfId="0" applyNumberFormat="1" applyFont="1" applyFill="1" applyBorder="1" applyAlignment="1">
      <alignment horizontal="right" vertical="center"/>
    </xf>
    <xf numFmtId="2" fontId="8" fillId="2" borderId="527" xfId="2" applyNumberFormat="1" applyFont="1" applyBorder="1" applyAlignment="1" applyProtection="1">
      <alignment horizontal="right" vertical="center"/>
      <protection locked="0"/>
    </xf>
    <xf numFmtId="2" fontId="8" fillId="3" borderId="528" xfId="0" applyNumberFormat="1" applyFont="1" applyFill="1" applyBorder="1" applyAlignment="1">
      <alignment horizontal="right" vertical="center"/>
    </xf>
    <xf numFmtId="2" fontId="8" fillId="2" borderId="529" xfId="2" applyNumberFormat="1" applyFont="1" applyBorder="1" applyAlignment="1" applyProtection="1">
      <alignment horizontal="right" vertical="center"/>
      <protection locked="0"/>
    </xf>
    <xf numFmtId="2" fontId="8" fillId="2" borderId="530" xfId="2" applyNumberFormat="1" applyFont="1" applyBorder="1" applyAlignment="1" applyProtection="1">
      <alignment horizontal="right" vertical="center"/>
      <protection locked="0"/>
    </xf>
    <xf numFmtId="2" fontId="8" fillId="2" borderId="531" xfId="2" applyNumberFormat="1" applyFont="1" applyBorder="1" applyAlignment="1" applyProtection="1">
      <alignment horizontal="right" vertical="center"/>
      <protection locked="0"/>
    </xf>
    <xf numFmtId="2" fontId="8" fillId="2" borderId="532" xfId="2" applyNumberFormat="1" applyFont="1" applyBorder="1" applyAlignment="1" applyProtection="1">
      <alignment horizontal="right" vertical="center"/>
      <protection locked="0"/>
    </xf>
    <xf numFmtId="2" fontId="8" fillId="2" borderId="533" xfId="2" applyNumberFormat="1" applyFont="1" applyBorder="1" applyAlignment="1" applyProtection="1">
      <alignment horizontal="right" vertical="center"/>
      <protection locked="0"/>
    </xf>
    <xf numFmtId="2" fontId="8" fillId="2" borderId="534" xfId="2" applyNumberFormat="1" applyFont="1" applyBorder="1" applyAlignment="1" applyProtection="1">
      <alignment horizontal="right" vertical="center"/>
      <protection locked="0"/>
    </xf>
    <xf numFmtId="2" fontId="8" fillId="2" borderId="535" xfId="2" applyNumberFormat="1" applyFont="1" applyBorder="1" applyAlignment="1" applyProtection="1">
      <alignment horizontal="right" vertical="center"/>
      <protection locked="0"/>
    </xf>
    <xf numFmtId="2" fontId="8" fillId="2" borderId="536" xfId="2" applyNumberFormat="1" applyFont="1" applyBorder="1" applyAlignment="1" applyProtection="1">
      <alignment horizontal="right" vertical="center"/>
      <protection locked="0"/>
    </xf>
    <xf numFmtId="2" fontId="8" fillId="2" borderId="537" xfId="2" applyNumberFormat="1" applyFont="1" applyBorder="1" applyAlignment="1" applyProtection="1">
      <alignment horizontal="right" vertical="center"/>
      <protection locked="0"/>
    </xf>
    <xf numFmtId="1" fontId="8" fillId="0" borderId="512" xfId="1" applyNumberFormat="1" applyFont="1" applyBorder="1" applyAlignment="1">
      <alignment horizontal="center" vertical="center" wrapText="1"/>
    </xf>
    <xf numFmtId="1" fontId="8" fillId="0" borderId="505" xfId="1" applyNumberFormat="1" applyFont="1" applyBorder="1" applyAlignment="1">
      <alignment horizontal="center" vertical="center" wrapText="1"/>
    </xf>
    <xf numFmtId="1" fontId="8" fillId="0" borderId="494" xfId="1" applyNumberFormat="1" applyFont="1" applyBorder="1" applyAlignment="1">
      <alignment horizontal="center" vertical="center" wrapText="1"/>
    </xf>
    <xf numFmtId="1" fontId="8" fillId="0" borderId="495" xfId="1" applyNumberFormat="1" applyFont="1" applyBorder="1" applyAlignment="1">
      <alignment horizontal="center" vertical="center" wrapText="1"/>
    </xf>
    <xf numFmtId="1" fontId="8" fillId="0" borderId="538" xfId="1" applyNumberFormat="1" applyFont="1" applyBorder="1" applyAlignment="1">
      <alignment horizontal="center" vertical="center" wrapText="1"/>
    </xf>
    <xf numFmtId="1" fontId="8" fillId="0" borderId="506" xfId="1" applyNumberFormat="1" applyFont="1" applyBorder="1"/>
    <xf numFmtId="1" fontId="8" fillId="5" borderId="496" xfId="1" applyNumberFormat="1" applyFont="1" applyFill="1" applyBorder="1" applyProtection="1">
      <protection locked="0"/>
    </xf>
    <xf numFmtId="1" fontId="8" fillId="0" borderId="515" xfId="1" applyNumberFormat="1" applyFont="1" applyBorder="1" applyAlignment="1">
      <alignment horizontal="center" vertical="center" wrapText="1"/>
    </xf>
    <xf numFmtId="1" fontId="8" fillId="0" borderId="513" xfId="1" applyNumberFormat="1" applyFont="1" applyBorder="1" applyAlignment="1">
      <alignment horizontal="center" vertical="center"/>
    </xf>
    <xf numFmtId="1" fontId="8" fillId="0" borderId="501" xfId="1" applyNumberFormat="1" applyFont="1" applyBorder="1" applyAlignment="1">
      <alignment horizontal="center" vertical="center"/>
    </xf>
    <xf numFmtId="1" fontId="8" fillId="0" borderId="501" xfId="1" applyNumberFormat="1" applyFont="1" applyBorder="1" applyAlignment="1">
      <alignment horizontal="center" vertical="center" wrapText="1"/>
    </xf>
    <xf numFmtId="1" fontId="8" fillId="0" borderId="506" xfId="1" applyNumberFormat="1" applyFont="1" applyBorder="1" applyAlignment="1">
      <alignment horizontal="left"/>
    </xf>
    <xf numFmtId="1" fontId="8" fillId="0" borderId="498" xfId="1" applyNumberFormat="1" applyFont="1" applyBorder="1" applyAlignment="1">
      <alignment horizontal="left"/>
    </xf>
    <xf numFmtId="1" fontId="8" fillId="5" borderId="497" xfId="1" applyNumberFormat="1" applyFont="1" applyFill="1" applyBorder="1" applyAlignment="1" applyProtection="1">
      <alignment horizontal="right"/>
      <protection locked="0"/>
    </xf>
    <xf numFmtId="1" fontId="8" fillId="0" borderId="539" xfId="1" applyNumberFormat="1" applyFont="1" applyBorder="1" applyAlignment="1">
      <alignment horizontal="center" vertical="center" wrapText="1"/>
    </xf>
    <xf numFmtId="0" fontId="8" fillId="0" borderId="497" xfId="0" applyFont="1" applyBorder="1" applyAlignment="1">
      <alignment vertical="center" wrapText="1"/>
    </xf>
    <xf numFmtId="1" fontId="8" fillId="0" borderId="497" xfId="0" applyNumberFormat="1" applyFont="1" applyBorder="1" applyAlignment="1">
      <alignment horizontal="right"/>
    </xf>
    <xf numFmtId="1" fontId="8" fillId="5" borderId="528" xfId="0" applyNumberFormat="1" applyFont="1" applyFill="1" applyBorder="1" applyProtection="1">
      <protection locked="0"/>
    </xf>
    <xf numFmtId="1" fontId="8" fillId="5" borderId="540" xfId="1" applyNumberFormat="1" applyFont="1" applyFill="1" applyBorder="1" applyAlignment="1" applyProtection="1">
      <alignment horizontal="right"/>
      <protection locked="0"/>
    </xf>
    <xf numFmtId="1" fontId="8" fillId="2" borderId="543" xfId="2" applyNumberFormat="1" applyFont="1" applyBorder="1" applyAlignment="1" applyProtection="1">
      <alignment horizontal="right" vertical="center"/>
      <protection locked="0"/>
    </xf>
    <xf numFmtId="2" fontId="8" fillId="2" borderId="543" xfId="2" applyNumberFormat="1" applyFont="1" applyBorder="1" applyAlignment="1" applyProtection="1">
      <alignment horizontal="right" vertical="center"/>
      <protection locked="0"/>
    </xf>
    <xf numFmtId="2" fontId="8" fillId="2" borderId="544" xfId="2" applyNumberFormat="1" applyFont="1" applyBorder="1" applyAlignment="1" applyProtection="1">
      <alignment horizontal="right" vertical="center"/>
      <protection locked="0"/>
    </xf>
    <xf numFmtId="2" fontId="8" fillId="2" borderId="545" xfId="2" applyNumberFormat="1" applyFont="1" applyBorder="1" applyAlignment="1" applyProtection="1">
      <alignment horizontal="right" vertical="center"/>
      <protection locked="0"/>
    </xf>
    <xf numFmtId="2" fontId="8" fillId="2" borderId="546" xfId="2" applyNumberFormat="1" applyFont="1" applyBorder="1" applyAlignment="1" applyProtection="1">
      <alignment horizontal="right" vertical="center"/>
      <protection locked="0"/>
    </xf>
    <xf numFmtId="1" fontId="8" fillId="3" borderId="541" xfId="0" applyNumberFormat="1" applyFont="1" applyFill="1" applyBorder="1" applyAlignment="1">
      <alignment horizontal="left" vertical="center"/>
    </xf>
    <xf numFmtId="2" fontId="8" fillId="3" borderId="547" xfId="0" applyNumberFormat="1" applyFont="1" applyFill="1" applyBorder="1" applyAlignment="1">
      <alignment horizontal="right" vertical="center"/>
    </xf>
    <xf numFmtId="2" fontId="8" fillId="2" borderId="548" xfId="2" applyNumberFormat="1" applyFont="1" applyBorder="1" applyAlignment="1" applyProtection="1">
      <alignment horizontal="right" vertical="center"/>
      <protection locked="0"/>
    </xf>
    <xf numFmtId="2" fontId="8" fillId="2" borderId="549" xfId="2" applyNumberFormat="1" applyFont="1" applyBorder="1" applyAlignment="1" applyProtection="1">
      <alignment horizontal="right" vertical="center"/>
      <protection locked="0"/>
    </xf>
    <xf numFmtId="2" fontId="8" fillId="2" borderId="550" xfId="2" applyNumberFormat="1" applyFont="1" applyBorder="1" applyAlignment="1" applyProtection="1">
      <alignment horizontal="right" vertical="center"/>
      <protection locked="0"/>
    </xf>
    <xf numFmtId="2" fontId="8" fillId="3" borderId="542" xfId="0" applyNumberFormat="1" applyFont="1" applyFill="1" applyBorder="1" applyAlignment="1">
      <alignment horizontal="right" vertical="center"/>
    </xf>
    <xf numFmtId="1" fontId="8" fillId="4" borderId="541" xfId="0" applyNumberFormat="1" applyFont="1" applyFill="1" applyBorder="1" applyAlignment="1">
      <alignment horizontal="left" vertical="center"/>
    </xf>
    <xf numFmtId="2" fontId="8" fillId="2" borderId="551" xfId="2" applyNumberFormat="1" applyFont="1" applyBorder="1" applyAlignment="1" applyProtection="1">
      <alignment horizontal="right" vertical="center"/>
      <protection locked="0"/>
    </xf>
    <xf numFmtId="2" fontId="8" fillId="2" borderId="552" xfId="2" applyNumberFormat="1" applyFont="1" applyBorder="1" applyAlignment="1" applyProtection="1">
      <alignment horizontal="right" vertical="center"/>
      <protection locked="0"/>
    </xf>
    <xf numFmtId="2" fontId="8" fillId="2" borderId="553" xfId="2" applyNumberFormat="1" applyFont="1" applyBorder="1" applyAlignment="1" applyProtection="1">
      <alignment horizontal="right" vertical="center"/>
      <protection locked="0"/>
    </xf>
    <xf numFmtId="1" fontId="8" fillId="2" borderId="554" xfId="2" applyNumberFormat="1" applyFont="1" applyBorder="1" applyAlignment="1" applyProtection="1">
      <alignment horizontal="right" vertical="center"/>
      <protection locked="0"/>
    </xf>
    <xf numFmtId="2" fontId="8" fillId="2" borderId="555" xfId="2" applyNumberFormat="1" applyFont="1" applyBorder="1" applyAlignment="1" applyProtection="1">
      <alignment horizontal="right" vertical="center"/>
      <protection locked="0"/>
    </xf>
    <xf numFmtId="2" fontId="8" fillId="3" borderId="556" xfId="0" applyNumberFormat="1" applyFont="1" applyFill="1" applyBorder="1" applyAlignment="1">
      <alignment horizontal="right" vertical="center"/>
    </xf>
    <xf numFmtId="1" fontId="8" fillId="5" borderId="557" xfId="1" applyNumberFormat="1" applyFont="1" applyFill="1" applyBorder="1" applyProtection="1">
      <protection locked="0"/>
    </xf>
    <xf numFmtId="1" fontId="8" fillId="5" borderId="558" xfId="1" applyNumberFormat="1" applyFont="1" applyFill="1" applyBorder="1" applyProtection="1">
      <protection locked="0"/>
    </xf>
    <xf numFmtId="1" fontId="8" fillId="5" borderId="556" xfId="1" applyNumberFormat="1" applyFont="1" applyFill="1" applyBorder="1" applyProtection="1">
      <protection locked="0"/>
    </xf>
    <xf numFmtId="1" fontId="8" fillId="0" borderId="559" xfId="1" applyNumberFormat="1" applyFont="1" applyBorder="1"/>
    <xf numFmtId="1" fontId="8" fillId="5" borderId="560" xfId="1" applyNumberFormat="1" applyFont="1" applyFill="1" applyBorder="1" applyAlignment="1" applyProtection="1">
      <alignment horizontal="right"/>
      <protection locked="0"/>
    </xf>
    <xf numFmtId="1" fontId="5" fillId="4" borderId="561" xfId="1" applyNumberFormat="1" applyFont="1" applyFill="1" applyBorder="1" applyProtection="1">
      <protection hidden="1"/>
    </xf>
    <xf numFmtId="1" fontId="6" fillId="0" borderId="561" xfId="1" applyNumberFormat="1" applyFont="1" applyBorder="1" applyProtection="1">
      <protection hidden="1"/>
    </xf>
    <xf numFmtId="1" fontId="8" fillId="0" borderId="562" xfId="1" applyNumberFormat="1" applyFont="1" applyBorder="1"/>
    <xf numFmtId="1" fontId="8" fillId="0" borderId="563" xfId="1" applyNumberFormat="1" applyFont="1" applyBorder="1" applyAlignment="1">
      <alignment horizontal="right"/>
    </xf>
    <xf numFmtId="1" fontId="8" fillId="5" borderId="563" xfId="1" applyNumberFormat="1" applyFont="1" applyFill="1" applyBorder="1" applyProtection="1">
      <protection locked="0"/>
    </xf>
    <xf numFmtId="1" fontId="5" fillId="0" borderId="561" xfId="1" applyNumberFormat="1" applyFont="1" applyBorder="1" applyProtection="1">
      <protection hidden="1"/>
    </xf>
    <xf numFmtId="1" fontId="8" fillId="5" borderId="564" xfId="0" applyNumberFormat="1" applyFont="1" applyFill="1" applyBorder="1" applyProtection="1">
      <protection locked="0"/>
    </xf>
    <xf numFmtId="1" fontId="8" fillId="5" borderId="565" xfId="1" applyNumberFormat="1" applyFont="1" applyFill="1" applyBorder="1" applyProtection="1">
      <protection locked="0"/>
    </xf>
    <xf numFmtId="1" fontId="8" fillId="5" borderId="557" xfId="0" applyNumberFormat="1" applyFont="1" applyFill="1" applyBorder="1" applyProtection="1">
      <protection locked="0"/>
    </xf>
    <xf numFmtId="1" fontId="8" fillId="0" borderId="556" xfId="0" applyNumberFormat="1" applyFont="1" applyBorder="1"/>
    <xf numFmtId="1" fontId="5" fillId="0" borderId="566" xfId="0" applyNumberFormat="1" applyFont="1" applyBorder="1"/>
    <xf numFmtId="1" fontId="6" fillId="0" borderId="567" xfId="1" applyNumberFormat="1" applyFont="1" applyBorder="1"/>
    <xf numFmtId="1" fontId="8" fillId="5" borderId="568" xfId="1" applyNumberFormat="1" applyFont="1" applyFill="1" applyBorder="1" applyAlignment="1" applyProtection="1">
      <alignment horizontal="right"/>
      <protection locked="0"/>
    </xf>
    <xf numFmtId="1" fontId="8" fillId="5" borderId="569" xfId="1" applyNumberFormat="1" applyFont="1" applyFill="1" applyBorder="1" applyAlignment="1" applyProtection="1">
      <alignment horizontal="right"/>
      <protection locked="0"/>
    </xf>
    <xf numFmtId="1" fontId="8" fillId="5" borderId="565" xfId="1" applyNumberFormat="1" applyFont="1" applyFill="1" applyBorder="1" applyAlignment="1" applyProtection="1">
      <alignment horizontal="right"/>
      <protection locked="0"/>
    </xf>
    <xf numFmtId="1" fontId="8" fillId="5" borderId="557" xfId="1" applyNumberFormat="1" applyFont="1" applyFill="1" applyBorder="1" applyAlignment="1" applyProtection="1">
      <alignment horizontal="right"/>
      <protection locked="0"/>
    </xf>
    <xf numFmtId="1" fontId="8" fillId="5" borderId="490" xfId="1" applyNumberFormat="1" applyFont="1" applyFill="1" applyBorder="1" applyAlignment="1" applyProtection="1">
      <alignment horizontal="right"/>
      <protection locked="0"/>
    </xf>
    <xf numFmtId="1" fontId="8" fillId="5" borderId="499" xfId="1" applyNumberFormat="1" applyFont="1" applyFill="1" applyBorder="1" applyAlignment="1" applyProtection="1">
      <alignment horizontal="right"/>
      <protection locked="0"/>
    </xf>
    <xf numFmtId="1" fontId="5" fillId="0" borderId="570" xfId="1" applyNumberFormat="1" applyFont="1" applyBorder="1" applyProtection="1">
      <protection hidden="1"/>
    </xf>
    <xf numFmtId="1" fontId="6" fillId="0" borderId="570" xfId="1" applyNumberFormat="1" applyFont="1" applyBorder="1" applyProtection="1">
      <protection hidden="1"/>
    </xf>
    <xf numFmtId="1" fontId="6" fillId="0" borderId="571" xfId="1" applyNumberFormat="1" applyFont="1" applyBorder="1"/>
    <xf numFmtId="1" fontId="8" fillId="5" borderId="568" xfId="1" applyNumberFormat="1" applyFont="1" applyFill="1" applyBorder="1" applyProtection="1">
      <protection locked="0"/>
    </xf>
    <xf numFmtId="1" fontId="8" fillId="5" borderId="572" xfId="1" applyNumberFormat="1" applyFont="1" applyFill="1" applyBorder="1" applyProtection="1">
      <protection locked="0"/>
    </xf>
    <xf numFmtId="1" fontId="8" fillId="5" borderId="573" xfId="1" applyNumberFormat="1" applyFont="1" applyFill="1" applyBorder="1" applyProtection="1">
      <protection locked="0"/>
    </xf>
    <xf numFmtId="1" fontId="8" fillId="5" borderId="574" xfId="1" applyNumberFormat="1" applyFont="1" applyFill="1" applyBorder="1" applyProtection="1">
      <protection locked="0"/>
    </xf>
    <xf numFmtId="1" fontId="8" fillId="0" borderId="479" xfId="1" applyNumberFormat="1" applyFont="1" applyBorder="1" applyAlignment="1">
      <alignment wrapText="1"/>
    </xf>
    <xf numFmtId="1" fontId="8" fillId="5" borderId="575" xfId="1" applyNumberFormat="1" applyFont="1" applyFill="1" applyBorder="1" applyProtection="1">
      <protection locked="0"/>
    </xf>
    <xf numFmtId="1" fontId="8" fillId="5" borderId="488" xfId="1" applyNumberFormat="1" applyFont="1" applyFill="1" applyBorder="1" applyProtection="1">
      <protection locked="0"/>
    </xf>
    <xf numFmtId="1" fontId="8" fillId="5" borderId="576" xfId="1" applyNumberFormat="1" applyFont="1" applyFill="1" applyBorder="1" applyProtection="1">
      <protection locked="0"/>
    </xf>
    <xf numFmtId="1" fontId="8" fillId="5" borderId="577" xfId="0" applyNumberFormat="1" applyFont="1" applyFill="1" applyBorder="1" applyProtection="1">
      <protection locked="0"/>
    </xf>
    <xf numFmtId="1" fontId="8" fillId="8" borderId="482" xfId="0" applyNumberFormat="1" applyFont="1" applyFill="1" applyBorder="1"/>
    <xf numFmtId="1" fontId="8" fillId="8" borderId="578" xfId="0" applyNumberFormat="1" applyFont="1" applyFill="1" applyBorder="1"/>
    <xf numFmtId="1" fontId="8" fillId="5" borderId="576" xfId="0" applyNumberFormat="1" applyFont="1" applyFill="1" applyBorder="1" applyProtection="1">
      <protection locked="0"/>
    </xf>
    <xf numFmtId="1" fontId="8" fillId="3" borderId="563" xfId="0" applyNumberFormat="1" applyFont="1" applyFill="1" applyBorder="1" applyAlignment="1">
      <alignment horizontal="left" vertical="center"/>
    </xf>
    <xf numFmtId="1" fontId="8" fillId="2" borderId="579" xfId="2" applyNumberFormat="1" applyFont="1" applyBorder="1" applyAlignment="1" applyProtection="1">
      <alignment horizontal="right" vertical="center"/>
      <protection locked="0"/>
    </xf>
    <xf numFmtId="2" fontId="8" fillId="2" borderId="579" xfId="2" applyNumberFormat="1" applyFont="1" applyBorder="1" applyAlignment="1" applyProtection="1">
      <alignment horizontal="right" vertical="center"/>
      <protection locked="0"/>
    </xf>
    <xf numFmtId="2" fontId="8" fillId="3" borderId="568" xfId="0" applyNumberFormat="1" applyFont="1" applyFill="1" applyBorder="1" applyAlignment="1">
      <alignment horizontal="right" vertical="center"/>
    </xf>
    <xf numFmtId="2" fontId="8" fillId="2" borderId="580" xfId="2" applyNumberFormat="1" applyFont="1" applyBorder="1" applyAlignment="1" applyProtection="1">
      <alignment horizontal="right" vertical="center"/>
      <protection locked="0"/>
    </xf>
    <xf numFmtId="2" fontId="8" fillId="2" borderId="581" xfId="2" applyNumberFormat="1" applyFont="1" applyBorder="1" applyAlignment="1" applyProtection="1">
      <alignment horizontal="right" vertical="center"/>
      <protection locked="0"/>
    </xf>
    <xf numFmtId="2" fontId="8" fillId="2" borderId="582" xfId="2" applyNumberFormat="1" applyFont="1" applyBorder="1" applyAlignment="1" applyProtection="1">
      <alignment horizontal="right" vertical="center"/>
      <protection locked="0"/>
    </xf>
    <xf numFmtId="1" fontId="8" fillId="3" borderId="479" xfId="0" applyNumberFormat="1" applyFont="1" applyFill="1" applyBorder="1" applyAlignment="1">
      <alignment horizontal="left" vertical="center"/>
    </xf>
    <xf numFmtId="2" fontId="8" fillId="3" borderId="480" xfId="0" applyNumberFormat="1" applyFont="1" applyFill="1" applyBorder="1" applyAlignment="1">
      <alignment horizontal="right" vertical="center"/>
    </xf>
    <xf numFmtId="2" fontId="8" fillId="3" borderId="488" xfId="0" applyNumberFormat="1" applyFont="1" applyFill="1" applyBorder="1" applyAlignment="1">
      <alignment horizontal="right" vertical="center"/>
    </xf>
    <xf numFmtId="1" fontId="8" fillId="4" borderId="479" xfId="0" applyNumberFormat="1" applyFont="1" applyFill="1" applyBorder="1" applyAlignment="1">
      <alignment horizontal="left" vertical="center"/>
    </xf>
    <xf numFmtId="2" fontId="8" fillId="3" borderId="583" xfId="0" applyNumberFormat="1" applyFont="1" applyFill="1" applyBorder="1" applyAlignment="1">
      <alignment horizontal="right" vertical="center"/>
    </xf>
    <xf numFmtId="2" fontId="8" fillId="2" borderId="584" xfId="2" applyNumberFormat="1" applyFont="1" applyBorder="1" applyAlignment="1" applyProtection="1">
      <alignment horizontal="right" vertical="center"/>
      <protection locked="0"/>
    </xf>
    <xf numFmtId="2" fontId="8" fillId="3" borderId="490" xfId="0" applyNumberFormat="1" applyFont="1" applyFill="1" applyBorder="1" applyAlignment="1">
      <alignment horizontal="right" vertical="center"/>
    </xf>
    <xf numFmtId="2" fontId="8" fillId="2" borderId="585" xfId="2" applyNumberFormat="1" applyFont="1" applyBorder="1" applyAlignment="1" applyProtection="1">
      <alignment horizontal="right" vertical="center"/>
      <protection locked="0"/>
    </xf>
    <xf numFmtId="2" fontId="8" fillId="2" borderId="586" xfId="2" applyNumberFormat="1" applyFont="1" applyBorder="1" applyAlignment="1" applyProtection="1">
      <alignment horizontal="right" vertical="center"/>
      <protection locked="0"/>
    </xf>
    <xf numFmtId="1" fontId="6" fillId="0" borderId="587" xfId="1" applyNumberFormat="1" applyFont="1" applyBorder="1" applyProtection="1">
      <protection hidden="1"/>
    </xf>
    <xf numFmtId="1" fontId="8" fillId="0" borderId="588" xfId="1" applyNumberFormat="1" applyFont="1" applyBorder="1"/>
    <xf numFmtId="1" fontId="8" fillId="0" borderId="589" xfId="1" applyNumberFormat="1" applyFont="1" applyBorder="1"/>
    <xf numFmtId="1" fontId="8" fillId="5" borderId="590" xfId="1" applyNumberFormat="1" applyFont="1" applyFill="1" applyBorder="1" applyProtection="1">
      <protection locked="0"/>
    </xf>
    <xf numFmtId="1" fontId="8" fillId="5" borderId="591" xfId="1" applyNumberFormat="1" applyFont="1" applyFill="1" applyBorder="1" applyProtection="1">
      <protection locked="0"/>
    </xf>
    <xf numFmtId="1" fontId="8" fillId="5" borderId="592" xfId="1" applyNumberFormat="1" applyFont="1" applyFill="1" applyBorder="1" applyProtection="1">
      <protection locked="0"/>
    </xf>
    <xf numFmtId="1" fontId="8" fillId="5" borderId="583" xfId="1" applyNumberFormat="1" applyFont="1" applyFill="1" applyBorder="1" applyProtection="1">
      <protection locked="0"/>
    </xf>
    <xf numFmtId="1" fontId="6" fillId="0" borderId="593" xfId="1" applyNumberFormat="1" applyFont="1" applyBorder="1"/>
    <xf numFmtId="1" fontId="6" fillId="0" borderId="594" xfId="1" applyNumberFormat="1" applyFont="1" applyBorder="1"/>
    <xf numFmtId="1" fontId="6" fillId="0" borderId="595" xfId="1" applyNumberFormat="1" applyFont="1" applyBorder="1"/>
    <xf numFmtId="1" fontId="8" fillId="5" borderId="563" xfId="1" applyNumberFormat="1" applyFont="1" applyFill="1" applyBorder="1" applyAlignment="1" applyProtection="1">
      <alignment horizontal="right"/>
      <protection locked="0"/>
    </xf>
    <xf numFmtId="1" fontId="8" fillId="5" borderId="572" xfId="1" applyNumberFormat="1" applyFont="1" applyFill="1" applyBorder="1" applyAlignment="1" applyProtection="1">
      <alignment horizontal="right"/>
      <protection locked="0"/>
    </xf>
    <xf numFmtId="1" fontId="8" fillId="0" borderId="588" xfId="1" applyNumberFormat="1" applyFont="1" applyBorder="1" applyAlignment="1">
      <alignment horizontal="left"/>
    </xf>
    <xf numFmtId="1" fontId="8" fillId="0" borderId="596" xfId="1" applyNumberFormat="1" applyFont="1" applyBorder="1" applyAlignment="1">
      <alignment horizontal="left"/>
    </xf>
    <xf numFmtId="1" fontId="5" fillId="0" borderId="595" xfId="1" applyNumberFormat="1" applyFont="1" applyBorder="1" applyProtection="1">
      <protection hidden="1"/>
    </xf>
    <xf numFmtId="1" fontId="6" fillId="0" borderId="595" xfId="1" applyNumberFormat="1" applyFont="1" applyBorder="1" applyProtection="1">
      <protection hidden="1"/>
    </xf>
    <xf numFmtId="1" fontId="6" fillId="0" borderId="593" xfId="1" applyNumberFormat="1" applyFont="1" applyBorder="1" applyProtection="1">
      <protection hidden="1"/>
    </xf>
    <xf numFmtId="0" fontId="8" fillId="0" borderId="589" xfId="0" applyFont="1" applyBorder="1" applyAlignment="1">
      <alignment vertical="center" wrapText="1"/>
    </xf>
    <xf numFmtId="1" fontId="8" fillId="0" borderId="589" xfId="0" applyNumberFormat="1" applyFont="1" applyBorder="1" applyAlignment="1">
      <alignment horizontal="right" vertical="center"/>
    </xf>
    <xf numFmtId="1" fontId="8" fillId="5" borderId="590" xfId="0" applyNumberFormat="1" applyFont="1" applyFill="1" applyBorder="1" applyProtection="1">
      <protection locked="0"/>
    </xf>
    <xf numFmtId="1" fontId="8" fillId="5" borderId="597" xfId="0" applyNumberFormat="1" applyFont="1" applyFill="1" applyBorder="1" applyProtection="1">
      <protection locked="0"/>
    </xf>
    <xf numFmtId="1" fontId="8" fillId="5" borderId="598" xfId="0" applyNumberFormat="1" applyFont="1" applyFill="1" applyBorder="1" applyProtection="1">
      <protection locked="0"/>
    </xf>
    <xf numFmtId="1" fontId="8" fillId="5" borderId="599" xfId="0" applyNumberFormat="1" applyFont="1" applyFill="1" applyBorder="1" applyProtection="1">
      <protection locked="0"/>
    </xf>
    <xf numFmtId="1" fontId="8" fillId="5" borderId="600" xfId="0" applyNumberFormat="1" applyFont="1" applyFill="1" applyBorder="1" applyProtection="1">
      <protection locked="0"/>
    </xf>
    <xf numFmtId="1" fontId="8" fillId="0" borderId="590" xfId="0" applyNumberFormat="1" applyFont="1" applyBorder="1"/>
    <xf numFmtId="1" fontId="8" fillId="5" borderId="589" xfId="0" applyNumberFormat="1" applyFont="1" applyFill="1" applyBorder="1" applyProtection="1">
      <protection locked="0"/>
    </xf>
    <xf numFmtId="1" fontId="8" fillId="5" borderId="591" xfId="0" applyNumberFormat="1" applyFont="1" applyFill="1" applyBorder="1" applyProtection="1">
      <protection locked="0"/>
    </xf>
    <xf numFmtId="1" fontId="8" fillId="5" borderId="596" xfId="0" applyNumberFormat="1" applyFont="1" applyFill="1" applyBorder="1" applyProtection="1">
      <protection locked="0"/>
    </xf>
    <xf numFmtId="1" fontId="8" fillId="0" borderId="599" xfId="0" applyNumberFormat="1" applyFont="1" applyBorder="1"/>
    <xf numFmtId="1" fontId="8" fillId="5" borderId="601" xfId="0" applyNumberFormat="1" applyFont="1" applyFill="1" applyBorder="1" applyProtection="1">
      <protection locked="0"/>
    </xf>
    <xf numFmtId="1" fontId="8" fillId="0" borderId="583" xfId="0" applyNumberFormat="1" applyFont="1" applyBorder="1"/>
    <xf numFmtId="1" fontId="5" fillId="0" borderId="602" xfId="0" applyNumberFormat="1" applyFont="1" applyBorder="1"/>
    <xf numFmtId="1" fontId="6" fillId="0" borderId="603" xfId="1" applyNumberFormat="1" applyFont="1" applyBorder="1"/>
    <xf numFmtId="1" fontId="8" fillId="5" borderId="599" xfId="1" applyNumberFormat="1" applyFont="1" applyFill="1" applyBorder="1" applyAlignment="1" applyProtection="1">
      <alignment horizontal="right"/>
      <protection locked="0"/>
    </xf>
    <xf numFmtId="1" fontId="8" fillId="5" borderId="601" xfId="1" applyNumberFormat="1" applyFont="1" applyFill="1" applyBorder="1" applyAlignment="1" applyProtection="1">
      <alignment horizontal="right"/>
      <protection locked="0"/>
    </xf>
    <xf numFmtId="1" fontId="6" fillId="0" borderId="604" xfId="1" applyNumberFormat="1" applyFont="1" applyBorder="1" applyProtection="1">
      <protection hidden="1"/>
    </xf>
    <xf numFmtId="1" fontId="6" fillId="0" borderId="605" xfId="1" applyNumberFormat="1" applyFont="1" applyBorder="1"/>
    <xf numFmtId="1" fontId="8" fillId="0" borderId="606" xfId="1" applyNumberFormat="1" applyFont="1" applyBorder="1" applyAlignment="1">
      <alignment wrapText="1"/>
    </xf>
    <xf numFmtId="1" fontId="8" fillId="5" borderId="607" xfId="1" applyNumberFormat="1" applyFont="1" applyFill="1" applyBorder="1" applyAlignment="1" applyProtection="1">
      <alignment horizontal="right"/>
      <protection locked="0"/>
    </xf>
    <xf numFmtId="1" fontId="8" fillId="5" borderId="608" xfId="1" applyNumberFormat="1" applyFont="1" applyFill="1" applyBorder="1" applyAlignment="1" applyProtection="1">
      <alignment horizontal="right"/>
      <protection locked="0"/>
    </xf>
    <xf numFmtId="1" fontId="8" fillId="5" borderId="607" xfId="1" applyNumberFormat="1" applyFont="1" applyFill="1" applyBorder="1" applyProtection="1">
      <protection locked="0"/>
    </xf>
    <xf numFmtId="1" fontId="8" fillId="5" borderId="608" xfId="1" applyNumberFormat="1" applyFont="1" applyFill="1" applyBorder="1" applyProtection="1">
      <protection locked="0"/>
    </xf>
    <xf numFmtId="1" fontId="8" fillId="0" borderId="589" xfId="1" applyNumberFormat="1" applyFont="1" applyBorder="1" applyAlignment="1">
      <alignment wrapText="1"/>
    </xf>
    <xf numFmtId="1" fontId="8" fillId="5" borderId="609" xfId="1" applyNumberFormat="1" applyFont="1" applyFill="1" applyBorder="1" applyProtection="1">
      <protection locked="0"/>
    </xf>
    <xf numFmtId="1" fontId="8" fillId="5" borderId="597" xfId="1" applyNumberFormat="1" applyFont="1" applyFill="1" applyBorder="1" applyProtection="1">
      <protection locked="0"/>
    </xf>
    <xf numFmtId="1" fontId="8" fillId="5" borderId="610" xfId="1" applyNumberFormat="1" applyFont="1" applyFill="1" applyBorder="1" applyProtection="1">
      <protection locked="0"/>
    </xf>
    <xf numFmtId="1" fontId="8" fillId="0" borderId="611" xfId="1" applyNumberFormat="1" applyFont="1" applyBorder="1" applyAlignment="1">
      <alignment horizontal="center" wrapText="1"/>
    </xf>
    <xf numFmtId="1" fontId="8" fillId="8" borderId="592" xfId="0" applyNumberFormat="1" applyFont="1" applyFill="1" applyBorder="1"/>
    <xf numFmtId="1" fontId="8" fillId="8" borderId="612" xfId="0" applyNumberFormat="1" applyFont="1" applyFill="1" applyBorder="1"/>
    <xf numFmtId="1" fontId="8" fillId="5" borderId="610" xfId="0" applyNumberFormat="1" applyFont="1" applyFill="1" applyBorder="1" applyProtection="1">
      <protection locked="0"/>
    </xf>
    <xf numFmtId="1" fontId="8" fillId="3" borderId="560" xfId="0" applyNumberFormat="1" applyFont="1" applyFill="1" applyBorder="1" applyAlignment="1">
      <alignment horizontal="left" vertical="center"/>
    </xf>
    <xf numFmtId="1" fontId="8" fillId="2" borderId="613" xfId="2" applyNumberFormat="1" applyFont="1" applyBorder="1" applyAlignment="1" applyProtection="1">
      <alignment horizontal="right" vertical="center"/>
      <protection locked="0"/>
    </xf>
    <xf numFmtId="2" fontId="8" fillId="2" borderId="613" xfId="2" applyNumberFormat="1" applyFont="1" applyBorder="1" applyAlignment="1" applyProtection="1">
      <alignment horizontal="right" vertical="center"/>
      <protection locked="0"/>
    </xf>
    <xf numFmtId="2" fontId="8" fillId="2" borderId="614" xfId="2" applyNumberFormat="1" applyFont="1" applyBorder="1" applyAlignment="1" applyProtection="1">
      <alignment horizontal="right" vertical="center"/>
      <protection locked="0"/>
    </xf>
    <xf numFmtId="2" fontId="8" fillId="2" borderId="615" xfId="2" applyNumberFormat="1" applyFont="1" applyBorder="1" applyAlignment="1" applyProtection="1">
      <alignment horizontal="right" vertical="center"/>
      <protection locked="0"/>
    </xf>
    <xf numFmtId="2" fontId="8" fillId="2" borderId="616" xfId="2" applyNumberFormat="1" applyFont="1" applyBorder="1" applyAlignment="1" applyProtection="1">
      <alignment horizontal="right" vertical="center"/>
      <protection locked="0"/>
    </xf>
    <xf numFmtId="2" fontId="8" fillId="2" borderId="617" xfId="2" applyNumberFormat="1" applyFont="1" applyBorder="1" applyAlignment="1" applyProtection="1">
      <alignment horizontal="right" vertical="center"/>
      <protection locked="0"/>
    </xf>
    <xf numFmtId="1" fontId="8" fillId="3" borderId="589" xfId="0" applyNumberFormat="1" applyFont="1" applyFill="1" applyBorder="1" applyAlignment="1">
      <alignment horizontal="left" vertical="center"/>
    </xf>
    <xf numFmtId="2" fontId="8" fillId="3" borderId="590" xfId="0" applyNumberFormat="1" applyFont="1" applyFill="1" applyBorder="1" applyAlignment="1">
      <alignment horizontal="right" vertical="center"/>
    </xf>
    <xf numFmtId="2" fontId="8" fillId="2" borderId="618" xfId="2" applyNumberFormat="1" applyFont="1" applyBorder="1" applyAlignment="1" applyProtection="1">
      <alignment horizontal="right" vertical="center"/>
      <protection locked="0"/>
    </xf>
    <xf numFmtId="2" fontId="8" fillId="2" borderId="619" xfId="2" applyNumberFormat="1" applyFont="1" applyBorder="1" applyAlignment="1" applyProtection="1">
      <alignment horizontal="right" vertical="center"/>
      <protection locked="0"/>
    </xf>
    <xf numFmtId="2" fontId="8" fillId="2" borderId="620" xfId="2" applyNumberFormat="1" applyFont="1" applyBorder="1" applyAlignment="1" applyProtection="1">
      <alignment horizontal="right" vertical="center"/>
      <protection locked="0"/>
    </xf>
    <xf numFmtId="2" fontId="8" fillId="3" borderId="597" xfId="0" applyNumberFormat="1" applyFont="1" applyFill="1" applyBorder="1" applyAlignment="1">
      <alignment horizontal="right" vertical="center"/>
    </xf>
    <xf numFmtId="1" fontId="8" fillId="4" borderId="589" xfId="0" applyNumberFormat="1" applyFont="1" applyFill="1" applyBorder="1" applyAlignment="1">
      <alignment horizontal="left" vertical="center"/>
    </xf>
    <xf numFmtId="2" fontId="8" fillId="2" borderId="621" xfId="2" applyNumberFormat="1" applyFont="1" applyBorder="1" applyAlignment="1" applyProtection="1">
      <alignment horizontal="right" vertical="center"/>
      <protection locked="0"/>
    </xf>
    <xf numFmtId="2" fontId="8" fillId="2" borderId="622" xfId="2" applyNumberFormat="1" applyFont="1" applyBorder="1" applyAlignment="1" applyProtection="1">
      <alignment horizontal="right" vertical="center"/>
      <protection locked="0"/>
    </xf>
    <xf numFmtId="2" fontId="8" fillId="2" borderId="623" xfId="2" applyNumberFormat="1" applyFont="1" applyBorder="1" applyAlignment="1" applyProtection="1">
      <alignment horizontal="right" vertical="center"/>
      <protection locked="0"/>
    </xf>
    <xf numFmtId="1" fontId="8" fillId="2" borderId="624" xfId="2" applyNumberFormat="1" applyFont="1" applyBorder="1" applyAlignment="1" applyProtection="1">
      <alignment horizontal="right" vertical="center"/>
      <protection locked="0"/>
    </xf>
    <xf numFmtId="2" fontId="8" fillId="2" borderId="625" xfId="2" applyNumberFormat="1" applyFont="1" applyBorder="1" applyAlignment="1" applyProtection="1">
      <alignment horizontal="right" vertical="center"/>
      <protection locked="0"/>
    </xf>
    <xf numFmtId="2" fontId="8" fillId="3" borderId="626" xfId="0" applyNumberFormat="1" applyFont="1" applyFill="1" applyBorder="1" applyAlignment="1">
      <alignment horizontal="right" vertical="center"/>
    </xf>
    <xf numFmtId="2" fontId="8" fillId="2" borderId="627" xfId="2" applyNumberFormat="1" applyFont="1" applyBorder="1" applyAlignment="1" applyProtection="1">
      <alignment horizontal="right" vertical="center"/>
      <protection locked="0"/>
    </xf>
    <xf numFmtId="2" fontId="8" fillId="3" borderId="599" xfId="0" applyNumberFormat="1" applyFont="1" applyFill="1" applyBorder="1" applyAlignment="1">
      <alignment horizontal="right" vertical="center"/>
    </xf>
    <xf numFmtId="2" fontId="8" fillId="2" borderId="628" xfId="2" applyNumberFormat="1" applyFont="1" applyBorder="1" applyAlignment="1" applyProtection="1">
      <alignment horizontal="right" vertical="center"/>
      <protection locked="0"/>
    </xf>
    <xf numFmtId="2" fontId="8" fillId="2" borderId="629" xfId="2" applyNumberFormat="1" applyFont="1" applyBorder="1" applyAlignment="1" applyProtection="1">
      <alignment horizontal="right" vertical="center"/>
      <protection locked="0"/>
    </xf>
    <xf numFmtId="2" fontId="8" fillId="2" borderId="630" xfId="2" applyNumberFormat="1" applyFont="1" applyBorder="1" applyAlignment="1" applyProtection="1">
      <alignment horizontal="right" vertical="center"/>
      <protection locked="0"/>
    </xf>
    <xf numFmtId="2" fontId="8" fillId="2" borderId="631" xfId="2" applyNumberFormat="1" applyFont="1" applyBorder="1" applyAlignment="1" applyProtection="1">
      <alignment horizontal="right" vertical="center"/>
      <protection locked="0"/>
    </xf>
    <xf numFmtId="1" fontId="6" fillId="0" borderId="632" xfId="1" applyNumberFormat="1" applyFont="1" applyBorder="1" applyProtection="1">
      <protection hidden="1"/>
    </xf>
    <xf numFmtId="1" fontId="8" fillId="5" borderId="633" xfId="1" applyNumberFormat="1" applyFont="1" applyFill="1" applyBorder="1" applyProtection="1">
      <protection locked="0"/>
    </xf>
    <xf numFmtId="1" fontId="8" fillId="5" borderId="634" xfId="1" applyNumberFormat="1" applyFont="1" applyFill="1" applyBorder="1" applyProtection="1">
      <protection locked="0"/>
    </xf>
    <xf numFmtId="1" fontId="8" fillId="0" borderId="635" xfId="1" applyNumberFormat="1" applyFont="1" applyBorder="1"/>
    <xf numFmtId="1" fontId="8" fillId="0" borderId="636" xfId="1" applyNumberFormat="1" applyFont="1" applyBorder="1"/>
    <xf numFmtId="1" fontId="8" fillId="5" borderId="637" xfId="1" applyNumberFormat="1" applyFont="1" applyFill="1" applyBorder="1" applyProtection="1">
      <protection locked="0"/>
    </xf>
    <xf numFmtId="1" fontId="8" fillId="5" borderId="638" xfId="1" applyNumberFormat="1" applyFont="1" applyFill="1" applyBorder="1" applyProtection="1">
      <protection locked="0"/>
    </xf>
    <xf numFmtId="1" fontId="8" fillId="5" borderId="639" xfId="1" applyNumberFormat="1" applyFont="1" applyFill="1" applyBorder="1" applyProtection="1">
      <protection locked="0"/>
    </xf>
    <xf numFmtId="1" fontId="8" fillId="5" borderId="626" xfId="1" applyNumberFormat="1" applyFont="1" applyFill="1" applyBorder="1" applyProtection="1">
      <protection locked="0"/>
    </xf>
    <xf numFmtId="1" fontId="6" fillId="0" borderId="640" xfId="1" applyNumberFormat="1" applyFont="1" applyBorder="1"/>
    <xf numFmtId="1" fontId="6" fillId="0" borderId="604" xfId="1" applyNumberFormat="1" applyFont="1" applyBorder="1"/>
    <xf numFmtId="1" fontId="8" fillId="0" borderId="641" xfId="1" applyNumberFormat="1" applyFont="1" applyBorder="1" applyAlignment="1">
      <alignment horizontal="center" vertical="center" wrapText="1"/>
    </xf>
    <xf numFmtId="1" fontId="8" fillId="0" borderId="642" xfId="1" applyNumberFormat="1" applyFont="1" applyBorder="1" applyAlignment="1">
      <alignment horizontal="center" vertical="center" wrapText="1"/>
    </xf>
    <xf numFmtId="1" fontId="8" fillId="5" borderId="643" xfId="1" applyNumberFormat="1" applyFont="1" applyFill="1" applyBorder="1" applyAlignment="1" applyProtection="1">
      <alignment horizontal="right"/>
      <protection locked="0"/>
    </xf>
    <xf numFmtId="1" fontId="8" fillId="0" borderId="635" xfId="1" applyNumberFormat="1" applyFont="1" applyBorder="1" applyAlignment="1">
      <alignment horizontal="left"/>
    </xf>
    <xf numFmtId="1" fontId="8" fillId="0" borderId="644" xfId="1" applyNumberFormat="1" applyFont="1" applyBorder="1" applyAlignment="1">
      <alignment horizontal="left"/>
    </xf>
    <xf numFmtId="1" fontId="5" fillId="0" borderId="604" xfId="1" applyNumberFormat="1" applyFont="1" applyBorder="1" applyProtection="1">
      <protection hidden="1"/>
    </xf>
    <xf numFmtId="1" fontId="5" fillId="4" borderId="570" xfId="1" applyNumberFormat="1" applyFont="1" applyFill="1" applyBorder="1" applyProtection="1">
      <protection hidden="1"/>
    </xf>
    <xf numFmtId="1" fontId="8" fillId="0" borderId="645" xfId="1" applyNumberFormat="1" applyFont="1" applyBorder="1"/>
    <xf numFmtId="1" fontId="8" fillId="0" borderId="646" xfId="1" applyNumberFormat="1" applyFont="1" applyBorder="1" applyAlignment="1">
      <alignment horizontal="right"/>
    </xf>
    <xf numFmtId="1" fontId="8" fillId="5" borderId="646" xfId="1" applyNumberFormat="1" applyFont="1" applyFill="1" applyBorder="1" applyProtection="1">
      <protection locked="0"/>
    </xf>
    <xf numFmtId="1" fontId="6" fillId="0" borderId="603" xfId="1" applyNumberFormat="1" applyFont="1" applyBorder="1" applyProtection="1">
      <protection hidden="1"/>
    </xf>
    <xf numFmtId="1" fontId="8" fillId="0" borderId="642" xfId="0" applyNumberFormat="1" applyFont="1" applyBorder="1" applyAlignment="1">
      <alignment horizontal="center" vertical="center" wrapText="1"/>
    </xf>
    <xf numFmtId="1" fontId="8" fillId="0" borderId="647" xfId="1" applyNumberFormat="1" applyFont="1" applyBorder="1" applyAlignment="1">
      <alignment horizontal="center" vertical="center" wrapText="1"/>
    </xf>
    <xf numFmtId="1" fontId="8" fillId="5" borderId="648" xfId="0" applyNumberFormat="1" applyFont="1" applyFill="1" applyBorder="1" applyProtection="1">
      <protection locked="0"/>
    </xf>
    <xf numFmtId="1" fontId="8" fillId="5" borderId="649" xfId="1" applyNumberFormat="1" applyFont="1" applyFill="1" applyBorder="1" applyProtection="1">
      <protection locked="0"/>
    </xf>
    <xf numFmtId="0" fontId="8" fillId="0" borderId="636" xfId="0" applyFont="1" applyBorder="1" applyAlignment="1">
      <alignment vertical="center" wrapText="1"/>
    </xf>
    <xf numFmtId="1" fontId="8" fillId="0" borderId="636" xfId="0" applyNumberFormat="1" applyFont="1" applyBorder="1" applyAlignment="1">
      <alignment horizontal="right" vertical="center"/>
    </xf>
    <xf numFmtId="1" fontId="8" fillId="5" borderId="637" xfId="0" applyNumberFormat="1" applyFont="1" applyFill="1" applyBorder="1" applyProtection="1">
      <protection locked="0"/>
    </xf>
    <xf numFmtId="1" fontId="8" fillId="5" borderId="650" xfId="0" applyNumberFormat="1" applyFont="1" applyFill="1" applyBorder="1" applyProtection="1">
      <protection locked="0"/>
    </xf>
    <xf numFmtId="1" fontId="8" fillId="5" borderId="651" xfId="0" applyNumberFormat="1" applyFont="1" applyFill="1" applyBorder="1" applyProtection="1">
      <protection locked="0"/>
    </xf>
    <xf numFmtId="1" fontId="8" fillId="5" borderId="652" xfId="0" applyNumberFormat="1" applyFont="1" applyFill="1" applyBorder="1" applyProtection="1">
      <protection locked="0"/>
    </xf>
    <xf numFmtId="1" fontId="8" fillId="5" borderId="653" xfId="0" applyNumberFormat="1" applyFont="1" applyFill="1" applyBorder="1" applyProtection="1">
      <protection locked="0"/>
    </xf>
    <xf numFmtId="1" fontId="8" fillId="5" borderId="633" xfId="0" applyNumberFormat="1" applyFont="1" applyFill="1" applyBorder="1" applyProtection="1">
      <protection locked="0"/>
    </xf>
    <xf numFmtId="1" fontId="8" fillId="0" borderId="637" xfId="0" applyNumberFormat="1" applyFont="1" applyBorder="1"/>
    <xf numFmtId="1" fontId="8" fillId="5" borderId="636" xfId="0" applyNumberFormat="1" applyFont="1" applyFill="1" applyBorder="1" applyProtection="1">
      <protection locked="0"/>
    </xf>
    <xf numFmtId="1" fontId="8" fillId="5" borderId="638" xfId="0" applyNumberFormat="1" applyFont="1" applyFill="1" applyBorder="1" applyProtection="1">
      <protection locked="0"/>
    </xf>
    <xf numFmtId="1" fontId="8" fillId="5" borderId="644" xfId="0" applyNumberFormat="1" applyFont="1" applyFill="1" applyBorder="1" applyProtection="1">
      <protection locked="0"/>
    </xf>
    <xf numFmtId="1" fontId="8" fillId="0" borderId="652" xfId="0" applyNumberFormat="1" applyFont="1" applyBorder="1"/>
    <xf numFmtId="1" fontId="8" fillId="5" borderId="654" xfId="0" applyNumberFormat="1" applyFont="1" applyFill="1" applyBorder="1" applyProtection="1">
      <protection locked="0"/>
    </xf>
    <xf numFmtId="1" fontId="8" fillId="0" borderId="626" xfId="0" applyNumberFormat="1" applyFont="1" applyBorder="1"/>
    <xf numFmtId="1" fontId="5" fillId="0" borderId="655" xfId="0" applyNumberFormat="1" applyFont="1" applyBorder="1"/>
    <xf numFmtId="1" fontId="6" fillId="0" borderId="656" xfId="1" applyNumberFormat="1" applyFont="1" applyBorder="1"/>
    <xf numFmtId="1" fontId="8" fillId="5" borderId="633" xfId="1" applyNumberFormat="1" applyFont="1" applyFill="1" applyBorder="1" applyAlignment="1" applyProtection="1">
      <alignment horizontal="right"/>
      <protection locked="0"/>
    </xf>
    <xf numFmtId="1" fontId="8" fillId="5" borderId="652" xfId="1" applyNumberFormat="1" applyFont="1" applyFill="1" applyBorder="1" applyAlignment="1" applyProtection="1">
      <alignment horizontal="right"/>
      <protection locked="0"/>
    </xf>
    <xf numFmtId="1" fontId="8" fillId="5" borderId="654" xfId="1" applyNumberFormat="1" applyFont="1" applyFill="1" applyBorder="1" applyAlignment="1" applyProtection="1">
      <alignment horizontal="right"/>
      <protection locked="0"/>
    </xf>
    <xf numFmtId="1" fontId="8" fillId="5" borderId="657" xfId="1" applyNumberFormat="1" applyFont="1" applyFill="1" applyBorder="1" applyAlignment="1" applyProtection="1">
      <alignment horizontal="right"/>
      <protection locked="0"/>
    </xf>
    <xf numFmtId="1" fontId="8" fillId="5" borderId="649" xfId="1" applyNumberFormat="1" applyFont="1" applyFill="1" applyBorder="1" applyAlignment="1" applyProtection="1">
      <alignment horizontal="right"/>
      <protection locked="0"/>
    </xf>
    <xf numFmtId="1" fontId="8" fillId="5" borderId="657" xfId="1" applyNumberFormat="1" applyFont="1" applyFill="1" applyBorder="1" applyProtection="1">
      <protection locked="0"/>
    </xf>
    <xf numFmtId="1" fontId="8" fillId="5" borderId="658" xfId="1" applyNumberFormat="1" applyFont="1" applyFill="1" applyBorder="1" applyProtection="1">
      <protection locked="0"/>
    </xf>
    <xf numFmtId="1" fontId="8" fillId="5" borderId="659" xfId="1" applyNumberFormat="1" applyFont="1" applyFill="1" applyBorder="1" applyProtection="1">
      <protection locked="0"/>
    </xf>
    <xf numFmtId="1" fontId="8" fillId="5" borderId="660" xfId="1" applyNumberFormat="1" applyFont="1" applyFill="1" applyBorder="1" applyProtection="1">
      <protection locked="0"/>
    </xf>
    <xf numFmtId="1" fontId="8" fillId="0" borderId="636" xfId="1" applyNumberFormat="1" applyFont="1" applyBorder="1" applyAlignment="1">
      <alignment wrapText="1"/>
    </xf>
    <xf numFmtId="1" fontId="8" fillId="5" borderId="661" xfId="1" applyNumberFormat="1" applyFont="1" applyFill="1" applyBorder="1" applyProtection="1">
      <protection locked="0"/>
    </xf>
    <xf numFmtId="1" fontId="8" fillId="5" borderId="650" xfId="1" applyNumberFormat="1" applyFont="1" applyFill="1" applyBorder="1" applyProtection="1">
      <protection locked="0"/>
    </xf>
    <xf numFmtId="1" fontId="8" fillId="5" borderId="662" xfId="1" applyNumberFormat="1" applyFont="1" applyFill="1" applyBorder="1" applyProtection="1">
      <protection locked="0"/>
    </xf>
    <xf numFmtId="1" fontId="8" fillId="5" borderId="663" xfId="0" applyNumberFormat="1" applyFont="1" applyFill="1" applyBorder="1" applyProtection="1">
      <protection locked="0"/>
    </xf>
    <xf numFmtId="1" fontId="8" fillId="8" borderId="639" xfId="0" applyNumberFormat="1" applyFont="1" applyFill="1" applyBorder="1"/>
    <xf numFmtId="1" fontId="8" fillId="8" borderId="664" xfId="0" applyNumberFormat="1" applyFont="1" applyFill="1" applyBorder="1"/>
    <xf numFmtId="1" fontId="8" fillId="5" borderId="662" xfId="0" applyNumberFormat="1" applyFont="1" applyFill="1" applyBorder="1" applyProtection="1">
      <protection locked="0"/>
    </xf>
    <xf numFmtId="1" fontId="8" fillId="3" borderId="646" xfId="0" applyNumberFormat="1" applyFont="1" applyFill="1" applyBorder="1" applyAlignment="1">
      <alignment horizontal="left" vertical="center"/>
    </xf>
    <xf numFmtId="1" fontId="8" fillId="2" borderId="665" xfId="2" applyNumberFormat="1" applyFont="1" applyBorder="1" applyAlignment="1" applyProtection="1">
      <alignment horizontal="right" vertical="center"/>
      <protection locked="0"/>
    </xf>
    <xf numFmtId="2" fontId="8" fillId="2" borderId="665" xfId="2" applyNumberFormat="1" applyFont="1" applyBorder="1" applyAlignment="1" applyProtection="1">
      <alignment horizontal="right" vertical="center"/>
      <protection locked="0"/>
    </xf>
    <xf numFmtId="2" fontId="8" fillId="3" borderId="657" xfId="0" applyNumberFormat="1" applyFont="1" applyFill="1" applyBorder="1" applyAlignment="1">
      <alignment horizontal="right" vertical="center"/>
    </xf>
    <xf numFmtId="2" fontId="8" fillId="2" borderId="666" xfId="2" applyNumberFormat="1" applyFont="1" applyBorder="1" applyAlignment="1" applyProtection="1">
      <alignment horizontal="right" vertical="center"/>
      <protection locked="0"/>
    </xf>
    <xf numFmtId="2" fontId="8" fillId="2" borderId="667" xfId="2" applyNumberFormat="1" applyFont="1" applyBorder="1" applyAlignment="1" applyProtection="1">
      <alignment horizontal="right" vertical="center"/>
      <protection locked="0"/>
    </xf>
    <xf numFmtId="2" fontId="8" fillId="2" borderId="668" xfId="2" applyNumberFormat="1" applyFont="1" applyBorder="1" applyAlignment="1" applyProtection="1">
      <alignment horizontal="right" vertical="center"/>
      <protection locked="0"/>
    </xf>
    <xf numFmtId="1" fontId="8" fillId="3" borderId="636" xfId="0" applyNumberFormat="1" applyFont="1" applyFill="1" applyBorder="1" applyAlignment="1">
      <alignment horizontal="left" vertical="center"/>
    </xf>
    <xf numFmtId="2" fontId="8" fillId="3" borderId="637" xfId="0" applyNumberFormat="1" applyFont="1" applyFill="1" applyBorder="1" applyAlignment="1">
      <alignment horizontal="right" vertical="center"/>
    </xf>
    <xf numFmtId="2" fontId="8" fillId="3" borderId="650" xfId="0" applyNumberFormat="1" applyFont="1" applyFill="1" applyBorder="1" applyAlignment="1">
      <alignment horizontal="right" vertical="center"/>
    </xf>
    <xf numFmtId="1" fontId="8" fillId="4" borderId="636" xfId="0" applyNumberFormat="1" applyFont="1" applyFill="1" applyBorder="1" applyAlignment="1">
      <alignment horizontal="left" vertical="center"/>
    </xf>
    <xf numFmtId="2" fontId="8" fillId="3" borderId="669" xfId="0" applyNumberFormat="1" applyFont="1" applyFill="1" applyBorder="1" applyAlignment="1">
      <alignment horizontal="right" vertical="center"/>
    </xf>
    <xf numFmtId="2" fontId="8" fillId="3" borderId="652" xfId="0" applyNumberFormat="1" applyFont="1" applyFill="1" applyBorder="1" applyAlignment="1">
      <alignment horizontal="right" vertical="center"/>
    </xf>
    <xf numFmtId="1" fontId="6" fillId="0" borderId="670" xfId="1" applyNumberFormat="1" applyFont="1" applyBorder="1" applyProtection="1">
      <protection hidden="1"/>
    </xf>
    <xf numFmtId="1" fontId="8" fillId="0" borderId="671" xfId="1" applyNumberFormat="1" applyFont="1" applyBorder="1"/>
    <xf numFmtId="1" fontId="8" fillId="0" borderId="672" xfId="1" applyNumberFormat="1" applyFont="1" applyBorder="1"/>
    <xf numFmtId="1" fontId="8" fillId="5" borderId="673" xfId="1" applyNumberFormat="1" applyFont="1" applyFill="1" applyBorder="1" applyProtection="1">
      <protection locked="0"/>
    </xf>
    <xf numFmtId="1" fontId="8" fillId="5" borderId="674" xfId="1" applyNumberFormat="1" applyFont="1" applyFill="1" applyBorder="1" applyProtection="1">
      <protection locked="0"/>
    </xf>
    <xf numFmtId="1" fontId="8" fillId="5" borderId="675" xfId="1" applyNumberFormat="1" applyFont="1" applyFill="1" applyBorder="1" applyProtection="1">
      <protection locked="0"/>
    </xf>
    <xf numFmtId="1" fontId="8" fillId="5" borderId="669" xfId="1" applyNumberFormat="1" applyFont="1" applyFill="1" applyBorder="1" applyProtection="1">
      <protection locked="0"/>
    </xf>
    <xf numFmtId="1" fontId="6" fillId="0" borderId="676" xfId="1" applyNumberFormat="1" applyFont="1" applyBorder="1"/>
    <xf numFmtId="1" fontId="6" fillId="0" borderId="677" xfId="1" applyNumberFormat="1" applyFont="1" applyBorder="1"/>
    <xf numFmtId="1" fontId="8" fillId="5" borderId="646" xfId="1" applyNumberFormat="1" applyFont="1" applyFill="1" applyBorder="1" applyAlignment="1" applyProtection="1">
      <alignment horizontal="right"/>
      <protection locked="0"/>
    </xf>
    <xf numFmtId="1" fontId="8" fillId="5" borderId="658" xfId="1" applyNumberFormat="1" applyFont="1" applyFill="1" applyBorder="1" applyAlignment="1" applyProtection="1">
      <alignment horizontal="right"/>
      <protection locked="0"/>
    </xf>
    <xf numFmtId="1" fontId="8" fillId="0" borderId="671" xfId="1" applyNumberFormat="1" applyFont="1" applyBorder="1" applyAlignment="1">
      <alignment horizontal="left"/>
    </xf>
    <xf numFmtId="1" fontId="8" fillId="0" borderId="678" xfId="1" applyNumberFormat="1" applyFont="1" applyBorder="1" applyAlignment="1">
      <alignment horizontal="left"/>
    </xf>
    <xf numFmtId="1" fontId="5" fillId="0" borderId="677" xfId="1" applyNumberFormat="1" applyFont="1" applyBorder="1" applyProtection="1">
      <protection hidden="1"/>
    </xf>
    <xf numFmtId="1" fontId="6" fillId="0" borderId="677" xfId="1" applyNumberFormat="1" applyFont="1" applyBorder="1" applyProtection="1">
      <protection hidden="1"/>
    </xf>
    <xf numFmtId="1" fontId="5" fillId="4" borderId="679" xfId="1" applyNumberFormat="1" applyFont="1" applyFill="1" applyBorder="1" applyProtection="1">
      <protection hidden="1"/>
    </xf>
    <xf numFmtId="1" fontId="6" fillId="0" borderId="679" xfId="1" applyNumberFormat="1" applyFont="1" applyBorder="1" applyProtection="1">
      <protection hidden="1"/>
    </xf>
    <xf numFmtId="1" fontId="5" fillId="0" borderId="679" xfId="1" applyNumberFormat="1" applyFont="1" applyBorder="1" applyProtection="1">
      <protection hidden="1"/>
    </xf>
    <xf numFmtId="1" fontId="6" fillId="0" borderId="656" xfId="1" applyNumberFormat="1" applyFont="1" applyBorder="1" applyProtection="1">
      <protection hidden="1"/>
    </xf>
    <xf numFmtId="1" fontId="8" fillId="5" borderId="680" xfId="1" applyNumberFormat="1" applyFont="1" applyFill="1" applyBorder="1" applyProtection="1">
      <protection locked="0"/>
    </xf>
    <xf numFmtId="0" fontId="8" fillId="0" borderId="672" xfId="0" applyFont="1" applyBorder="1" applyAlignment="1">
      <alignment vertical="center" wrapText="1"/>
    </xf>
    <xf numFmtId="1" fontId="8" fillId="0" borderId="672" xfId="0" applyNumberFormat="1" applyFont="1" applyBorder="1" applyAlignment="1">
      <alignment horizontal="right" vertical="center"/>
    </xf>
    <xf numFmtId="1" fontId="8" fillId="5" borderId="673" xfId="0" applyNumberFormat="1" applyFont="1" applyFill="1" applyBorder="1" applyProtection="1">
      <protection locked="0"/>
    </xf>
    <xf numFmtId="1" fontId="8" fillId="5" borderId="681" xfId="0" applyNumberFormat="1" applyFont="1" applyFill="1" applyBorder="1" applyProtection="1">
      <protection locked="0"/>
    </xf>
    <xf numFmtId="1" fontId="8" fillId="5" borderId="682" xfId="0" applyNumberFormat="1" applyFont="1" applyFill="1" applyBorder="1" applyProtection="1">
      <protection locked="0"/>
    </xf>
    <xf numFmtId="1" fontId="8" fillId="5" borderId="683" xfId="0" applyNumberFormat="1" applyFont="1" applyFill="1" applyBorder="1" applyProtection="1">
      <protection locked="0"/>
    </xf>
    <xf numFmtId="1" fontId="8" fillId="5" borderId="684" xfId="0" applyNumberFormat="1" applyFont="1" applyFill="1" applyBorder="1" applyProtection="1">
      <protection locked="0"/>
    </xf>
    <xf numFmtId="1" fontId="8" fillId="3" borderId="642" xfId="0" applyNumberFormat="1" applyFont="1" applyFill="1" applyBorder="1" applyAlignment="1">
      <alignment horizontal="center" vertical="center" wrapText="1"/>
    </xf>
    <xf numFmtId="1" fontId="8" fillId="0" borderId="673" xfId="0" applyNumberFormat="1" applyFont="1" applyBorder="1"/>
    <xf numFmtId="1" fontId="8" fillId="5" borderId="672" xfId="0" applyNumberFormat="1" applyFont="1" applyFill="1" applyBorder="1" applyProtection="1">
      <protection locked="0"/>
    </xf>
    <xf numFmtId="1" fontId="8" fillId="5" borderId="674" xfId="0" applyNumberFormat="1" applyFont="1" applyFill="1" applyBorder="1" applyProtection="1">
      <protection locked="0"/>
    </xf>
    <xf numFmtId="1" fontId="8" fillId="5" borderId="678" xfId="0" applyNumberFormat="1" applyFont="1" applyFill="1" applyBorder="1" applyProtection="1">
      <protection locked="0"/>
    </xf>
    <xf numFmtId="1" fontId="8" fillId="0" borderId="683" xfId="0" applyNumberFormat="1" applyFont="1" applyBorder="1"/>
    <xf numFmtId="1" fontId="8" fillId="5" borderId="685" xfId="0" applyNumberFormat="1" applyFont="1" applyFill="1" applyBorder="1" applyProtection="1">
      <protection locked="0"/>
    </xf>
    <xf numFmtId="1" fontId="8" fillId="0" borderId="641" xfId="0" applyNumberFormat="1" applyFont="1" applyBorder="1" applyAlignment="1">
      <alignment horizontal="center"/>
    </xf>
    <xf numFmtId="1" fontId="8" fillId="0" borderId="669" xfId="0" applyNumberFormat="1" applyFont="1" applyBorder="1"/>
    <xf numFmtId="1" fontId="5" fillId="0" borderId="686" xfId="0" applyNumberFormat="1" applyFont="1" applyBorder="1"/>
    <xf numFmtId="1" fontId="8" fillId="0" borderId="647" xfId="1" applyNumberFormat="1" applyFont="1" applyBorder="1" applyAlignment="1">
      <alignment horizontal="center" vertical="center"/>
    </xf>
    <xf numFmtId="1" fontId="8" fillId="0" borderId="641" xfId="1" applyNumberFormat="1" applyFont="1" applyBorder="1" applyAlignment="1">
      <alignment horizontal="left" wrapText="1"/>
    </xf>
    <xf numFmtId="1" fontId="8" fillId="0" borderId="642" xfId="1" applyNumberFormat="1" applyFont="1" applyBorder="1" applyAlignment="1">
      <alignment horizontal="right"/>
    </xf>
    <xf numFmtId="1" fontId="8" fillId="5" borderId="647" xfId="1" applyNumberFormat="1" applyFont="1" applyFill="1" applyBorder="1" applyAlignment="1" applyProtection="1">
      <alignment horizontal="right"/>
      <protection locked="0"/>
    </xf>
    <xf numFmtId="1" fontId="8" fillId="5" borderId="687" xfId="1" applyNumberFormat="1" applyFont="1" applyFill="1" applyBorder="1" applyAlignment="1" applyProtection="1">
      <alignment horizontal="right"/>
      <protection locked="0"/>
    </xf>
    <xf numFmtId="1" fontId="8" fillId="5" borderId="680" xfId="1" applyNumberFormat="1" applyFont="1" applyFill="1" applyBorder="1" applyAlignment="1" applyProtection="1">
      <alignment horizontal="right"/>
      <protection locked="0"/>
    </xf>
    <xf numFmtId="1" fontId="5" fillId="0" borderId="688" xfId="1" applyNumberFormat="1" applyFont="1" applyBorder="1" applyProtection="1">
      <protection hidden="1"/>
    </xf>
    <xf numFmtId="1" fontId="6" fillId="0" borderId="688" xfId="1" applyNumberFormat="1" applyFont="1" applyBorder="1" applyProtection="1">
      <protection hidden="1"/>
    </xf>
    <xf numFmtId="1" fontId="6" fillId="0" borderId="689" xfId="1" applyNumberFormat="1" applyFont="1" applyBorder="1" applyProtection="1">
      <protection hidden="1"/>
    </xf>
    <xf numFmtId="1" fontId="6" fillId="0" borderId="690" xfId="1" applyNumberFormat="1" applyFont="1" applyBorder="1"/>
    <xf numFmtId="1" fontId="8" fillId="0" borderId="691" xfId="1" applyNumberFormat="1" applyFont="1" applyBorder="1" applyAlignment="1">
      <alignment horizontal="center" vertical="center" wrapText="1"/>
    </xf>
    <xf numFmtId="1" fontId="8" fillId="0" borderId="642" xfId="1" applyNumberFormat="1" applyFont="1" applyBorder="1" applyAlignment="1">
      <alignment horizontal="center" wrapText="1"/>
    </xf>
    <xf numFmtId="1" fontId="8" fillId="0" borderId="647" xfId="1" applyNumberFormat="1" applyFont="1" applyBorder="1" applyAlignment="1">
      <alignment horizontal="right"/>
    </xf>
    <xf numFmtId="1" fontId="8" fillId="5" borderId="692" xfId="1" applyNumberFormat="1" applyFont="1" applyFill="1" applyBorder="1" applyProtection="1">
      <protection locked="0"/>
    </xf>
    <xf numFmtId="1" fontId="8" fillId="5" borderId="693" xfId="1" applyNumberFormat="1" applyFont="1" applyFill="1" applyBorder="1" applyProtection="1">
      <protection locked="0"/>
    </xf>
    <xf numFmtId="1" fontId="8" fillId="0" borderId="694" xfId="1" applyNumberFormat="1" applyFont="1" applyBorder="1" applyAlignment="1">
      <alignment wrapText="1"/>
    </xf>
    <xf numFmtId="1" fontId="8" fillId="0" borderId="694" xfId="1" applyNumberFormat="1" applyFont="1" applyBorder="1"/>
    <xf numFmtId="1" fontId="8" fillId="5" borderId="695" xfId="1" applyNumberFormat="1" applyFont="1" applyFill="1" applyBorder="1" applyProtection="1">
      <protection locked="0"/>
    </xf>
    <xf numFmtId="1" fontId="8" fillId="5" borderId="696" xfId="1" applyNumberFormat="1" applyFont="1" applyFill="1" applyBorder="1" applyProtection="1">
      <protection locked="0"/>
    </xf>
    <xf numFmtId="1" fontId="8" fillId="5" borderId="697" xfId="1" applyNumberFormat="1" applyFont="1" applyFill="1" applyBorder="1" applyProtection="1">
      <protection locked="0"/>
    </xf>
    <xf numFmtId="1" fontId="8" fillId="0" borderId="642" xfId="1" applyNumberFormat="1" applyFont="1" applyBorder="1"/>
    <xf numFmtId="1" fontId="8" fillId="0" borderId="647" xfId="1" applyNumberFormat="1" applyFont="1" applyBorder="1"/>
    <xf numFmtId="1" fontId="8" fillId="0" borderId="691" xfId="1" applyNumberFormat="1" applyFont="1" applyBorder="1"/>
    <xf numFmtId="1" fontId="8" fillId="0" borderId="647" xfId="0" applyNumberFormat="1" applyFont="1" applyBorder="1" applyAlignment="1">
      <alignment horizontal="center" vertical="center" wrapText="1"/>
    </xf>
    <xf numFmtId="1" fontId="8" fillId="0" borderId="698" xfId="0" applyNumberFormat="1" applyFont="1" applyBorder="1" applyAlignment="1">
      <alignment horizontal="center" vertical="center"/>
    </xf>
    <xf numFmtId="1" fontId="8" fillId="0" borderId="691" xfId="0" applyNumberFormat="1" applyFont="1" applyBorder="1" applyAlignment="1">
      <alignment horizontal="center" vertical="center"/>
    </xf>
    <xf numFmtId="1" fontId="8" fillId="8" borderId="697" xfId="0" applyNumberFormat="1" applyFont="1" applyFill="1" applyBorder="1"/>
  </cellXfs>
  <cellStyles count="4">
    <cellStyle name="Normal" xfId="0" builtinId="0"/>
    <cellStyle name="Normal 6" xfId="3"/>
    <cellStyle name="Normal_REM 21-2002" xfId="1"/>
    <cellStyle name="Notas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1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2%20fina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3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4%20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5%20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6%20fina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7%20fin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8%20fina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9%20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10%20final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11%20final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12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activeCell="E22" sqref="E22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",[1]NOMBRE!B2," - ","( ",[1]NOMBRE!C2,[1]NOMBRE!D2,[1]NOMBRE!E2,[1]NOMBRE!F2,[1]NOMBRE!G2," )")</f>
        <v>COMUNA: 0 - ( 00000 )</v>
      </c>
    </row>
    <row r="3" spans="1:112" x14ac:dyDescent="0.25">
      <c r="A3" s="1" t="str">
        <f>CONCATENATE("ESTABLECIMIENTO/ESTRATEGIA: ",[1]NOMBRE!B3," - ","( ",[1]NOMBRE!C3,[1]NOMBRE!D3,[1]NOMBRE!E3,[1]NOMBRE!F3,[1]NOMBRE!G3,[1]NOMBRE!H3," )")</f>
        <v>ESTABLECIMIENTO/ESTRATEGIA: 0 - ( 000000 )</v>
      </c>
    </row>
    <row r="4" spans="1:112" x14ac:dyDescent="0.25">
      <c r="A4" s="1" t="str">
        <f>CONCATENATE("MES: ",[1]NOMBRE!B6," - ","( ",[1]NOMBRE!C6,[1]NOMBRE!D6," )")</f>
        <v>MES: 0 - ( 00 )</v>
      </c>
    </row>
    <row r="5" spans="1:112" x14ac:dyDescent="0.25">
      <c r="A5" s="1" t="str">
        <f>CONCATENATE("AÑO: ",[1]NOMBRE!B7)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8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273" t="s">
        <v>6</v>
      </c>
      <c r="C9" s="276" t="s">
        <v>7</v>
      </c>
      <c r="D9" s="276" t="s">
        <v>8</v>
      </c>
      <c r="E9" s="276" t="s">
        <v>9</v>
      </c>
      <c r="F9" s="279" t="s">
        <v>10</v>
      </c>
      <c r="G9" s="282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4"/>
      <c r="Z9" s="287" t="s">
        <v>12</v>
      </c>
      <c r="AA9" s="287"/>
      <c r="AB9" s="287"/>
      <c r="AC9" s="287"/>
      <c r="AD9" s="287"/>
      <c r="AE9" s="288"/>
    </row>
    <row r="10" spans="1:112" x14ac:dyDescent="0.25">
      <c r="A10" s="271"/>
      <c r="B10" s="274"/>
      <c r="C10" s="277"/>
      <c r="D10" s="277"/>
      <c r="E10" s="277"/>
      <c r="F10" s="280"/>
      <c r="G10" s="289" t="s">
        <v>13</v>
      </c>
      <c r="H10" s="290"/>
      <c r="I10" s="290"/>
      <c r="J10" s="279"/>
      <c r="K10" s="289" t="s">
        <v>14</v>
      </c>
      <c r="L10" s="290"/>
      <c r="M10" s="290"/>
      <c r="N10" s="290"/>
      <c r="O10" s="279"/>
      <c r="P10" s="289" t="s">
        <v>15</v>
      </c>
      <c r="Q10" s="290"/>
      <c r="R10" s="290"/>
      <c r="S10" s="290"/>
      <c r="T10" s="279"/>
      <c r="U10" s="289" t="s">
        <v>16</v>
      </c>
      <c r="V10" s="290"/>
      <c r="W10" s="290"/>
      <c r="X10" s="290"/>
      <c r="Y10" s="293"/>
      <c r="Z10" s="290" t="s">
        <v>17</v>
      </c>
      <c r="AA10" s="290"/>
      <c r="AB10" s="279"/>
      <c r="AC10" s="289" t="s">
        <v>18</v>
      </c>
      <c r="AD10" s="290"/>
      <c r="AE10" s="279"/>
    </row>
    <row r="11" spans="1:112" x14ac:dyDescent="0.25">
      <c r="A11" s="271"/>
      <c r="B11" s="274"/>
      <c r="C11" s="277"/>
      <c r="D11" s="277"/>
      <c r="E11" s="277"/>
      <c r="F11" s="280"/>
      <c r="G11" s="291"/>
      <c r="H11" s="292"/>
      <c r="I11" s="292"/>
      <c r="J11" s="281"/>
      <c r="K11" s="291"/>
      <c r="L11" s="292"/>
      <c r="M11" s="292"/>
      <c r="N11" s="292"/>
      <c r="O11" s="281"/>
      <c r="P11" s="291"/>
      <c r="Q11" s="292"/>
      <c r="R11" s="292"/>
      <c r="S11" s="292"/>
      <c r="T11" s="281"/>
      <c r="U11" s="291"/>
      <c r="V11" s="292"/>
      <c r="W11" s="292"/>
      <c r="X11" s="292"/>
      <c r="Y11" s="294"/>
      <c r="Z11" s="292"/>
      <c r="AA11" s="292"/>
      <c r="AB11" s="281"/>
      <c r="AC11" s="291"/>
      <c r="AD11" s="292"/>
      <c r="AE11" s="281"/>
    </row>
    <row r="12" spans="1:112" ht="21" x14ac:dyDescent="0.25">
      <c r="A12" s="272"/>
      <c r="B12" s="275"/>
      <c r="C12" s="278"/>
      <c r="D12" s="278"/>
      <c r="E12" s="278"/>
      <c r="F12" s="281"/>
      <c r="G12" s="11" t="s">
        <v>19</v>
      </c>
      <c r="H12" s="12" t="s">
        <v>20</v>
      </c>
      <c r="I12" s="12" t="s">
        <v>21</v>
      </c>
      <c r="J12" s="13" t="s">
        <v>22</v>
      </c>
      <c r="K12" s="11" t="s">
        <v>19</v>
      </c>
      <c r="L12" s="12" t="s">
        <v>20</v>
      </c>
      <c r="M12" s="12" t="s">
        <v>21</v>
      </c>
      <c r="N12" s="12" t="s">
        <v>22</v>
      </c>
      <c r="O12" s="13" t="s">
        <v>23</v>
      </c>
      <c r="P12" s="11" t="s">
        <v>19</v>
      </c>
      <c r="Q12" s="12" t="s">
        <v>20</v>
      </c>
      <c r="R12" s="12" t="s">
        <v>21</v>
      </c>
      <c r="S12" s="12" t="s">
        <v>22</v>
      </c>
      <c r="T12" s="13" t="s">
        <v>23</v>
      </c>
      <c r="U12" s="11" t="s">
        <v>19</v>
      </c>
      <c r="V12" s="12" t="s">
        <v>20</v>
      </c>
      <c r="W12" s="12" t="s">
        <v>21</v>
      </c>
      <c r="X12" s="12" t="s">
        <v>22</v>
      </c>
      <c r="Y12" s="14" t="s">
        <v>23</v>
      </c>
      <c r="Z12" s="11" t="s">
        <v>19</v>
      </c>
      <c r="AA12" s="12" t="s">
        <v>24</v>
      </c>
      <c r="AB12" s="15" t="s">
        <v>25</v>
      </c>
      <c r="AC12" s="11" t="s">
        <v>19</v>
      </c>
      <c r="AD12" s="12" t="s">
        <v>24</v>
      </c>
      <c r="AE12" s="15" t="s">
        <v>25</v>
      </c>
    </row>
    <row r="13" spans="1:112" x14ac:dyDescent="0.25">
      <c r="A13" s="16" t="s">
        <v>26</v>
      </c>
      <c r="B13" s="17">
        <f t="shared" ref="B13:AE13" si="0">SUM(B14:B17)</f>
        <v>6</v>
      </c>
      <c r="C13" s="18">
        <f t="shared" si="0"/>
        <v>6</v>
      </c>
      <c r="D13" s="19">
        <f t="shared" si="0"/>
        <v>6</v>
      </c>
      <c r="E13" s="19">
        <f t="shared" si="0"/>
        <v>18327</v>
      </c>
      <c r="F13" s="20">
        <f t="shared" si="0"/>
        <v>17002</v>
      </c>
      <c r="G13" s="21">
        <f t="shared" si="0"/>
        <v>8329</v>
      </c>
      <c r="H13" s="19">
        <f t="shared" si="0"/>
        <v>8329</v>
      </c>
      <c r="I13" s="19">
        <f t="shared" si="0"/>
        <v>0</v>
      </c>
      <c r="J13" s="20">
        <f t="shared" si="0"/>
        <v>0</v>
      </c>
      <c r="K13" s="21">
        <f t="shared" si="0"/>
        <v>7972.09</v>
      </c>
      <c r="L13" s="19">
        <f t="shared" si="0"/>
        <v>6567.2999999999993</v>
      </c>
      <c r="M13" s="19">
        <f t="shared" si="0"/>
        <v>26.66</v>
      </c>
      <c r="N13" s="19">
        <f t="shared" si="0"/>
        <v>31.810000000000002</v>
      </c>
      <c r="O13" s="20">
        <f t="shared" si="0"/>
        <v>1346.3200000000002</v>
      </c>
      <c r="P13" s="21">
        <f t="shared" si="0"/>
        <v>4884.63</v>
      </c>
      <c r="Q13" s="19">
        <f t="shared" si="0"/>
        <v>1817.16</v>
      </c>
      <c r="R13" s="19">
        <f t="shared" si="0"/>
        <v>2123.42</v>
      </c>
      <c r="S13" s="19">
        <f t="shared" si="0"/>
        <v>236.39</v>
      </c>
      <c r="T13" s="20">
        <f t="shared" si="0"/>
        <v>707.66000000000008</v>
      </c>
      <c r="U13" s="21">
        <f t="shared" si="0"/>
        <v>2220.36</v>
      </c>
      <c r="V13" s="19">
        <f t="shared" si="0"/>
        <v>1491.88</v>
      </c>
      <c r="W13" s="19">
        <f t="shared" si="0"/>
        <v>158.20000000000002</v>
      </c>
      <c r="X13" s="19">
        <f t="shared" si="0"/>
        <v>12.93</v>
      </c>
      <c r="Y13" s="22">
        <f t="shared" si="0"/>
        <v>557.34999999999991</v>
      </c>
      <c r="Z13" s="18">
        <f t="shared" si="0"/>
        <v>830.56</v>
      </c>
      <c r="AA13" s="19">
        <f>SUM(AA14:AA17)</f>
        <v>598.68999999999994</v>
      </c>
      <c r="AB13" s="23">
        <f t="shared" si="0"/>
        <v>231.86999999999995</v>
      </c>
      <c r="AC13" s="21">
        <f t="shared" si="0"/>
        <v>377.55999999999995</v>
      </c>
      <c r="AD13" s="19">
        <f t="shared" si="0"/>
        <v>292.04999999999995</v>
      </c>
      <c r="AE13" s="23">
        <f t="shared" si="0"/>
        <v>85.509999999999991</v>
      </c>
    </row>
    <row r="14" spans="1:112" x14ac:dyDescent="0.25">
      <c r="A14" s="24" t="s">
        <v>27</v>
      </c>
      <c r="B14" s="25">
        <v>5</v>
      </c>
      <c r="C14" s="25">
        <v>5</v>
      </c>
      <c r="D14" s="25">
        <v>5</v>
      </c>
      <c r="E14" s="25">
        <f>SUM(ENERO:DICIEMBRE!E14)</f>
        <v>9507</v>
      </c>
      <c r="F14" s="25">
        <f>SUM(ENERO:DICIEMBRE!F14)</f>
        <v>8350</v>
      </c>
      <c r="G14" s="26">
        <f>SUM(H14:J14)</f>
        <v>8329</v>
      </c>
      <c r="H14" s="25">
        <f>SUM(ENERO:DICIEMBRE!H14)</f>
        <v>8329</v>
      </c>
      <c r="I14" s="25">
        <f>SUM(ENERO:DICIEMBRE!I14)</f>
        <v>0</v>
      </c>
      <c r="J14" s="25">
        <f>SUM(ENERO:DICIEMBRE!J14)</f>
        <v>0</v>
      </c>
      <c r="K14" s="27">
        <f>SUM(L14:O14)</f>
        <v>6761.86</v>
      </c>
      <c r="L14" s="25">
        <f>SUM(ENERO:DICIEMBRE!L14)</f>
        <v>5531.9599999999991</v>
      </c>
      <c r="M14" s="25">
        <f>SUM(ENERO:DICIEMBRE!M14)</f>
        <v>26.43</v>
      </c>
      <c r="N14" s="25">
        <f>SUM(ENERO:DICIEMBRE!N14)</f>
        <v>31.810000000000002</v>
      </c>
      <c r="O14" s="25">
        <f>SUM(ENERO:DICIEMBRE!O14)</f>
        <v>1171.6600000000001</v>
      </c>
      <c r="P14" s="27">
        <f>SUM(Q14:T14)</f>
        <v>3075.14</v>
      </c>
      <c r="Q14" s="25">
        <f>SUM(ENERO:DICIEMBRE!Q14)</f>
        <v>309</v>
      </c>
      <c r="R14" s="25">
        <f>SUM(ENERO:DICIEMBRE!R14)</f>
        <v>2123.42</v>
      </c>
      <c r="S14" s="25">
        <f>SUM(ENERO:DICIEMBRE!S14)</f>
        <v>236.39</v>
      </c>
      <c r="T14" s="25">
        <f>SUM(ENERO:DICIEMBRE!T14)</f>
        <v>406.33000000000004</v>
      </c>
      <c r="U14" s="27">
        <f>SUM(V14:Y14)</f>
        <v>956.35</v>
      </c>
      <c r="V14" s="25">
        <f>SUM(ENERO:DICIEMBRE!V14)</f>
        <v>437.21000000000004</v>
      </c>
      <c r="W14" s="25">
        <f>SUM(ENERO:DICIEMBRE!W14)</f>
        <v>158.20000000000002</v>
      </c>
      <c r="X14" s="25">
        <f>SUM(ENERO:DICIEMBRE!X14)</f>
        <v>12.93</v>
      </c>
      <c r="Y14" s="25">
        <f>SUM(ENERO:DICIEMBRE!Y14)</f>
        <v>348.01</v>
      </c>
      <c r="Z14" s="28">
        <f>SUM(AA14:AB14)</f>
        <v>670</v>
      </c>
      <c r="AA14" s="25">
        <f>SUM(ENERO:DICIEMBRE!AA14)</f>
        <v>492.77</v>
      </c>
      <c r="AB14" s="25">
        <f>SUM(ENERO:DICIEMBRE!AB14)</f>
        <v>177.22999999999996</v>
      </c>
      <c r="AC14" s="27">
        <f>SUM(AD14:AE14)</f>
        <v>144.13999999999999</v>
      </c>
      <c r="AD14" s="25">
        <f>SUM(ENERO:DICIEMBRE!AD14)</f>
        <v>118.14999999999998</v>
      </c>
      <c r="AE14" s="25">
        <f>SUM(ENERO:DICIEMBRE!AE14)</f>
        <v>25.99</v>
      </c>
    </row>
    <row r="15" spans="1:112" x14ac:dyDescent="0.25">
      <c r="A15" s="30" t="s">
        <v>28</v>
      </c>
      <c r="B15" s="25">
        <v>1</v>
      </c>
      <c r="C15" s="25">
        <v>1</v>
      </c>
      <c r="D15" s="25">
        <v>1</v>
      </c>
      <c r="E15" s="25">
        <f>SUM(ENERO:DICIEMBRE!E15)</f>
        <v>8820</v>
      </c>
      <c r="F15" s="25">
        <f>SUM(ENERO:DICIEMBRE!F15)</f>
        <v>8652</v>
      </c>
      <c r="G15" s="33">
        <f>SUM(H15:J15)</f>
        <v>0</v>
      </c>
      <c r="H15" s="25">
        <f>SUM(ENERO:DICIEMBRE!H15)</f>
        <v>0</v>
      </c>
      <c r="I15" s="25">
        <f>SUM(ENERO:DICIEMBRE!I15)</f>
        <v>0</v>
      </c>
      <c r="J15" s="25">
        <f>SUM(ENERO:DICIEMBRE!J15)</f>
        <v>0</v>
      </c>
      <c r="K15" s="33">
        <f>SUM(L15:O15)</f>
        <v>1210.23</v>
      </c>
      <c r="L15" s="25">
        <f>SUM(ENERO:DICIEMBRE!L15)</f>
        <v>1035.3399999999999</v>
      </c>
      <c r="M15" s="25">
        <f>SUM(ENERO:DICIEMBRE!M15)</f>
        <v>0.23</v>
      </c>
      <c r="N15" s="25">
        <f>SUM(ENERO:DICIEMBRE!N15)</f>
        <v>0</v>
      </c>
      <c r="O15" s="25">
        <f>SUM(ENERO:DICIEMBRE!O15)</f>
        <v>174.65999999999997</v>
      </c>
      <c r="P15" s="33">
        <f>SUM(Q15:T15)</f>
        <v>1809.49</v>
      </c>
      <c r="Q15" s="25">
        <f>SUM(ENERO:DICIEMBRE!Q15)</f>
        <v>1508.16</v>
      </c>
      <c r="R15" s="25">
        <f>SUM(ENERO:DICIEMBRE!R15)</f>
        <v>0</v>
      </c>
      <c r="S15" s="25">
        <f>SUM(ENERO:DICIEMBRE!S15)</f>
        <v>0</v>
      </c>
      <c r="T15" s="25">
        <f>SUM(ENERO:DICIEMBRE!T15)</f>
        <v>301.33</v>
      </c>
      <c r="U15" s="33">
        <f>SUM(V15:Y15)</f>
        <v>1264.01</v>
      </c>
      <c r="V15" s="25">
        <f>SUM(ENERO:DICIEMBRE!V15)</f>
        <v>1054.67</v>
      </c>
      <c r="W15" s="25">
        <f>SUM(ENERO:DICIEMBRE!W15)</f>
        <v>0</v>
      </c>
      <c r="X15" s="25">
        <f>SUM(ENERO:DICIEMBRE!X15)</f>
        <v>0</v>
      </c>
      <c r="Y15" s="25">
        <f>SUM(ENERO:DICIEMBRE!Y15)</f>
        <v>209.33999999999997</v>
      </c>
      <c r="Z15" s="35">
        <f>SUM(AA15:AB15)</f>
        <v>160.56</v>
      </c>
      <c r="AA15" s="25">
        <f>SUM(ENERO:DICIEMBRE!AA15)</f>
        <v>105.92</v>
      </c>
      <c r="AB15" s="25">
        <f>SUM(ENERO:DICIEMBRE!AB15)</f>
        <v>54.639999999999993</v>
      </c>
      <c r="AC15" s="33">
        <f>SUM(AD15:AE15)</f>
        <v>233.41999999999996</v>
      </c>
      <c r="AD15" s="25">
        <f>SUM(ENERO:DICIEMBRE!AD15)</f>
        <v>173.89999999999998</v>
      </c>
      <c r="AE15" s="25">
        <f>SUM(ENERO:DICIEMBRE!AE15)</f>
        <v>59.519999999999996</v>
      </c>
    </row>
    <row r="16" spans="1:112" x14ac:dyDescent="0.25">
      <c r="A16" s="37" t="s">
        <v>29</v>
      </c>
      <c r="B16" s="25">
        <f>SUM(ENERO:DICIEMBRE!B16)</f>
        <v>0</v>
      </c>
      <c r="C16" s="25">
        <f>SUM(ENERO:DICIEMBRE!C16)</f>
        <v>0</v>
      </c>
      <c r="D16" s="25">
        <f>SUM(ENERO:DICIEMBRE!D16)</f>
        <v>0</v>
      </c>
      <c r="E16" s="25">
        <f>SUM(ENERO:DICIEMBRE!E16)</f>
        <v>0</v>
      </c>
      <c r="F16" s="25">
        <f>SUM(ENERO:DICIEMBRE!F16)</f>
        <v>0</v>
      </c>
      <c r="G16" s="33">
        <f>SUM(H16:J16)</f>
        <v>0</v>
      </c>
      <c r="H16" s="25">
        <f>SUM(ENERO:DICIEMBRE!H16)</f>
        <v>0</v>
      </c>
      <c r="I16" s="25">
        <f>SUM(ENERO:DICIEMBRE!I16)</f>
        <v>0</v>
      </c>
      <c r="J16" s="25">
        <f>SUM(ENERO:DICIEMBRE!J16)</f>
        <v>0</v>
      </c>
      <c r="K16" s="33">
        <f>SUM(L16:O16)</f>
        <v>0</v>
      </c>
      <c r="L16" s="25">
        <f>SUM(ENERO:DICIEMBRE!L16)</f>
        <v>0</v>
      </c>
      <c r="M16" s="25">
        <f>SUM(ENERO:DICIEMBRE!M16)</f>
        <v>0</v>
      </c>
      <c r="N16" s="25">
        <f>SUM(ENERO:DICIEMBRE!N16)</f>
        <v>0</v>
      </c>
      <c r="O16" s="25">
        <f>SUM(ENERO:DICIEMBRE!O16)</f>
        <v>0</v>
      </c>
      <c r="P16" s="33">
        <f>SUM(Q16:T16)</f>
        <v>0</v>
      </c>
      <c r="Q16" s="25">
        <f>SUM(ENERO:DICIEMBRE!Q16)</f>
        <v>0</v>
      </c>
      <c r="R16" s="25">
        <f>SUM(ENERO:DICIEMBRE!R16)</f>
        <v>0</v>
      </c>
      <c r="S16" s="25">
        <f>SUM(ENERO:DICIEMBRE!S16)</f>
        <v>0</v>
      </c>
      <c r="T16" s="25">
        <f>SUM(ENERO:DICIEMBRE!T16)</f>
        <v>0</v>
      </c>
      <c r="U16" s="33">
        <f>SUM(V16:Y16)</f>
        <v>0</v>
      </c>
      <c r="V16" s="25">
        <f>SUM(ENERO:DICIEMBRE!V16)</f>
        <v>0</v>
      </c>
      <c r="W16" s="25">
        <f>SUM(ENERO:DICIEMBRE!W16)</f>
        <v>0</v>
      </c>
      <c r="X16" s="25">
        <f>SUM(ENERO:DICIEMBRE!X16)</f>
        <v>0</v>
      </c>
      <c r="Y16" s="25">
        <f>SUM(ENERO:DICIEMBRE!Y16)</f>
        <v>0</v>
      </c>
      <c r="Z16" s="35">
        <f>SUM(AA16:AB16)</f>
        <v>0</v>
      </c>
      <c r="AA16" s="25">
        <f>SUM(ENERO:DICIEMBRE!AA16)</f>
        <v>0</v>
      </c>
      <c r="AB16" s="25">
        <f>SUM(ENERO:DICIEMBRE!AB16)</f>
        <v>0</v>
      </c>
      <c r="AC16" s="33">
        <f>SUM(AD16:AE16)</f>
        <v>0</v>
      </c>
      <c r="AD16" s="25">
        <f>SUM(ENERO:DICIEMBRE!AD16)</f>
        <v>0</v>
      </c>
      <c r="AE16" s="25">
        <f>SUM(ENERO:DICIEMBRE!AE16)</f>
        <v>0</v>
      </c>
    </row>
    <row r="17" spans="1:31" x14ac:dyDescent="0.25">
      <c r="A17" s="39" t="s">
        <v>30</v>
      </c>
      <c r="B17" s="25">
        <f>SUM(ENERO:DICIEMBRE!B17)</f>
        <v>0</v>
      </c>
      <c r="C17" s="25">
        <f>SUM(ENERO:DICIEMBRE!C17)</f>
        <v>0</v>
      </c>
      <c r="D17" s="25">
        <f>SUM(ENERO:DICIEMBRE!D17)</f>
        <v>0</v>
      </c>
      <c r="E17" s="25">
        <f>SUM(ENERO:DICIEMBRE!E17)</f>
        <v>0</v>
      </c>
      <c r="F17" s="25">
        <f>SUM(ENERO:DICIEMBRE!F17)</f>
        <v>0</v>
      </c>
      <c r="G17" s="42">
        <f>SUM(H17:J17)</f>
        <v>0</v>
      </c>
      <c r="H17" s="25">
        <f>SUM(ENERO:DICIEMBRE!H17)</f>
        <v>0</v>
      </c>
      <c r="I17" s="25">
        <f>SUM(ENERO:DICIEMBRE!I17)</f>
        <v>0</v>
      </c>
      <c r="J17" s="25">
        <f>SUM(ENERO:DICIEMBRE!J17)</f>
        <v>0</v>
      </c>
      <c r="K17" s="45">
        <f>SUM(L17:O17)</f>
        <v>0</v>
      </c>
      <c r="L17" s="25">
        <f>SUM(ENERO:DICIEMBRE!L17)</f>
        <v>0</v>
      </c>
      <c r="M17" s="25">
        <f>SUM(ENERO:DICIEMBRE!M17)</f>
        <v>0</v>
      </c>
      <c r="N17" s="25">
        <f>SUM(ENERO:DICIEMBRE!N17)</f>
        <v>0</v>
      </c>
      <c r="O17" s="25">
        <f>SUM(ENERO:DICIEMBRE!O17)</f>
        <v>0</v>
      </c>
      <c r="P17" s="45">
        <f>SUM(Q17:T17)</f>
        <v>0</v>
      </c>
      <c r="Q17" s="25">
        <f>SUM(ENERO:DICIEMBRE!Q17)</f>
        <v>0</v>
      </c>
      <c r="R17" s="25">
        <f>SUM(ENERO:DICIEMBRE!R17)</f>
        <v>0</v>
      </c>
      <c r="S17" s="25">
        <f>SUM(ENERO:DICIEMBRE!S17)</f>
        <v>0</v>
      </c>
      <c r="T17" s="25">
        <f>SUM(ENERO:DICIEMBRE!T17)</f>
        <v>0</v>
      </c>
      <c r="U17" s="45">
        <f>SUM(V17:Y17)</f>
        <v>0</v>
      </c>
      <c r="V17" s="25">
        <f>SUM(ENERO:DICIEMBRE!V17)</f>
        <v>0</v>
      </c>
      <c r="W17" s="25">
        <f>SUM(ENERO:DICIEMBRE!W17)</f>
        <v>0</v>
      </c>
      <c r="X17" s="25">
        <f>SUM(ENERO:DICIEMBRE!X17)</f>
        <v>0</v>
      </c>
      <c r="Y17" s="25">
        <f>SUM(ENERO:DICIEMBRE!Y17)</f>
        <v>0</v>
      </c>
      <c r="Z17" s="46">
        <f>SUM(AA17:AB17)</f>
        <v>0</v>
      </c>
      <c r="AA17" s="25">
        <f>SUM(ENERO:DICIEMBRE!AA17)</f>
        <v>0</v>
      </c>
      <c r="AB17" s="25">
        <f>SUM(ENERO:DICIEMBRE!AB17)</f>
        <v>0</v>
      </c>
      <c r="AC17" s="42">
        <f>SUM(AD17:AE17)</f>
        <v>0</v>
      </c>
      <c r="AD17" s="25">
        <f>SUM(ENERO:DICIEMBRE!AD17)</f>
        <v>0</v>
      </c>
      <c r="AE17" s="25">
        <f>SUM(ENERO:DICIEMBRE!AE17)</f>
        <v>0</v>
      </c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50"/>
      <c r="D20" s="50"/>
      <c r="E20" s="50"/>
      <c r="F20" s="50"/>
      <c r="G20" s="49"/>
    </row>
    <row r="21" spans="1:31" ht="21" x14ac:dyDescent="0.25">
      <c r="A21" s="51" t="s">
        <v>33</v>
      </c>
      <c r="B21" s="52" t="s">
        <v>34</v>
      </c>
      <c r="C21" s="53" t="s">
        <v>35</v>
      </c>
      <c r="D21" s="54" t="s">
        <v>36</v>
      </c>
      <c r="E21" s="54" t="s">
        <v>37</v>
      </c>
      <c r="F21" s="54" t="s">
        <v>38</v>
      </c>
      <c r="G21" s="55" t="s">
        <v>39</v>
      </c>
    </row>
    <row r="22" spans="1:31" x14ac:dyDescent="0.25">
      <c r="A22" s="56" t="s">
        <v>40</v>
      </c>
      <c r="B22" s="57">
        <f>SUM(C22:G22)</f>
        <v>9</v>
      </c>
      <c r="C22" s="58"/>
      <c r="D22" s="59"/>
      <c r="E22" s="25">
        <v>9</v>
      </c>
      <c r="F22" s="59"/>
      <c r="G22" s="60"/>
    </row>
    <row r="23" spans="1:31" x14ac:dyDescent="0.25">
      <c r="A23" s="61" t="s">
        <v>41</v>
      </c>
      <c r="B23" s="62">
        <f>SUM(C23:G23)</f>
        <v>3362</v>
      </c>
      <c r="C23" s="63"/>
      <c r="D23" s="64"/>
      <c r="E23" s="25">
        <f>SUM(ENERO:DICIEMBRE!E23)</f>
        <v>3362</v>
      </c>
      <c r="F23" s="64"/>
      <c r="G23" s="65"/>
    </row>
    <row r="24" spans="1:31" x14ac:dyDescent="0.25">
      <c r="A24" s="61" t="s">
        <v>42</v>
      </c>
      <c r="B24" s="62">
        <f>SUM(C24:G24)</f>
        <v>3362</v>
      </c>
      <c r="C24" s="63"/>
      <c r="D24" s="64"/>
      <c r="E24" s="25">
        <f>SUM(ENERO:DICIEMBRE!E24)</f>
        <v>3362</v>
      </c>
      <c r="F24" s="64"/>
      <c r="G24" s="65"/>
    </row>
    <row r="25" spans="1:31" x14ac:dyDescent="0.25">
      <c r="A25" s="61" t="s">
        <v>43</v>
      </c>
      <c r="B25" s="62">
        <f>SUM(C25:G25)</f>
        <v>3362</v>
      </c>
      <c r="C25" s="63"/>
      <c r="D25" s="64"/>
      <c r="E25" s="25">
        <f>SUM(ENERO:DICIEMBRE!E25)</f>
        <v>3362</v>
      </c>
      <c r="F25" s="64"/>
      <c r="G25" s="65"/>
    </row>
    <row r="26" spans="1:31" x14ac:dyDescent="0.25">
      <c r="A26" s="66" t="s">
        <v>44</v>
      </c>
      <c r="B26" s="67">
        <f>SUM(C26:G26)</f>
        <v>3362</v>
      </c>
      <c r="C26" s="68"/>
      <c r="D26" s="69"/>
      <c r="E26" s="25">
        <f>SUM(ENERO:DICIEMBRE!E26)</f>
        <v>3362</v>
      </c>
      <c r="F26" s="69"/>
      <c r="G26" s="70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72"/>
      <c r="D28" s="72"/>
      <c r="E28" s="72"/>
      <c r="F28" s="72"/>
      <c r="G28" s="72"/>
      <c r="H28" s="72"/>
      <c r="I28" s="73"/>
      <c r="J28" s="73"/>
      <c r="K28" s="74"/>
      <c r="L28" s="74"/>
    </row>
    <row r="29" spans="1:31" x14ac:dyDescent="0.25">
      <c r="A29" s="295" t="s">
        <v>33</v>
      </c>
      <c r="B29" s="296"/>
      <c r="C29" s="299" t="s">
        <v>34</v>
      </c>
      <c r="D29" s="301" t="s">
        <v>47</v>
      </c>
      <c r="E29" s="302"/>
      <c r="F29" s="303"/>
      <c r="G29" s="304" t="s">
        <v>48</v>
      </c>
      <c r="H29" s="304"/>
      <c r="I29" s="304"/>
      <c r="J29" s="304"/>
      <c r="K29" s="304"/>
      <c r="L29" s="305"/>
    </row>
    <row r="30" spans="1:31" x14ac:dyDescent="0.25">
      <c r="A30" s="297"/>
      <c r="B30" s="298"/>
      <c r="C30" s="300"/>
      <c r="D30" s="75" t="s">
        <v>49</v>
      </c>
      <c r="E30" s="75" t="s">
        <v>50</v>
      </c>
      <c r="F30" s="76" t="s">
        <v>51</v>
      </c>
      <c r="G30" s="77" t="s">
        <v>52</v>
      </c>
      <c r="H30" s="75" t="s">
        <v>53</v>
      </c>
      <c r="I30" s="75" t="s">
        <v>54</v>
      </c>
      <c r="J30" s="75" t="s">
        <v>55</v>
      </c>
      <c r="K30" s="75" t="s">
        <v>56</v>
      </c>
      <c r="L30" s="75" t="s">
        <v>57</v>
      </c>
    </row>
    <row r="31" spans="1:31" x14ac:dyDescent="0.25">
      <c r="A31" s="306" t="s">
        <v>41</v>
      </c>
      <c r="B31" s="307"/>
      <c r="C31" s="78">
        <f>SUM(D31:F31)</f>
        <v>1030</v>
      </c>
      <c r="D31" s="25">
        <f>SUM(ENERO:DICIEMBRE!D31)</f>
        <v>4</v>
      </c>
      <c r="E31" s="25">
        <f>SUM(ENERO:DICIEMBRE!E31)</f>
        <v>17</v>
      </c>
      <c r="F31" s="25">
        <f>SUM(ENERO:DICIEMBRE!F31)</f>
        <v>1009</v>
      </c>
      <c r="G31" s="25">
        <f>SUM(ENERO:DICIEMBRE!G31)</f>
        <v>27</v>
      </c>
      <c r="H31" s="25">
        <f>SUM(ENERO:DICIEMBRE!H31)</f>
        <v>568</v>
      </c>
      <c r="I31" s="25">
        <f>SUM(ENERO:DICIEMBRE!I31)</f>
        <v>325</v>
      </c>
      <c r="J31" s="25">
        <f>SUM(ENERO:DICIEMBRE!J31)</f>
        <v>83</v>
      </c>
      <c r="K31" s="25">
        <f>SUM(ENERO:DICIEMBRE!K31)</f>
        <v>0</v>
      </c>
      <c r="L31" s="25">
        <f>SUM(ENERO:DICIEMBRE!L31)</f>
        <v>27</v>
      </c>
    </row>
    <row r="32" spans="1:31" x14ac:dyDescent="0.25">
      <c r="A32" s="285" t="s">
        <v>42</v>
      </c>
      <c r="B32" s="286"/>
      <c r="C32" s="78">
        <f t="shared" ref="C32:C37" si="1">SUM(D32:F32)</f>
        <v>1293</v>
      </c>
      <c r="D32" s="25">
        <f>SUM(ENERO:DICIEMBRE!D32)</f>
        <v>4</v>
      </c>
      <c r="E32" s="25">
        <f>SUM(ENERO:DICIEMBRE!E32)</f>
        <v>19</v>
      </c>
      <c r="F32" s="25">
        <f>SUM(ENERO:DICIEMBRE!F32)</f>
        <v>1270</v>
      </c>
      <c r="G32" s="25">
        <f>SUM(ENERO:DICIEMBRE!G32)</f>
        <v>33</v>
      </c>
      <c r="H32" s="25">
        <f>SUM(ENERO:DICIEMBRE!H32)</f>
        <v>694</v>
      </c>
      <c r="I32" s="25">
        <f>SUM(ENERO:DICIEMBRE!I32)</f>
        <v>432</v>
      </c>
      <c r="J32" s="25">
        <f>SUM(ENERO:DICIEMBRE!J32)</f>
        <v>101</v>
      </c>
      <c r="K32" s="25">
        <f>SUM(ENERO:DICIEMBRE!K32)</f>
        <v>0</v>
      </c>
      <c r="L32" s="25">
        <f>SUM(ENERO:DICIEMBRE!L32)</f>
        <v>33</v>
      </c>
    </row>
    <row r="33" spans="1:12" x14ac:dyDescent="0.25">
      <c r="A33" s="285" t="s">
        <v>43</v>
      </c>
      <c r="B33" s="286"/>
      <c r="C33" s="78">
        <f t="shared" si="1"/>
        <v>9344</v>
      </c>
      <c r="D33" s="25">
        <f>SUM(ENERO:DICIEMBRE!D33)</f>
        <v>14</v>
      </c>
      <c r="E33" s="25">
        <f>SUM(ENERO:DICIEMBRE!E33)</f>
        <v>105</v>
      </c>
      <c r="F33" s="25">
        <f>SUM(ENERO:DICIEMBRE!F33)</f>
        <v>9225</v>
      </c>
      <c r="G33" s="25">
        <f>SUM(ENERO:DICIEMBRE!G33)</f>
        <v>232</v>
      </c>
      <c r="H33" s="25">
        <f>SUM(ENERO:DICIEMBRE!H33)</f>
        <v>4964</v>
      </c>
      <c r="I33" s="25">
        <f>SUM(ENERO:DICIEMBRE!I33)</f>
        <v>3170</v>
      </c>
      <c r="J33" s="25">
        <f>SUM(ENERO:DICIEMBRE!J33)</f>
        <v>710</v>
      </c>
      <c r="K33" s="25">
        <f>SUM(ENERO:DICIEMBRE!K33)</f>
        <v>0</v>
      </c>
      <c r="L33" s="25">
        <f>SUM(ENERO:DICIEMBRE!L33)</f>
        <v>259</v>
      </c>
    </row>
    <row r="34" spans="1:12" x14ac:dyDescent="0.25">
      <c r="A34" s="309" t="s">
        <v>44</v>
      </c>
      <c r="B34" s="310"/>
      <c r="C34" s="79">
        <f t="shared" si="1"/>
        <v>899</v>
      </c>
      <c r="D34" s="25">
        <f>SUM(ENERO:DICIEMBRE!D34)</f>
        <v>4</v>
      </c>
      <c r="E34" s="25">
        <f>SUM(ENERO:DICIEMBRE!E34)</f>
        <v>14</v>
      </c>
      <c r="F34" s="25">
        <f>SUM(ENERO:DICIEMBRE!F34)</f>
        <v>881</v>
      </c>
      <c r="G34" s="25">
        <f>SUM(ENERO:DICIEMBRE!G34)</f>
        <v>26</v>
      </c>
      <c r="H34" s="25">
        <f>SUM(ENERO:DICIEMBRE!H34)</f>
        <v>497</v>
      </c>
      <c r="I34" s="25">
        <f>SUM(ENERO:DICIEMBRE!I34)</f>
        <v>277</v>
      </c>
      <c r="J34" s="25">
        <f>SUM(ENERO:DICIEMBRE!J34)</f>
        <v>78</v>
      </c>
      <c r="K34" s="25">
        <f>SUM(ENERO:DICIEMBRE!K34)</f>
        <v>0</v>
      </c>
      <c r="L34" s="25">
        <f>SUM(ENERO:DICIEMBRE!L34)</f>
        <v>21</v>
      </c>
    </row>
    <row r="35" spans="1:12" x14ac:dyDescent="0.25">
      <c r="A35" s="311" t="s">
        <v>58</v>
      </c>
      <c r="B35" s="80" t="s">
        <v>59</v>
      </c>
      <c r="C35" s="78">
        <f t="shared" si="1"/>
        <v>48</v>
      </c>
      <c r="D35" s="25">
        <f>SUM(ENERO:DICIEMBRE!D35)</f>
        <v>0</v>
      </c>
      <c r="E35" s="25">
        <f>SUM(ENERO:DICIEMBRE!E35)</f>
        <v>0</v>
      </c>
      <c r="F35" s="25">
        <f>SUM(ENERO:DICIEMBRE!F35)</f>
        <v>48</v>
      </c>
      <c r="G35" s="25">
        <f>SUM(ENERO:DICIEMBRE!G35)</f>
        <v>0</v>
      </c>
      <c r="H35" s="25">
        <f>SUM(ENERO:DICIEMBRE!H35)</f>
        <v>26</v>
      </c>
      <c r="I35" s="25">
        <f>SUM(ENERO:DICIEMBRE!I35)</f>
        <v>20</v>
      </c>
      <c r="J35" s="25">
        <f>SUM(ENERO:DICIEMBRE!J35)</f>
        <v>2</v>
      </c>
      <c r="K35" s="25">
        <f>SUM(ENERO:DICIEMBRE!K35)</f>
        <v>0</v>
      </c>
      <c r="L35" s="25">
        <f>SUM(ENERO:DICIEMBRE!L35)</f>
        <v>0</v>
      </c>
    </row>
    <row r="36" spans="1:12" x14ac:dyDescent="0.25">
      <c r="A36" s="312"/>
      <c r="B36" s="81" t="s">
        <v>60</v>
      </c>
      <c r="C36" s="66">
        <f t="shared" si="1"/>
        <v>0</v>
      </c>
      <c r="D36" s="25">
        <f>SUM(ENERO:DICIEMBRE!D36)</f>
        <v>0</v>
      </c>
      <c r="E36" s="25">
        <f>SUM(ENERO:DICIEMBRE!E36)</f>
        <v>0</v>
      </c>
      <c r="F36" s="25">
        <f>SUM(ENERO:DICIEMBRE!F36)</f>
        <v>0</v>
      </c>
      <c r="G36" s="25">
        <f>SUM(ENERO:DICIEMBRE!G36)</f>
        <v>0</v>
      </c>
      <c r="H36" s="25">
        <f>SUM(ENERO:DICIEMBRE!H36)</f>
        <v>0</v>
      </c>
      <c r="I36" s="25">
        <f>SUM(ENERO:DICIEMBRE!I36)</f>
        <v>0</v>
      </c>
      <c r="J36" s="25">
        <f>SUM(ENERO:DICIEMBRE!J36)</f>
        <v>0</v>
      </c>
      <c r="K36" s="25">
        <f>SUM(ENERO:DICIEMBRE!K36)</f>
        <v>0</v>
      </c>
      <c r="L36" s="25">
        <f>SUM(ENERO:DICIEMBRE!L36)</f>
        <v>0</v>
      </c>
    </row>
    <row r="37" spans="1:12" x14ac:dyDescent="0.25">
      <c r="A37" s="313" t="s">
        <v>61</v>
      </c>
      <c r="B37" s="314"/>
      <c r="C37" s="82">
        <f t="shared" si="1"/>
        <v>70</v>
      </c>
      <c r="D37" s="25">
        <f>SUM(ENERO:DICIEMBRE!D37)</f>
        <v>0</v>
      </c>
      <c r="E37" s="25">
        <f>SUM(ENERO:DICIEMBRE!E37)</f>
        <v>1</v>
      </c>
      <c r="F37" s="25">
        <f>SUM(ENERO:DICIEMBRE!F37)</f>
        <v>69</v>
      </c>
      <c r="G37" s="25">
        <f>SUM(ENERO:DICIEMBRE!G37)</f>
        <v>1</v>
      </c>
      <c r="H37" s="25">
        <f>SUM(ENERO:DICIEMBRE!H37)</f>
        <v>40</v>
      </c>
      <c r="I37" s="25">
        <f>SUM(ENERO:DICIEMBRE!I37)</f>
        <v>24</v>
      </c>
      <c r="J37" s="25">
        <f>SUM(ENERO:DICIEMBRE!J37)</f>
        <v>3</v>
      </c>
      <c r="K37" s="25">
        <f>SUM(ENERO:DICIEMBRE!K37)</f>
        <v>0</v>
      </c>
      <c r="L37" s="25">
        <f>SUM(ENERO:DICIEMBRE!L37)</f>
        <v>2</v>
      </c>
    </row>
    <row r="38" spans="1:12" s="10" customFormat="1" ht="12" x14ac:dyDescent="0.2">
      <c r="A38" s="83" t="s">
        <v>62</v>
      </c>
      <c r="B38" s="84"/>
    </row>
    <row r="39" spans="1:12" x14ac:dyDescent="0.25">
      <c r="A39" s="75" t="s">
        <v>63</v>
      </c>
      <c r="B39" s="75" t="s">
        <v>19</v>
      </c>
    </row>
    <row r="40" spans="1:12" x14ac:dyDescent="0.25">
      <c r="A40" s="78" t="s">
        <v>64</v>
      </c>
      <c r="B40" s="25">
        <f>SUM(ENERO:DICIEMBRE!B40)</f>
        <v>2212</v>
      </c>
    </row>
    <row r="41" spans="1:12" x14ac:dyDescent="0.25">
      <c r="A41" s="78" t="s">
        <v>65</v>
      </c>
      <c r="B41" s="25">
        <f>SUM(ENERO:DICIEMBRE!B41)</f>
        <v>7314</v>
      </c>
    </row>
    <row r="42" spans="1:12" x14ac:dyDescent="0.25">
      <c r="A42" s="78" t="s">
        <v>66</v>
      </c>
      <c r="B42" s="25">
        <f>SUM(ENERO:DICIEMBRE!B42)</f>
        <v>9663</v>
      </c>
    </row>
    <row r="43" spans="1:12" x14ac:dyDescent="0.25">
      <c r="A43" s="78" t="s">
        <v>67</v>
      </c>
      <c r="B43" s="25">
        <f>SUM(ENERO:DICIEMBRE!B43)</f>
        <v>0</v>
      </c>
    </row>
    <row r="44" spans="1:12" x14ac:dyDescent="0.25">
      <c r="A44" s="78" t="s">
        <v>68</v>
      </c>
      <c r="B44" s="25">
        <f>SUM(ENERO:DICIEMBRE!B44)</f>
        <v>5340</v>
      </c>
    </row>
    <row r="45" spans="1:12" x14ac:dyDescent="0.25">
      <c r="A45" s="78" t="s">
        <v>69</v>
      </c>
      <c r="B45" s="25">
        <f>SUM(ENERO:DICIEMBRE!B45)</f>
        <v>0</v>
      </c>
    </row>
    <row r="46" spans="1:12" x14ac:dyDescent="0.25">
      <c r="A46" s="78" t="s">
        <v>70</v>
      </c>
      <c r="B46" s="25">
        <f>SUM(ENERO:DICIEMBRE!B46)</f>
        <v>77</v>
      </c>
    </row>
    <row r="47" spans="1:12" x14ac:dyDescent="0.25">
      <c r="A47" s="85" t="s">
        <v>71</v>
      </c>
      <c r="B47" s="25">
        <f>SUM(ENERO:DICIEMBRE!B47)</f>
        <v>0</v>
      </c>
    </row>
    <row r="48" spans="1:12" x14ac:dyDescent="0.25">
      <c r="A48" s="79" t="s">
        <v>72</v>
      </c>
      <c r="B48" s="25">
        <f>SUM(ENERO:DICIEMBRE!B48)</f>
        <v>0</v>
      </c>
    </row>
    <row r="49" spans="1:6" s="10" customFormat="1" ht="12" x14ac:dyDescent="0.2">
      <c r="A49" s="87" t="s">
        <v>73</v>
      </c>
      <c r="B49" s="71"/>
      <c r="C49" s="9"/>
      <c r="D49" s="88"/>
      <c r="E49" s="88"/>
    </row>
    <row r="50" spans="1:6" ht="31.5" x14ac:dyDescent="0.25">
      <c r="A50" s="75" t="s">
        <v>33</v>
      </c>
      <c r="B50" s="75" t="s">
        <v>34</v>
      </c>
      <c r="C50" s="75" t="s">
        <v>74</v>
      </c>
      <c r="D50" s="75" t="s">
        <v>75</v>
      </c>
      <c r="E50" s="75" t="s">
        <v>76</v>
      </c>
    </row>
    <row r="51" spans="1:6" x14ac:dyDescent="0.25">
      <c r="A51" s="89" t="s">
        <v>77</v>
      </c>
      <c r="B51" s="90">
        <f>SUM(C51:E51)</f>
        <v>11048</v>
      </c>
      <c r="C51" s="25">
        <f>SUM(ENERO:DICIEMBRE!C51)</f>
        <v>11048</v>
      </c>
      <c r="D51" s="25">
        <f>SUM(ENERO:DICIEMBRE!D51)</f>
        <v>0</v>
      </c>
      <c r="E51" s="25">
        <f>SUM(ENERO:DICIEMBRE!E51)</f>
        <v>0</v>
      </c>
    </row>
    <row r="52" spans="1:6" x14ac:dyDescent="0.25">
      <c r="A52" s="89" t="s">
        <v>78</v>
      </c>
      <c r="B52" s="90">
        <f>SUM(C52:E52)</f>
        <v>9335</v>
      </c>
      <c r="C52" s="25">
        <f>SUM(ENERO:DICIEMBRE!C52)</f>
        <v>9335</v>
      </c>
      <c r="D52" s="25">
        <f>SUM(ENERO:DICIEMBRE!D52)</f>
        <v>0</v>
      </c>
      <c r="E52" s="25">
        <f>SUM(ENERO:DICIEMBRE!E52)</f>
        <v>0</v>
      </c>
    </row>
    <row r="53" spans="1:6" x14ac:dyDescent="0.25">
      <c r="A53" s="79" t="s">
        <v>79</v>
      </c>
      <c r="B53" s="91">
        <f>SUM(C53:E53)</f>
        <v>1713</v>
      </c>
      <c r="C53" s="25">
        <f>SUM(ENERO:DICIEMBRE!C53)</f>
        <v>1713</v>
      </c>
      <c r="D53" s="25">
        <f>SUM(ENERO:DICIEMBRE!D53)</f>
        <v>0</v>
      </c>
      <c r="E53" s="25">
        <f>SUM(ENERO:DICIEMBRE!E53)</f>
        <v>0</v>
      </c>
    </row>
    <row r="54" spans="1:6" s="10" customFormat="1" ht="12" x14ac:dyDescent="0.2">
      <c r="A54" s="92" t="s">
        <v>80</v>
      </c>
      <c r="B54" s="93"/>
      <c r="C54" s="94"/>
      <c r="D54" s="94"/>
      <c r="E54" s="95"/>
      <c r="F54" s="95"/>
    </row>
    <row r="55" spans="1:6" ht="31.5" x14ac:dyDescent="0.25">
      <c r="A55" s="96" t="s">
        <v>81</v>
      </c>
      <c r="B55" s="96" t="s">
        <v>34</v>
      </c>
      <c r="C55" s="97" t="s">
        <v>82</v>
      </c>
      <c r="D55" s="98" t="s">
        <v>83</v>
      </c>
      <c r="E55" s="99" t="s">
        <v>51</v>
      </c>
      <c r="F55" s="100" t="s">
        <v>76</v>
      </c>
    </row>
    <row r="56" spans="1:6" x14ac:dyDescent="0.25">
      <c r="A56" s="101" t="s">
        <v>84</v>
      </c>
      <c r="B56" s="102">
        <f>SUM(C56:E56)</f>
        <v>0</v>
      </c>
      <c r="C56" s="25">
        <f>SUM(ENERO:DICIEMBRE!C56)</f>
        <v>0</v>
      </c>
      <c r="D56" s="25">
        <f>SUM(ENERO:DICIEMBRE!D56)</f>
        <v>0</v>
      </c>
      <c r="E56" s="25">
        <f>SUM(ENERO:DICIEMBRE!E56)</f>
        <v>0</v>
      </c>
      <c r="F56" s="25">
        <f>SUM(ENERO:DICIEMBRE!F56)</f>
        <v>0</v>
      </c>
    </row>
    <row r="57" spans="1:6" x14ac:dyDescent="0.25">
      <c r="A57" s="103" t="s">
        <v>85</v>
      </c>
      <c r="B57" s="104">
        <f>SUM(C57:E57)</f>
        <v>0</v>
      </c>
      <c r="C57" s="25">
        <f>SUM(ENERO:DICIEMBRE!C57)</f>
        <v>0</v>
      </c>
      <c r="D57" s="25">
        <f>SUM(ENERO:DICIEMBRE!D57)</f>
        <v>0</v>
      </c>
      <c r="E57" s="25">
        <f>SUM(ENERO:DICIEMBRE!E57)</f>
        <v>0</v>
      </c>
      <c r="F57" s="25">
        <f>SUM(ENERO:DICIEMBRE!F57)</f>
        <v>0</v>
      </c>
    </row>
    <row r="58" spans="1:6" x14ac:dyDescent="0.25">
      <c r="A58" s="105" t="s">
        <v>86</v>
      </c>
      <c r="B58" s="106">
        <f>SUM(C58:E58)</f>
        <v>207</v>
      </c>
      <c r="C58" s="25">
        <f>SUM(ENERO:DICIEMBRE!C58)</f>
        <v>0</v>
      </c>
      <c r="D58" s="25">
        <f>SUM(ENERO:DICIEMBRE!D58)</f>
        <v>0</v>
      </c>
      <c r="E58" s="25">
        <f>SUM(ENERO:DICIEMBRE!E58)</f>
        <v>207</v>
      </c>
      <c r="F58" s="25">
        <f>SUM(ENERO:DICIEMBRE!F58)</f>
        <v>0</v>
      </c>
    </row>
    <row r="59" spans="1:6" s="10" customFormat="1" ht="12" x14ac:dyDescent="0.2">
      <c r="A59" s="92" t="s">
        <v>87</v>
      </c>
      <c r="B59" s="107"/>
      <c r="C59" s="107"/>
      <c r="D59" s="107"/>
      <c r="E59" s="107"/>
    </row>
    <row r="60" spans="1:6" ht="21" x14ac:dyDescent="0.25">
      <c r="A60" s="108" t="s">
        <v>88</v>
      </c>
      <c r="B60" s="109" t="s">
        <v>89</v>
      </c>
      <c r="C60" s="110" t="s">
        <v>90</v>
      </c>
      <c r="D60" s="111" t="s">
        <v>91</v>
      </c>
      <c r="E60" s="109" t="s">
        <v>92</v>
      </c>
    </row>
    <row r="61" spans="1:6" x14ac:dyDescent="0.25">
      <c r="A61" s="112" t="s">
        <v>93</v>
      </c>
      <c r="B61" s="25">
        <f>SUM(ENERO:DICIEMBRE!B61)</f>
        <v>0</v>
      </c>
      <c r="C61" s="25">
        <f>SUM(ENERO:DICIEMBRE!C61)</f>
        <v>0</v>
      </c>
      <c r="D61" s="25">
        <f>SUM(ENERO:DICIEMBRE!D61)</f>
        <v>0</v>
      </c>
      <c r="E61" s="25">
        <f>SUM(ENERO:DICIEMBRE!E61)</f>
        <v>0</v>
      </c>
    </row>
    <row r="62" spans="1:6" x14ac:dyDescent="0.25">
      <c r="A62" s="113" t="s">
        <v>94</v>
      </c>
      <c r="B62" s="25">
        <f>SUM(ENERO:DICIEMBRE!B62)</f>
        <v>0</v>
      </c>
      <c r="C62" s="25">
        <f>SUM(ENERO:DICIEMBRE!C62)</f>
        <v>0</v>
      </c>
      <c r="D62" s="25">
        <f>SUM(ENERO:DICIEMBRE!D62)</f>
        <v>0</v>
      </c>
      <c r="E62" s="25">
        <f>SUM(ENERO:DICIEMBRE!E62)</f>
        <v>0</v>
      </c>
    </row>
    <row r="63" spans="1:6" x14ac:dyDescent="0.25">
      <c r="A63" s="113" t="s">
        <v>95</v>
      </c>
      <c r="B63" s="25">
        <f>SUM(ENERO:DICIEMBRE!B63)</f>
        <v>0</v>
      </c>
      <c r="C63" s="25">
        <f>SUM(ENERO:DICIEMBRE!C63)</f>
        <v>0</v>
      </c>
      <c r="D63" s="25">
        <f>SUM(ENERO:DICIEMBRE!D63)</f>
        <v>0</v>
      </c>
      <c r="E63" s="25">
        <f>SUM(ENERO:DICIEMBRE!E63)</f>
        <v>0</v>
      </c>
    </row>
    <row r="64" spans="1:6" x14ac:dyDescent="0.25">
      <c r="A64" s="113" t="s">
        <v>96</v>
      </c>
      <c r="B64" s="25">
        <f>SUM(ENERO:DICIEMBRE!B64)</f>
        <v>0</v>
      </c>
      <c r="C64" s="25">
        <f>SUM(ENERO:DICIEMBRE!C64)</f>
        <v>0</v>
      </c>
      <c r="D64" s="25">
        <f>SUM(ENERO:DICIEMBRE!D64)</f>
        <v>0</v>
      </c>
      <c r="E64" s="25">
        <f>SUM(ENERO:DICIEMBRE!E64)</f>
        <v>0</v>
      </c>
    </row>
    <row r="65" spans="1:47" x14ac:dyDescent="0.25">
      <c r="A65" s="113" t="s">
        <v>97</v>
      </c>
      <c r="B65" s="25">
        <f>SUM(ENERO:DICIEMBRE!B65)</f>
        <v>0</v>
      </c>
      <c r="C65" s="25">
        <f>SUM(ENERO:DICIEMBRE!C65)</f>
        <v>0</v>
      </c>
      <c r="D65" s="25">
        <f>SUM(ENERO:DICIEMBRE!D65)</f>
        <v>0</v>
      </c>
      <c r="E65" s="25">
        <f>SUM(ENERO:DICIEMBRE!E65)</f>
        <v>0</v>
      </c>
    </row>
    <row r="66" spans="1:47" x14ac:dyDescent="0.25">
      <c r="A66" s="114" t="s">
        <v>98</v>
      </c>
      <c r="B66" s="25">
        <f>SUM(ENERO:DICIEMBRE!B66)</f>
        <v>198</v>
      </c>
      <c r="C66" s="25">
        <f>SUM(ENERO:DICIEMBRE!C66)</f>
        <v>131</v>
      </c>
      <c r="D66" s="25">
        <f>SUM(ENERO:DICIEMBRE!D66)</f>
        <v>96</v>
      </c>
      <c r="E66" s="25">
        <f>SUM(ENERO:DICIEMBRE!E66)</f>
        <v>225</v>
      </c>
    </row>
    <row r="67" spans="1:47" x14ac:dyDescent="0.25">
      <c r="A67" s="115" t="s">
        <v>34</v>
      </c>
      <c r="B67" s="116">
        <f>SUM(B61:B66)</f>
        <v>198</v>
      </c>
      <c r="C67" s="116">
        <f>SUM(C61:C66)</f>
        <v>131</v>
      </c>
      <c r="D67" s="117">
        <f>SUM(D61:D66)</f>
        <v>96</v>
      </c>
      <c r="E67" s="118">
        <f>SUM(E61:E66)</f>
        <v>225</v>
      </c>
    </row>
    <row r="68" spans="1:47" s="10" customFormat="1" ht="12" x14ac:dyDescent="0.2">
      <c r="A68" s="315" t="s">
        <v>99</v>
      </c>
      <c r="B68" s="316"/>
      <c r="C68" s="316"/>
      <c r="D68" s="316"/>
      <c r="E68" s="317"/>
      <c r="F68" s="119"/>
      <c r="G68" s="119"/>
      <c r="H68" s="119"/>
      <c r="I68" s="119"/>
    </row>
    <row r="69" spans="1:47" ht="21" x14ac:dyDescent="0.25">
      <c r="A69" s="120" t="s">
        <v>100</v>
      </c>
      <c r="B69" s="120" t="s">
        <v>101</v>
      </c>
      <c r="C69" s="120" t="s">
        <v>34</v>
      </c>
      <c r="D69" s="121" t="s">
        <v>102</v>
      </c>
      <c r="E69" s="122" t="s">
        <v>103</v>
      </c>
      <c r="F69" s="123" t="s">
        <v>104</v>
      </c>
      <c r="G69" s="123" t="s">
        <v>105</v>
      </c>
      <c r="H69" s="123" t="s">
        <v>106</v>
      </c>
      <c r="I69" s="124" t="s">
        <v>50</v>
      </c>
    </row>
    <row r="70" spans="1:47" x14ac:dyDescent="0.25">
      <c r="A70" s="318" t="s">
        <v>107</v>
      </c>
      <c r="B70" s="319"/>
      <c r="C70" s="125">
        <f>SUM(D70:I70)</f>
        <v>1948</v>
      </c>
      <c r="D70" s="25">
        <f>SUM(ENERO:DICIEMBRE!D70)</f>
        <v>298</v>
      </c>
      <c r="E70" s="25">
        <f>SUM(ENERO:DICIEMBRE!E70)</f>
        <v>165</v>
      </c>
      <c r="F70" s="25">
        <f>SUM(ENERO:DICIEMBRE!F70)</f>
        <v>349</v>
      </c>
      <c r="G70" s="25">
        <f>SUM(ENERO:DICIEMBRE!G70)</f>
        <v>449</v>
      </c>
      <c r="H70" s="25">
        <f>SUM(ENERO:DICIEMBRE!H70)</f>
        <v>374</v>
      </c>
      <c r="I70" s="25">
        <f>SUM(ENERO:DICIEMBRE!I70)</f>
        <v>313</v>
      </c>
    </row>
    <row r="71" spans="1:47" ht="22.5" x14ac:dyDescent="0.25">
      <c r="A71" s="320" t="s">
        <v>108</v>
      </c>
      <c r="B71" s="126" t="s">
        <v>109</v>
      </c>
      <c r="C71" s="127">
        <f>SUM(D71:I71)</f>
        <v>922</v>
      </c>
      <c r="D71" s="25">
        <f>SUM(ENERO:DICIEMBRE!D71)</f>
        <v>574</v>
      </c>
      <c r="E71" s="25">
        <f>SUM(ENERO:DICIEMBRE!E71)</f>
        <v>184</v>
      </c>
      <c r="F71" s="25">
        <f>SUM(ENERO:DICIEMBRE!F71)</f>
        <v>164</v>
      </c>
      <c r="G71" s="25">
        <f>SUM(ENERO:DICIEMBRE!G71)</f>
        <v>0</v>
      </c>
      <c r="H71" s="25">
        <f>SUM(ENERO:DICIEMBRE!H71)</f>
        <v>0</v>
      </c>
      <c r="I71" s="25">
        <f>SUM(ENERO:DICIEMBRE!I71)</f>
        <v>0</v>
      </c>
    </row>
    <row r="72" spans="1:47" ht="22.5" x14ac:dyDescent="0.25">
      <c r="A72" s="321"/>
      <c r="B72" s="128" t="s">
        <v>110</v>
      </c>
      <c r="C72" s="129">
        <f>SUM(D72:I72)</f>
        <v>1549</v>
      </c>
      <c r="D72" s="25">
        <f>SUM(ENERO:DICIEMBRE!D72)</f>
        <v>1103</v>
      </c>
      <c r="E72" s="25">
        <f>SUM(ENERO:DICIEMBRE!E72)</f>
        <v>283</v>
      </c>
      <c r="F72" s="25">
        <f>SUM(ENERO:DICIEMBRE!F72)</f>
        <v>163</v>
      </c>
      <c r="G72" s="25">
        <f>SUM(ENERO:DICIEMBRE!G72)</f>
        <v>0</v>
      </c>
      <c r="H72" s="25">
        <f>SUM(ENERO:DICIEMBRE!H72)</f>
        <v>0</v>
      </c>
      <c r="I72" s="25">
        <f>SUM(ENERO:DICIEMBRE!I72)</f>
        <v>0</v>
      </c>
    </row>
    <row r="73" spans="1:47" ht="22.5" x14ac:dyDescent="0.25">
      <c r="A73" s="320" t="s">
        <v>111</v>
      </c>
      <c r="B73" s="126" t="s">
        <v>109</v>
      </c>
      <c r="C73" s="127">
        <f>SUM(D73:I73)</f>
        <v>661</v>
      </c>
      <c r="D73" s="25">
        <f>SUM(ENERO:DICIEMBRE!D73)</f>
        <v>367</v>
      </c>
      <c r="E73" s="25">
        <f>SUM(ENERO:DICIEMBRE!E73)</f>
        <v>149</v>
      </c>
      <c r="F73" s="25">
        <f>SUM(ENERO:DICIEMBRE!F73)</f>
        <v>145</v>
      </c>
      <c r="G73" s="25">
        <f>SUM(ENERO:DICIEMBRE!G73)</f>
        <v>0</v>
      </c>
      <c r="H73" s="25">
        <f>SUM(ENERO:DICIEMBRE!H73)</f>
        <v>0</v>
      </c>
      <c r="I73" s="25">
        <f>SUM(ENERO:DICIEMBRE!I73)</f>
        <v>0</v>
      </c>
    </row>
    <row r="74" spans="1:47" ht="22.5" x14ac:dyDescent="0.25">
      <c r="A74" s="321"/>
      <c r="B74" s="133" t="s">
        <v>110</v>
      </c>
      <c r="C74" s="134">
        <f>SUM(D74:I74)</f>
        <v>581</v>
      </c>
      <c r="D74" s="25">
        <f>SUM(ENERO:DICIEMBRE!D74)</f>
        <v>368</v>
      </c>
      <c r="E74" s="25">
        <f>SUM(ENERO:DICIEMBRE!E74)</f>
        <v>102</v>
      </c>
      <c r="F74" s="25">
        <f>SUM(ENERO:DICIEMBRE!F74)</f>
        <v>111</v>
      </c>
      <c r="G74" s="25">
        <f>SUM(ENERO:DICIEMBRE!G74)</f>
        <v>0</v>
      </c>
      <c r="H74" s="25">
        <f>SUM(ENERO:DICIEMBRE!H74)</f>
        <v>0</v>
      </c>
      <c r="I74" s="25">
        <f>SUM(ENERO:DICIEMBRE!I74)</f>
        <v>0</v>
      </c>
    </row>
    <row r="75" spans="1:47" s="10" customFormat="1" ht="12" x14ac:dyDescent="0.2">
      <c r="A75" s="92" t="s">
        <v>112</v>
      </c>
      <c r="B75" s="88"/>
      <c r="C75" s="88"/>
      <c r="D75" s="84"/>
      <c r="E75" s="84"/>
      <c r="F75" s="84"/>
      <c r="G75" s="84"/>
      <c r="H75" s="135"/>
      <c r="I75" s="135"/>
    </row>
    <row r="76" spans="1:47" x14ac:dyDescent="0.25">
      <c r="A76" s="296" t="s">
        <v>113</v>
      </c>
      <c r="B76" s="323" t="s">
        <v>114</v>
      </c>
      <c r="C76" s="296"/>
      <c r="D76" s="323" t="s">
        <v>115</v>
      </c>
      <c r="E76" s="296"/>
      <c r="F76" s="301" t="s">
        <v>116</v>
      </c>
      <c r="G76" s="302"/>
      <c r="H76" s="302"/>
      <c r="I76" s="308"/>
    </row>
    <row r="77" spans="1:47" x14ac:dyDescent="0.25">
      <c r="A77" s="322"/>
      <c r="B77" s="324"/>
      <c r="C77" s="298"/>
      <c r="D77" s="324"/>
      <c r="E77" s="298"/>
      <c r="F77" s="301" t="s">
        <v>117</v>
      </c>
      <c r="G77" s="308"/>
      <c r="H77" s="301" t="s">
        <v>118</v>
      </c>
      <c r="I77" s="308"/>
    </row>
    <row r="78" spans="1:47" ht="21" x14ac:dyDescent="0.25">
      <c r="A78" s="298"/>
      <c r="B78" s="136" t="s">
        <v>49</v>
      </c>
      <c r="C78" s="137" t="s">
        <v>119</v>
      </c>
      <c r="D78" s="136" t="s">
        <v>49</v>
      </c>
      <c r="E78" s="137" t="s">
        <v>119</v>
      </c>
      <c r="F78" s="136" t="s">
        <v>49</v>
      </c>
      <c r="G78" s="137" t="s">
        <v>119</v>
      </c>
      <c r="H78" s="136" t="s">
        <v>49</v>
      </c>
      <c r="I78" s="138" t="s">
        <v>119</v>
      </c>
    </row>
    <row r="79" spans="1:47" x14ac:dyDescent="0.25">
      <c r="A79" s="139" t="s">
        <v>120</v>
      </c>
      <c r="B79" s="25">
        <f>SUM(ENERO:DICIEMBRE!B79)</f>
        <v>13</v>
      </c>
      <c r="C79" s="25">
        <f>SUM(ENERO:DICIEMBRE!C79)</f>
        <v>57</v>
      </c>
      <c r="D79" s="25">
        <f>SUM(ENERO:DICIEMBRE!D79)</f>
        <v>568</v>
      </c>
      <c r="E79" s="25">
        <f>SUM(ENERO:DICIEMBRE!E79)</f>
        <v>1850</v>
      </c>
      <c r="F79" s="25">
        <f>SUM(ENERO:DICIEMBRE!F79)</f>
        <v>598</v>
      </c>
      <c r="G79" s="25">
        <f>SUM(ENERO:DICIEMBRE!G79)</f>
        <v>1968</v>
      </c>
      <c r="H79" s="25">
        <f>SUM(ENERO:DICIEMBRE!H79)</f>
        <v>30</v>
      </c>
      <c r="I79" s="25">
        <f>SUM(ENERO:DICIEMBRE!I79)</f>
        <v>118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142" t="s">
        <v>121</v>
      </c>
      <c r="B80" s="25">
        <f>SUM(ENERO:DICIEMBRE!B80)</f>
        <v>0</v>
      </c>
      <c r="C80" s="25">
        <f>SUM(ENERO:DICIEMBRE!C80)</f>
        <v>0</v>
      </c>
      <c r="D80" s="25">
        <f>SUM(ENERO:DICIEMBRE!D80)</f>
        <v>0</v>
      </c>
      <c r="E80" s="25">
        <f>SUM(ENERO:DICIEMBRE!E80)</f>
        <v>0</v>
      </c>
      <c r="F80" s="25">
        <f>SUM(ENERO:DICIEMBRE!F80)</f>
        <v>0</v>
      </c>
      <c r="G80" s="25">
        <f>SUM(ENERO:DICIEMBRE!G80)</f>
        <v>0</v>
      </c>
      <c r="H80" s="25">
        <f>SUM(ENERO:DICIEMBRE!H80)</f>
        <v>0</v>
      </c>
      <c r="I80" s="25">
        <f>SUM(ENERO:DICIEMBRE!I80)</f>
        <v>0</v>
      </c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142" t="s">
        <v>122</v>
      </c>
      <c r="B81" s="25">
        <f>SUM(ENERO:DICIEMBRE!B81)</f>
        <v>0</v>
      </c>
      <c r="C81" s="25">
        <f>SUM(ENERO:DICIEMBRE!C81)</f>
        <v>14</v>
      </c>
      <c r="D81" s="25">
        <f>SUM(ENERO:DICIEMBRE!D81)</f>
        <v>14</v>
      </c>
      <c r="E81" s="25">
        <f>SUM(ENERO:DICIEMBRE!E81)</f>
        <v>48</v>
      </c>
      <c r="F81" s="25">
        <f>SUM(ENERO:DICIEMBRE!F81)</f>
        <v>15</v>
      </c>
      <c r="G81" s="25">
        <f>SUM(ENERO:DICIEMBRE!G81)</f>
        <v>49</v>
      </c>
      <c r="H81" s="25">
        <f>SUM(ENERO:DICIEMBRE!H81)</f>
        <v>1</v>
      </c>
      <c r="I81" s="25">
        <f>SUM(ENERO:DICIEMBRE!I81)</f>
        <v>1</v>
      </c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142" t="s">
        <v>123</v>
      </c>
      <c r="B82" s="25">
        <f>SUM(ENERO:DICIEMBRE!B82)</f>
        <v>0</v>
      </c>
      <c r="C82" s="25">
        <f>SUM(ENERO:DICIEMBRE!C82)</f>
        <v>9</v>
      </c>
      <c r="D82" s="25">
        <f>SUM(ENERO:DICIEMBRE!D82)</f>
        <v>0</v>
      </c>
      <c r="E82" s="25">
        <f>SUM(ENERO:DICIEMBRE!E82)</f>
        <v>24</v>
      </c>
      <c r="F82" s="25">
        <f>SUM(ENERO:DICIEMBRE!F82)</f>
        <v>0</v>
      </c>
      <c r="G82" s="25">
        <f>SUM(ENERO:DICIEMBRE!G82)</f>
        <v>24</v>
      </c>
      <c r="H82" s="25">
        <f>SUM(ENERO:DICIEMBRE!H82)</f>
        <v>0</v>
      </c>
      <c r="I82" s="25">
        <f>SUM(ENERO:DICIEMBRE!I82)</f>
        <v>0</v>
      </c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142" t="s">
        <v>124</v>
      </c>
      <c r="B83" s="25">
        <f>SUM(ENERO:DICIEMBRE!B83)</f>
        <v>7</v>
      </c>
      <c r="C83" s="25">
        <f>SUM(ENERO:DICIEMBRE!C83)</f>
        <v>44</v>
      </c>
      <c r="D83" s="25">
        <f>SUM(ENERO:DICIEMBRE!D83)</f>
        <v>138</v>
      </c>
      <c r="E83" s="25">
        <f>SUM(ENERO:DICIEMBRE!E83)</f>
        <v>900</v>
      </c>
      <c r="F83" s="25">
        <f>SUM(ENERO:DICIEMBRE!F83)</f>
        <v>157</v>
      </c>
      <c r="G83" s="25">
        <f>SUM(ENERO:DICIEMBRE!G83)</f>
        <v>957</v>
      </c>
      <c r="H83" s="25">
        <f>SUM(ENERO:DICIEMBRE!H83)</f>
        <v>19</v>
      </c>
      <c r="I83" s="25">
        <f>SUM(ENERO:DICIEMBRE!I83)</f>
        <v>57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142" t="s">
        <v>125</v>
      </c>
      <c r="B84" s="25">
        <f>SUM(ENERO:DICIEMBRE!B84)</f>
        <v>0</v>
      </c>
      <c r="C84" s="25">
        <f>SUM(ENERO:DICIEMBRE!C84)</f>
        <v>0</v>
      </c>
      <c r="D84" s="25">
        <f>SUM(ENERO:DICIEMBRE!D84)</f>
        <v>0</v>
      </c>
      <c r="E84" s="25">
        <f>SUM(ENERO:DICIEMBRE!E84)</f>
        <v>0</v>
      </c>
      <c r="F84" s="25">
        <f>SUM(ENERO:DICIEMBRE!F84)</f>
        <v>0</v>
      </c>
      <c r="G84" s="25">
        <f>SUM(ENERO:DICIEMBRE!G84)</f>
        <v>0</v>
      </c>
      <c r="H84" s="25">
        <f>SUM(ENERO:DICIEMBRE!H84)</f>
        <v>0</v>
      </c>
      <c r="I84" s="25">
        <f>SUM(ENERO:DICIEMBRE!I84)</f>
        <v>0</v>
      </c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142" t="s">
        <v>126</v>
      </c>
      <c r="B85" s="25">
        <f>SUM(ENERO:DICIEMBRE!B85)</f>
        <v>3</v>
      </c>
      <c r="C85" s="25">
        <f>SUM(ENERO:DICIEMBRE!C85)</f>
        <v>15</v>
      </c>
      <c r="D85" s="25">
        <f>SUM(ENERO:DICIEMBRE!D85)</f>
        <v>298</v>
      </c>
      <c r="E85" s="25">
        <f>SUM(ENERO:DICIEMBRE!E85)</f>
        <v>68</v>
      </c>
      <c r="F85" s="25">
        <f>SUM(ENERO:DICIEMBRE!F85)</f>
        <v>308</v>
      </c>
      <c r="G85" s="25">
        <f>SUM(ENERO:DICIEMBRE!G85)</f>
        <v>70</v>
      </c>
      <c r="H85" s="25">
        <f>SUM(ENERO:DICIEMBRE!H85)</f>
        <v>10</v>
      </c>
      <c r="I85" s="25">
        <f>SUM(ENERO:DICIEMBRE!I85)</f>
        <v>2</v>
      </c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142" t="s">
        <v>127</v>
      </c>
      <c r="B86" s="25">
        <f>SUM(ENERO:DICIEMBRE!B86)</f>
        <v>0</v>
      </c>
      <c r="C86" s="25">
        <f>SUM(ENERO:DICIEMBRE!C86)</f>
        <v>5</v>
      </c>
      <c r="D86" s="25">
        <f>SUM(ENERO:DICIEMBRE!D86)</f>
        <v>1</v>
      </c>
      <c r="E86" s="25">
        <f>SUM(ENERO:DICIEMBRE!E86)</f>
        <v>1287</v>
      </c>
      <c r="F86" s="25">
        <f>SUM(ENERO:DICIEMBRE!F86)</f>
        <v>1</v>
      </c>
      <c r="G86" s="25">
        <f>SUM(ENERO:DICIEMBRE!G86)</f>
        <v>1317</v>
      </c>
      <c r="H86" s="25">
        <f>SUM(ENERO:DICIEMBRE!H86)</f>
        <v>0</v>
      </c>
      <c r="I86" s="25">
        <f>SUM(ENERO:DICIEMBRE!I86)</f>
        <v>30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142" t="s">
        <v>128</v>
      </c>
      <c r="B87" s="25">
        <f>SUM(ENERO:DICIEMBRE!B87)</f>
        <v>0</v>
      </c>
      <c r="C87" s="25">
        <f>SUM(ENERO:DICIEMBRE!C87)</f>
        <v>2</v>
      </c>
      <c r="D87" s="25">
        <f>SUM(ENERO:DICIEMBRE!D87)</f>
        <v>0</v>
      </c>
      <c r="E87" s="25">
        <f>SUM(ENERO:DICIEMBRE!E87)</f>
        <v>603</v>
      </c>
      <c r="F87" s="25">
        <f>SUM(ENERO:DICIEMBRE!F87)</f>
        <v>0</v>
      </c>
      <c r="G87" s="25">
        <f>SUM(ENERO:DICIEMBRE!G87)</f>
        <v>606</v>
      </c>
      <c r="H87" s="25">
        <f>SUM(ENERO:DICIEMBRE!H87)</f>
        <v>0</v>
      </c>
      <c r="I87" s="25">
        <f>SUM(ENERO:DICIEMBRE!I87)</f>
        <v>3</v>
      </c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142" t="s">
        <v>129</v>
      </c>
      <c r="B88" s="25">
        <f>SUM(ENERO:DICIEMBRE!B88)</f>
        <v>0</v>
      </c>
      <c r="C88" s="25">
        <f>SUM(ENERO:DICIEMBRE!C88)</f>
        <v>7</v>
      </c>
      <c r="D88" s="25">
        <f>SUM(ENERO:DICIEMBRE!D88)</f>
        <v>3</v>
      </c>
      <c r="E88" s="25">
        <f>SUM(ENERO:DICIEMBRE!E88)</f>
        <v>569</v>
      </c>
      <c r="F88" s="25">
        <f>SUM(ENERO:DICIEMBRE!F88)</f>
        <v>4</v>
      </c>
      <c r="G88" s="25">
        <f>SUM(ENERO:DICIEMBRE!G88)</f>
        <v>600</v>
      </c>
      <c r="H88" s="25">
        <f>SUM(ENERO:DICIEMBRE!H88)</f>
        <v>1</v>
      </c>
      <c r="I88" s="25">
        <f>SUM(ENERO:DICIEMBRE!I88)</f>
        <v>31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142" t="s">
        <v>130</v>
      </c>
      <c r="B89" s="25">
        <f>SUM(ENERO:DICIEMBRE!B89)</f>
        <v>0</v>
      </c>
      <c r="C89" s="25">
        <f>SUM(ENERO:DICIEMBRE!C89)</f>
        <v>15</v>
      </c>
      <c r="D89" s="25">
        <f>SUM(ENERO:DICIEMBRE!D89)</f>
        <v>1</v>
      </c>
      <c r="E89" s="25">
        <f>SUM(ENERO:DICIEMBRE!E89)</f>
        <v>203</v>
      </c>
      <c r="F89" s="25">
        <f>SUM(ENERO:DICIEMBRE!F89)</f>
        <v>1</v>
      </c>
      <c r="G89" s="25">
        <f>SUM(ENERO:DICIEMBRE!G89)</f>
        <v>230</v>
      </c>
      <c r="H89" s="25">
        <f>SUM(ENERO:DICIEMBRE!H89)</f>
        <v>0</v>
      </c>
      <c r="I89" s="25">
        <f>SUM(ENERO:DICIEMBRE!I89)</f>
        <v>27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142" t="s">
        <v>131</v>
      </c>
      <c r="B90" s="25">
        <f>SUM(ENERO:DICIEMBRE!B90)</f>
        <v>0</v>
      </c>
      <c r="C90" s="25">
        <f>SUM(ENERO:DICIEMBRE!C90)</f>
        <v>24</v>
      </c>
      <c r="D90" s="25">
        <f>SUM(ENERO:DICIEMBRE!D90)</f>
        <v>0</v>
      </c>
      <c r="E90" s="25">
        <f>SUM(ENERO:DICIEMBRE!E90)</f>
        <v>82</v>
      </c>
      <c r="F90" s="25">
        <f>SUM(ENERO:DICIEMBRE!F90)</f>
        <v>0</v>
      </c>
      <c r="G90" s="25">
        <f>SUM(ENERO:DICIEMBRE!G90)</f>
        <v>84</v>
      </c>
      <c r="H90" s="25">
        <f>SUM(ENERO:DICIEMBRE!H90)</f>
        <v>0</v>
      </c>
      <c r="I90" s="25">
        <f>SUM(ENERO:DICIEMBRE!I90)</f>
        <v>2</v>
      </c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142" t="s">
        <v>132</v>
      </c>
      <c r="B91" s="25">
        <f>SUM(ENERO:DICIEMBRE!B91)</f>
        <v>0</v>
      </c>
      <c r="C91" s="25">
        <f>SUM(ENERO:DICIEMBRE!C91)</f>
        <v>0</v>
      </c>
      <c r="D91" s="25">
        <f>SUM(ENERO:DICIEMBRE!D91)</f>
        <v>0</v>
      </c>
      <c r="E91" s="25">
        <f>SUM(ENERO:DICIEMBRE!E91)</f>
        <v>0</v>
      </c>
      <c r="F91" s="25">
        <f>SUM(ENERO:DICIEMBRE!F91)</f>
        <v>0</v>
      </c>
      <c r="G91" s="25">
        <f>SUM(ENERO:DICIEMBRE!G91)</f>
        <v>0</v>
      </c>
      <c r="H91" s="25">
        <f>SUM(ENERO:DICIEMBRE!H91)</f>
        <v>0</v>
      </c>
      <c r="I91" s="25">
        <f>SUM(ENERO:DICIEMBRE!I91)</f>
        <v>0</v>
      </c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143" t="s">
        <v>34</v>
      </c>
      <c r="B92" s="144">
        <f t="shared" ref="B92:I92" si="5">SUM(B79:B91)</f>
        <v>23</v>
      </c>
      <c r="C92" s="144">
        <f t="shared" si="5"/>
        <v>192</v>
      </c>
      <c r="D92" s="144">
        <f t="shared" si="5"/>
        <v>1023</v>
      </c>
      <c r="E92" s="144">
        <f t="shared" si="5"/>
        <v>5634</v>
      </c>
      <c r="F92" s="144">
        <f t="shared" si="5"/>
        <v>1084</v>
      </c>
      <c r="G92" s="144">
        <f t="shared" si="5"/>
        <v>5905</v>
      </c>
      <c r="H92" s="144">
        <f t="shared" si="5"/>
        <v>61</v>
      </c>
      <c r="I92" s="125">
        <f t="shared" si="5"/>
        <v>271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x14ac:dyDescent="0.25">
      <c r="A94" s="299" t="s">
        <v>134</v>
      </c>
      <c r="B94" s="301" t="s">
        <v>135</v>
      </c>
      <c r="C94" s="302"/>
      <c r="D94" s="302"/>
      <c r="E94" s="302"/>
      <c r="F94" s="302"/>
      <c r="G94" s="308"/>
    </row>
    <row r="95" spans="1:47" x14ac:dyDescent="0.25">
      <c r="A95" s="300"/>
      <c r="B95" s="145" t="s">
        <v>136</v>
      </c>
      <c r="C95" s="136" t="s">
        <v>49</v>
      </c>
      <c r="D95" s="76" t="s">
        <v>119</v>
      </c>
      <c r="E95" s="98" t="s">
        <v>20</v>
      </c>
      <c r="F95" s="138" t="s">
        <v>21</v>
      </c>
      <c r="G95" s="138" t="s">
        <v>22</v>
      </c>
    </row>
    <row r="96" spans="1:47" x14ac:dyDescent="0.25">
      <c r="A96" s="139" t="s">
        <v>137</v>
      </c>
      <c r="B96" s="57">
        <f t="shared" ref="B96:B103" si="6">SUM(C96+D96)</f>
        <v>89</v>
      </c>
      <c r="C96" s="25">
        <f>SUM(ENERO:DICIEMBRE!C96)</f>
        <v>24</v>
      </c>
      <c r="D96" s="25">
        <f>SUM(ENERO:DICIEMBRE!D96)</f>
        <v>65</v>
      </c>
      <c r="E96" s="25">
        <f>SUM(ENERO:DICIEMBRE!E96)</f>
        <v>72</v>
      </c>
      <c r="F96" s="25">
        <f>SUM(ENERO:DICIEMBRE!F96)</f>
        <v>17</v>
      </c>
      <c r="G96" s="25">
        <f>SUM(ENERO:DICIEMBRE!G96)</f>
        <v>0</v>
      </c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146" t="s">
        <v>138</v>
      </c>
      <c r="B97" s="62">
        <f t="shared" si="6"/>
        <v>155</v>
      </c>
      <c r="C97" s="25">
        <f>SUM(ENERO:DICIEMBRE!C97)</f>
        <v>25</v>
      </c>
      <c r="D97" s="25">
        <f>SUM(ENERO:DICIEMBRE!D97)</f>
        <v>130</v>
      </c>
      <c r="E97" s="25">
        <f>SUM(ENERO:DICIEMBRE!E97)</f>
        <v>121</v>
      </c>
      <c r="F97" s="25">
        <f>SUM(ENERO:DICIEMBRE!F97)</f>
        <v>34</v>
      </c>
      <c r="G97" s="25">
        <f>SUM(ENERO:DICIEMBRE!G97)</f>
        <v>0</v>
      </c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142" t="s">
        <v>139</v>
      </c>
      <c r="B98" s="62">
        <f t="shared" si="6"/>
        <v>1</v>
      </c>
      <c r="C98" s="25">
        <f>SUM(ENERO:DICIEMBRE!C98)</f>
        <v>0</v>
      </c>
      <c r="D98" s="25">
        <f>SUM(ENERO:DICIEMBRE!D98)</f>
        <v>1</v>
      </c>
      <c r="E98" s="25">
        <f>SUM(ENERO:DICIEMBRE!E98)</f>
        <v>1</v>
      </c>
      <c r="F98" s="25">
        <f>SUM(ENERO:DICIEMBRE!F98)</f>
        <v>0</v>
      </c>
      <c r="G98" s="25">
        <f>SUM(ENERO:DICIEMBRE!G98)</f>
        <v>0</v>
      </c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142" t="s">
        <v>140</v>
      </c>
      <c r="B99" s="62">
        <f t="shared" si="6"/>
        <v>13</v>
      </c>
      <c r="C99" s="25">
        <f>SUM(ENERO:DICIEMBRE!C99)</f>
        <v>1</v>
      </c>
      <c r="D99" s="25">
        <f>SUM(ENERO:DICIEMBRE!D99)</f>
        <v>12</v>
      </c>
      <c r="E99" s="25">
        <f>SUM(ENERO:DICIEMBRE!E99)</f>
        <v>12</v>
      </c>
      <c r="F99" s="25">
        <f>SUM(ENERO:DICIEMBRE!F99)</f>
        <v>1</v>
      </c>
      <c r="G99" s="25">
        <f>SUM(ENERO:DICIEMBRE!G99)</f>
        <v>0</v>
      </c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142" t="s">
        <v>141</v>
      </c>
      <c r="B100" s="62">
        <f t="shared" si="6"/>
        <v>73</v>
      </c>
      <c r="C100" s="25">
        <f>SUM(ENERO:DICIEMBRE!C100)</f>
        <v>11</v>
      </c>
      <c r="D100" s="25">
        <f>SUM(ENERO:DICIEMBRE!D100)</f>
        <v>62</v>
      </c>
      <c r="E100" s="25">
        <f>SUM(ENERO:DICIEMBRE!E100)</f>
        <v>70</v>
      </c>
      <c r="F100" s="25">
        <f>SUM(ENERO:DICIEMBRE!F100)</f>
        <v>3</v>
      </c>
      <c r="G100" s="25">
        <f>SUM(ENERO:DICIEMBRE!G100)</f>
        <v>0</v>
      </c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142" t="s">
        <v>142</v>
      </c>
      <c r="B101" s="62">
        <f t="shared" si="6"/>
        <v>1</v>
      </c>
      <c r="C101" s="25">
        <f>SUM(ENERO:DICIEMBRE!C101)</f>
        <v>0</v>
      </c>
      <c r="D101" s="25">
        <f>SUM(ENERO:DICIEMBRE!D101)</f>
        <v>1</v>
      </c>
      <c r="E101" s="25">
        <f>SUM(ENERO:DICIEMBRE!E101)</f>
        <v>1</v>
      </c>
      <c r="F101" s="25">
        <f>SUM(ENERO:DICIEMBRE!F101)</f>
        <v>0</v>
      </c>
      <c r="G101" s="25">
        <f>SUM(ENERO:DICIEMBRE!G101)</f>
        <v>0</v>
      </c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146" t="s">
        <v>143</v>
      </c>
      <c r="B102" s="62">
        <f t="shared" si="6"/>
        <v>0</v>
      </c>
      <c r="C102" s="25">
        <f>SUM(ENERO:DICIEMBRE!C102)</f>
        <v>0</v>
      </c>
      <c r="D102" s="25">
        <f>SUM(ENERO:DICIEMBRE!D102)</f>
        <v>0</v>
      </c>
      <c r="E102" s="25">
        <f>SUM(ENERO:DICIEMBRE!E102)</f>
        <v>0</v>
      </c>
      <c r="F102" s="25">
        <f>SUM(ENERO:DICIEMBRE!F102)</f>
        <v>0</v>
      </c>
      <c r="G102" s="25">
        <f>SUM(ENERO:DICIEMBRE!G102)</f>
        <v>0</v>
      </c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47" t="s">
        <v>144</v>
      </c>
      <c r="B103" s="148">
        <f t="shared" si="6"/>
        <v>0</v>
      </c>
      <c r="C103" s="25">
        <f>SUM(ENERO:DICIEMBRE!C103)</f>
        <v>0</v>
      </c>
      <c r="D103" s="25">
        <f>SUM(ENERO:DICIEMBRE!D103)</f>
        <v>0</v>
      </c>
      <c r="E103" s="25">
        <f>SUM(ENERO:DICIEMBRE!E103)</f>
        <v>0</v>
      </c>
      <c r="F103" s="25">
        <f>SUM(ENERO:DICIEMBRE!F103)</f>
        <v>0</v>
      </c>
      <c r="G103" s="25">
        <f>SUM(ENERO:DICIEMBRE!G103)</f>
        <v>0</v>
      </c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149" t="s">
        <v>34</v>
      </c>
      <c r="B104" s="150">
        <f t="shared" ref="B104:G104" si="10">SUM(B96:B103)</f>
        <v>332</v>
      </c>
      <c r="C104" s="151">
        <f t="shared" si="10"/>
        <v>61</v>
      </c>
      <c r="D104" s="152">
        <f t="shared" si="10"/>
        <v>271</v>
      </c>
      <c r="E104" s="153">
        <f t="shared" si="10"/>
        <v>277</v>
      </c>
      <c r="F104" s="154">
        <f t="shared" si="10"/>
        <v>55</v>
      </c>
      <c r="G104" s="154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59"/>
      <c r="F105" s="160"/>
      <c r="G105" s="160"/>
    </row>
    <row r="106" spans="1:47" x14ac:dyDescent="0.25">
      <c r="A106" s="326" t="s">
        <v>146</v>
      </c>
      <c r="B106" s="326" t="s">
        <v>147</v>
      </c>
      <c r="C106" s="328" t="s">
        <v>47</v>
      </c>
      <c r="D106" s="328"/>
      <c r="E106" s="328"/>
      <c r="F106" s="329" t="s">
        <v>148</v>
      </c>
      <c r="G106" s="330"/>
    </row>
    <row r="107" spans="1:47" ht="21" x14ac:dyDescent="0.25">
      <c r="A107" s="327"/>
      <c r="B107" s="327"/>
      <c r="C107" s="161" t="s">
        <v>149</v>
      </c>
      <c r="D107" s="162" t="s">
        <v>150</v>
      </c>
      <c r="E107" s="163" t="s">
        <v>151</v>
      </c>
      <c r="F107" s="164" t="s">
        <v>152</v>
      </c>
      <c r="G107" s="165" t="s">
        <v>153</v>
      </c>
    </row>
    <row r="108" spans="1:47" x14ac:dyDescent="0.25">
      <c r="A108" s="166" t="s">
        <v>154</v>
      </c>
      <c r="B108" s="167">
        <f>SUM(C108:E108)</f>
        <v>331</v>
      </c>
      <c r="C108" s="25">
        <f>SUM(ENERO:DICIEMBRE!C108)</f>
        <v>0</v>
      </c>
      <c r="D108" s="25">
        <f>SUM(ENERO:DICIEMBRE!D108)</f>
        <v>199</v>
      </c>
      <c r="E108" s="25">
        <f>SUM(ENERO:DICIEMBRE!E108)</f>
        <v>132</v>
      </c>
      <c r="F108" s="25">
        <f>SUM(ENERO:DICIEMBRE!F108)</f>
        <v>0</v>
      </c>
      <c r="G108" s="168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169" t="s">
        <v>155</v>
      </c>
      <c r="B109" s="170">
        <f>SUM(C109:E109)</f>
        <v>0</v>
      </c>
      <c r="C109" s="25">
        <f>SUM(ENERO:DICIEMBRE!C109)</f>
        <v>0</v>
      </c>
      <c r="D109" s="25">
        <f>SUM(ENERO:DICIEMBRE!D109)</f>
        <v>0</v>
      </c>
      <c r="E109" s="25">
        <f>SUM(ENERO:DICIEMBRE!E109)</f>
        <v>0</v>
      </c>
      <c r="F109" s="171"/>
      <c r="G109" s="25">
        <f>SUM(ENERO:DICIEMBRE!G109)</f>
        <v>0</v>
      </c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204402.6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4">
    <dataValidation allowBlank="1" showInputMessage="1" showErrorMessage="1" error="Valor no Permitido" sqref="A108 A105:A106 B105:B109 C105:E105"/>
    <dataValidation type="whole" allowBlank="1" showInputMessage="1" showErrorMessage="1" sqref="D92:I92 F109 G108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C22:G26 AD14:AE17 D31:L37 B40:B48 C51:E53 C56:F58 B61:E66 D70:I74 B79:I91 B14:F17 H14:J17 L14:O17 Q14:T17 V14:Y17 AA14:AB17 C96:G103 C108:E109 F108 G109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",[2]NOMBRE!B2," - ","( ",[2]NOMBRE!C2,[2]NOMBRE!D2,[2]NOMBRE!E2,[2]NOMBRE!F2,[2]NOMBRE!G2," )")</f>
        <v>COMUNA: LINARES - ( 07401 )</v>
      </c>
    </row>
    <row r="3" spans="1:112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12" x14ac:dyDescent="0.25">
      <c r="A4" s="1" t="str">
        <f>CONCATENATE("MES: ",[2]NOMBRE!B6," - ","( ",[2]NOMBRE!C6,[2]NOMBRE!D6," )")</f>
        <v>MES: ENERO - ( 01 )</v>
      </c>
    </row>
    <row r="5" spans="1:112" x14ac:dyDescent="0.25">
      <c r="A5" s="1" t="str">
        <f>CONCATENATE("AÑO: ",[2]NOMBRE!B7)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373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363" t="s">
        <v>6</v>
      </c>
      <c r="C9" s="374" t="s">
        <v>7</v>
      </c>
      <c r="D9" s="374" t="s">
        <v>8</v>
      </c>
      <c r="E9" s="374" t="s">
        <v>9</v>
      </c>
      <c r="F9" s="375" t="s">
        <v>10</v>
      </c>
      <c r="G9" s="364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65"/>
      <c r="Z9" s="366" t="s">
        <v>12</v>
      </c>
      <c r="AA9" s="366"/>
      <c r="AB9" s="366"/>
      <c r="AC9" s="366"/>
      <c r="AD9" s="366"/>
      <c r="AE9" s="335"/>
    </row>
    <row r="10" spans="1:112" x14ac:dyDescent="0.25">
      <c r="A10" s="271"/>
      <c r="B10" s="274"/>
      <c r="C10" s="277"/>
      <c r="D10" s="277"/>
      <c r="E10" s="277"/>
      <c r="F10" s="280"/>
      <c r="G10" s="367" t="s">
        <v>13</v>
      </c>
      <c r="H10" s="290"/>
      <c r="I10" s="290"/>
      <c r="J10" s="375"/>
      <c r="K10" s="367" t="s">
        <v>14</v>
      </c>
      <c r="L10" s="290"/>
      <c r="M10" s="290"/>
      <c r="N10" s="290"/>
      <c r="O10" s="375"/>
      <c r="P10" s="367" t="s">
        <v>15</v>
      </c>
      <c r="Q10" s="290"/>
      <c r="R10" s="290"/>
      <c r="S10" s="290"/>
      <c r="T10" s="375"/>
      <c r="U10" s="367" t="s">
        <v>16</v>
      </c>
      <c r="V10" s="290"/>
      <c r="W10" s="290"/>
      <c r="X10" s="290"/>
      <c r="Y10" s="368"/>
      <c r="Z10" s="290" t="s">
        <v>17</v>
      </c>
      <c r="AA10" s="290"/>
      <c r="AB10" s="375"/>
      <c r="AC10" s="367" t="s">
        <v>18</v>
      </c>
      <c r="AD10" s="290"/>
      <c r="AE10" s="375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33"/>
      <c r="D12" s="333"/>
      <c r="E12" s="333"/>
      <c r="F12" s="334"/>
      <c r="G12" s="209" t="s">
        <v>19</v>
      </c>
      <c r="H12" s="376" t="s">
        <v>20</v>
      </c>
      <c r="I12" s="376" t="s">
        <v>21</v>
      </c>
      <c r="J12" s="194" t="s">
        <v>22</v>
      </c>
      <c r="K12" s="209" t="s">
        <v>19</v>
      </c>
      <c r="L12" s="376" t="s">
        <v>20</v>
      </c>
      <c r="M12" s="376" t="s">
        <v>21</v>
      </c>
      <c r="N12" s="376" t="s">
        <v>22</v>
      </c>
      <c r="O12" s="194" t="s">
        <v>23</v>
      </c>
      <c r="P12" s="209" t="s">
        <v>19</v>
      </c>
      <c r="Q12" s="376" t="s">
        <v>20</v>
      </c>
      <c r="R12" s="376" t="s">
        <v>21</v>
      </c>
      <c r="S12" s="376" t="s">
        <v>22</v>
      </c>
      <c r="T12" s="194" t="s">
        <v>23</v>
      </c>
      <c r="U12" s="209" t="s">
        <v>19</v>
      </c>
      <c r="V12" s="376" t="s">
        <v>20</v>
      </c>
      <c r="W12" s="376" t="s">
        <v>21</v>
      </c>
      <c r="X12" s="376" t="s">
        <v>22</v>
      </c>
      <c r="Y12" s="221" t="s">
        <v>23</v>
      </c>
      <c r="Z12" s="209" t="s">
        <v>19</v>
      </c>
      <c r="AA12" s="376" t="s">
        <v>24</v>
      </c>
      <c r="AB12" s="228" t="s">
        <v>25</v>
      </c>
      <c r="AC12" s="209" t="s">
        <v>19</v>
      </c>
      <c r="AD12" s="376" t="s">
        <v>24</v>
      </c>
      <c r="AE12" s="228" t="s">
        <v>25</v>
      </c>
    </row>
    <row r="13" spans="1:112" x14ac:dyDescent="0.25">
      <c r="A13" s="210" t="s">
        <v>26</v>
      </c>
      <c r="B13" s="211">
        <f t="shared" ref="B13:AE13" si="0">SUM(B14:B17)</f>
        <v>6</v>
      </c>
      <c r="C13" s="222">
        <f t="shared" si="0"/>
        <v>6</v>
      </c>
      <c r="D13" s="377">
        <f t="shared" si="0"/>
        <v>4.9399999999999995</v>
      </c>
      <c r="E13" s="377">
        <f t="shared" si="0"/>
        <v>1679</v>
      </c>
      <c r="F13" s="195">
        <f t="shared" si="0"/>
        <v>1454</v>
      </c>
      <c r="G13" s="212">
        <f t="shared" si="0"/>
        <v>758</v>
      </c>
      <c r="H13" s="377">
        <f t="shared" si="0"/>
        <v>758</v>
      </c>
      <c r="I13" s="377">
        <f t="shared" si="0"/>
        <v>0</v>
      </c>
      <c r="J13" s="195">
        <f t="shared" si="0"/>
        <v>0</v>
      </c>
      <c r="K13" s="212">
        <f t="shared" si="0"/>
        <v>743.99999999999989</v>
      </c>
      <c r="L13" s="377">
        <f t="shared" si="0"/>
        <v>578.74</v>
      </c>
      <c r="M13" s="377">
        <f t="shared" si="0"/>
        <v>9.1999999999999993</v>
      </c>
      <c r="N13" s="377">
        <f t="shared" si="0"/>
        <v>7.4</v>
      </c>
      <c r="O13" s="195">
        <f t="shared" si="0"/>
        <v>148.66000000000003</v>
      </c>
      <c r="P13" s="212">
        <f t="shared" si="0"/>
        <v>401.33</v>
      </c>
      <c r="Q13" s="377">
        <f t="shared" si="0"/>
        <v>145.85</v>
      </c>
      <c r="R13" s="377">
        <f t="shared" si="0"/>
        <v>193.55</v>
      </c>
      <c r="S13" s="377">
        <f t="shared" si="0"/>
        <v>6.23</v>
      </c>
      <c r="T13" s="195">
        <f t="shared" si="0"/>
        <v>55.699999999999996</v>
      </c>
      <c r="U13" s="212">
        <f t="shared" si="0"/>
        <v>148.23000000000002</v>
      </c>
      <c r="V13" s="377">
        <f t="shared" si="0"/>
        <v>100.53</v>
      </c>
      <c r="W13" s="377">
        <f t="shared" si="0"/>
        <v>19.7</v>
      </c>
      <c r="X13" s="377">
        <f t="shared" si="0"/>
        <v>0</v>
      </c>
      <c r="Y13" s="223">
        <f t="shared" si="0"/>
        <v>28</v>
      </c>
      <c r="Z13" s="222">
        <f t="shared" si="0"/>
        <v>49.96</v>
      </c>
      <c r="AA13" s="377">
        <f>SUM(AA14:AA17)</f>
        <v>33.6</v>
      </c>
      <c r="AB13" s="229">
        <f t="shared" si="0"/>
        <v>16.36</v>
      </c>
      <c r="AC13" s="212">
        <f t="shared" si="0"/>
        <v>24.869999999999997</v>
      </c>
      <c r="AD13" s="377">
        <f t="shared" si="0"/>
        <v>16.86</v>
      </c>
      <c r="AE13" s="229">
        <f t="shared" si="0"/>
        <v>8.01</v>
      </c>
    </row>
    <row r="14" spans="1:112" x14ac:dyDescent="0.25">
      <c r="A14" s="378" t="s">
        <v>27</v>
      </c>
      <c r="B14" s="249">
        <v>5</v>
      </c>
      <c r="C14" s="250">
        <v>5</v>
      </c>
      <c r="D14" s="250">
        <v>3.94</v>
      </c>
      <c r="E14" s="250">
        <v>935</v>
      </c>
      <c r="F14" s="250">
        <v>758</v>
      </c>
      <c r="G14" s="379">
        <f>SUM(H14:J14)</f>
        <v>758</v>
      </c>
      <c r="H14" s="251">
        <v>758</v>
      </c>
      <c r="I14" s="250">
        <v>0</v>
      </c>
      <c r="J14" s="250">
        <v>0</v>
      </c>
      <c r="K14" s="380">
        <f>SUM(L14:O14)</f>
        <v>620.44999999999993</v>
      </c>
      <c r="L14" s="251">
        <v>474.52</v>
      </c>
      <c r="M14" s="250">
        <v>9.1999999999999993</v>
      </c>
      <c r="N14" s="230">
        <v>7.4</v>
      </c>
      <c r="O14" s="252">
        <v>129.33000000000001</v>
      </c>
      <c r="P14" s="380">
        <f>SUM(Q14:T14)</f>
        <v>259.18</v>
      </c>
      <c r="Q14" s="251">
        <v>27.03</v>
      </c>
      <c r="R14" s="250">
        <v>193.55</v>
      </c>
      <c r="S14" s="230">
        <v>6.23</v>
      </c>
      <c r="T14" s="252">
        <v>32.369999999999997</v>
      </c>
      <c r="U14" s="380">
        <f>SUM(V14:Y14)</f>
        <v>51.55</v>
      </c>
      <c r="V14" s="251">
        <v>19.850000000000001</v>
      </c>
      <c r="W14" s="250">
        <v>19.7</v>
      </c>
      <c r="X14" s="230">
        <v>0</v>
      </c>
      <c r="Y14" s="253">
        <v>12</v>
      </c>
      <c r="Z14" s="381">
        <f>SUM(AA14:AB14)</f>
        <v>7.7</v>
      </c>
      <c r="AA14" s="250">
        <v>4.7</v>
      </c>
      <c r="AB14" s="29">
        <v>3</v>
      </c>
      <c r="AC14" s="380">
        <f>SUM(AD14:AE14)</f>
        <v>17.18</v>
      </c>
      <c r="AD14" s="250">
        <v>10.65</v>
      </c>
      <c r="AE14" s="29">
        <v>6.53</v>
      </c>
    </row>
    <row r="15" spans="1:112" x14ac:dyDescent="0.25">
      <c r="A15" s="382" t="s">
        <v>28</v>
      </c>
      <c r="B15" s="31">
        <v>1</v>
      </c>
      <c r="C15" s="32">
        <v>1</v>
      </c>
      <c r="D15" s="32">
        <v>1</v>
      </c>
      <c r="E15" s="32">
        <v>744</v>
      </c>
      <c r="F15" s="32">
        <v>696</v>
      </c>
      <c r="G15" s="383">
        <f>SUM(H15:J15)</f>
        <v>0</v>
      </c>
      <c r="H15" s="34">
        <v>0</v>
      </c>
      <c r="I15" s="32">
        <v>0</v>
      </c>
      <c r="J15" s="34">
        <v>0</v>
      </c>
      <c r="K15" s="383">
        <f>SUM(L15:O15)</f>
        <v>123.55</v>
      </c>
      <c r="L15" s="34">
        <v>104.22</v>
      </c>
      <c r="M15" s="34">
        <v>0</v>
      </c>
      <c r="N15" s="231">
        <v>0</v>
      </c>
      <c r="O15" s="232">
        <v>19.329999999999998</v>
      </c>
      <c r="P15" s="383">
        <f>SUM(Q15:T15)</f>
        <v>142.14999999999998</v>
      </c>
      <c r="Q15" s="34">
        <v>118.82</v>
      </c>
      <c r="R15" s="32">
        <v>0</v>
      </c>
      <c r="S15" s="231">
        <v>0</v>
      </c>
      <c r="T15" s="232">
        <v>23.33</v>
      </c>
      <c r="U15" s="383">
        <f>SUM(V15:Y15)</f>
        <v>96.68</v>
      </c>
      <c r="V15" s="34">
        <v>80.680000000000007</v>
      </c>
      <c r="W15" s="32">
        <v>0</v>
      </c>
      <c r="X15" s="231">
        <v>0</v>
      </c>
      <c r="Y15" s="233">
        <v>16</v>
      </c>
      <c r="Z15" s="384">
        <f>SUM(AA15:AB15)</f>
        <v>42.26</v>
      </c>
      <c r="AA15" s="32">
        <v>28.9</v>
      </c>
      <c r="AB15" s="36">
        <v>13.36</v>
      </c>
      <c r="AC15" s="383">
        <f>SUM(AD15:AE15)</f>
        <v>7.6899999999999995</v>
      </c>
      <c r="AD15" s="32">
        <v>6.21</v>
      </c>
      <c r="AE15" s="36">
        <v>1.48</v>
      </c>
    </row>
    <row r="16" spans="1:112" x14ac:dyDescent="0.25">
      <c r="A16" s="385" t="s">
        <v>29</v>
      </c>
      <c r="B16" s="31"/>
      <c r="C16" s="32"/>
      <c r="D16" s="32"/>
      <c r="E16" s="32"/>
      <c r="F16" s="32"/>
      <c r="G16" s="383">
        <f>SUM(H16:J16)</f>
        <v>0</v>
      </c>
      <c r="H16" s="34"/>
      <c r="I16" s="32"/>
      <c r="J16" s="38"/>
      <c r="K16" s="383">
        <f>SUM(L16:O16)</f>
        <v>0</v>
      </c>
      <c r="L16" s="34"/>
      <c r="M16" s="38"/>
      <c r="N16" s="234"/>
      <c r="O16" s="235"/>
      <c r="P16" s="383">
        <f>SUM(Q16:T16)</f>
        <v>0</v>
      </c>
      <c r="Q16" s="34"/>
      <c r="R16" s="38"/>
      <c r="S16" s="234"/>
      <c r="T16" s="235"/>
      <c r="U16" s="383">
        <f>SUM(V16:Y16)</f>
        <v>0</v>
      </c>
      <c r="V16" s="34"/>
      <c r="W16" s="38"/>
      <c r="X16" s="234"/>
      <c r="Y16" s="236"/>
      <c r="Z16" s="384">
        <f>SUM(AA16:AB16)</f>
        <v>0</v>
      </c>
      <c r="AA16" s="32"/>
      <c r="AB16" s="36"/>
      <c r="AC16" s="383">
        <f>SUM(AD16:AE16)</f>
        <v>0</v>
      </c>
      <c r="AD16" s="32"/>
      <c r="AE16" s="36"/>
    </row>
    <row r="17" spans="1:31" x14ac:dyDescent="0.25">
      <c r="A17" s="386" t="s">
        <v>30</v>
      </c>
      <c r="B17" s="237"/>
      <c r="C17" s="238"/>
      <c r="D17" s="40"/>
      <c r="E17" s="40"/>
      <c r="F17" s="41"/>
      <c r="G17" s="254">
        <f>SUM(H17:J17)</f>
        <v>0</v>
      </c>
      <c r="H17" s="43"/>
      <c r="I17" s="44"/>
      <c r="J17" s="240"/>
      <c r="K17" s="387">
        <f>SUM(L17:O17)</f>
        <v>0</v>
      </c>
      <c r="L17" s="43"/>
      <c r="M17" s="388"/>
      <c r="N17" s="239"/>
      <c r="O17" s="389"/>
      <c r="P17" s="387">
        <f>SUM(Q17:T17)</f>
        <v>0</v>
      </c>
      <c r="Q17" s="388"/>
      <c r="R17" s="238"/>
      <c r="S17" s="239"/>
      <c r="T17" s="389"/>
      <c r="U17" s="387">
        <f>SUM(V17:Y17)</f>
        <v>0</v>
      </c>
      <c r="V17" s="388"/>
      <c r="W17" s="238"/>
      <c r="X17" s="239"/>
      <c r="Y17" s="241"/>
      <c r="Z17" s="178">
        <f>SUM(AA17:AB17)</f>
        <v>0</v>
      </c>
      <c r="AA17" s="238"/>
      <c r="AB17" s="190"/>
      <c r="AC17" s="254">
        <f>SUM(AD17:AE17)</f>
        <v>0</v>
      </c>
      <c r="AD17" s="238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390"/>
      <c r="D20" s="390"/>
      <c r="E20" s="390"/>
      <c r="F20" s="390"/>
      <c r="G20" s="49"/>
    </row>
    <row r="21" spans="1:31" ht="21" x14ac:dyDescent="0.25">
      <c r="A21" s="268" t="s">
        <v>33</v>
      </c>
      <c r="B21" s="265" t="s">
        <v>34</v>
      </c>
      <c r="C21" s="391" t="s">
        <v>35</v>
      </c>
      <c r="D21" s="392" t="s">
        <v>36</v>
      </c>
      <c r="E21" s="392" t="s">
        <v>37</v>
      </c>
      <c r="F21" s="392" t="s">
        <v>38</v>
      </c>
      <c r="G21" s="224" t="s">
        <v>39</v>
      </c>
    </row>
    <row r="22" spans="1:31" x14ac:dyDescent="0.25">
      <c r="A22" s="393" t="s">
        <v>40</v>
      </c>
      <c r="B22" s="394">
        <f>SUM(C22:G22)</f>
        <v>10</v>
      </c>
      <c r="C22" s="395"/>
      <c r="D22" s="242"/>
      <c r="E22" s="242">
        <v>10</v>
      </c>
      <c r="F22" s="242"/>
      <c r="G22" s="243"/>
    </row>
    <row r="23" spans="1:31" x14ac:dyDescent="0.25">
      <c r="A23" s="396" t="s">
        <v>41</v>
      </c>
      <c r="B23" s="397">
        <f>SUM(C23:G23)</f>
        <v>194</v>
      </c>
      <c r="C23" s="398"/>
      <c r="D23" s="399"/>
      <c r="E23" s="399">
        <v>194</v>
      </c>
      <c r="F23" s="399"/>
      <c r="G23" s="400"/>
    </row>
    <row r="24" spans="1:31" x14ac:dyDescent="0.25">
      <c r="A24" s="396" t="s">
        <v>42</v>
      </c>
      <c r="B24" s="397">
        <f>SUM(C24:G24)</f>
        <v>194</v>
      </c>
      <c r="C24" s="398"/>
      <c r="D24" s="399"/>
      <c r="E24" s="399">
        <v>194</v>
      </c>
      <c r="F24" s="399"/>
      <c r="G24" s="400"/>
    </row>
    <row r="25" spans="1:31" x14ac:dyDescent="0.25">
      <c r="A25" s="396" t="s">
        <v>43</v>
      </c>
      <c r="B25" s="397">
        <f>SUM(C25:G25)</f>
        <v>194</v>
      </c>
      <c r="C25" s="398"/>
      <c r="D25" s="399"/>
      <c r="E25" s="399">
        <v>194</v>
      </c>
      <c r="F25" s="399"/>
      <c r="G25" s="400"/>
    </row>
    <row r="26" spans="1:31" x14ac:dyDescent="0.25">
      <c r="A26" s="179" t="s">
        <v>44</v>
      </c>
      <c r="B26" s="401">
        <f>SUM(C26:G26)</f>
        <v>194</v>
      </c>
      <c r="C26" s="255"/>
      <c r="D26" s="196"/>
      <c r="E26" s="196">
        <v>194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402"/>
      <c r="D28" s="402"/>
      <c r="E28" s="402"/>
      <c r="F28" s="402"/>
      <c r="G28" s="402"/>
      <c r="H28" s="402"/>
      <c r="I28" s="403"/>
      <c r="J28" s="403"/>
      <c r="K28" s="404"/>
      <c r="L28" s="404"/>
    </row>
    <row r="29" spans="1:31" x14ac:dyDescent="0.25">
      <c r="A29" s="295" t="s">
        <v>33</v>
      </c>
      <c r="B29" s="405"/>
      <c r="C29" s="341" t="s">
        <v>34</v>
      </c>
      <c r="D29" s="344" t="s">
        <v>47</v>
      </c>
      <c r="E29" s="359"/>
      <c r="F29" s="369"/>
      <c r="G29" s="370" t="s">
        <v>48</v>
      </c>
      <c r="H29" s="370"/>
      <c r="I29" s="370"/>
      <c r="J29" s="370"/>
      <c r="K29" s="370"/>
      <c r="L29" s="343"/>
    </row>
    <row r="30" spans="1:31" x14ac:dyDescent="0.25">
      <c r="A30" s="339"/>
      <c r="B30" s="340"/>
      <c r="C30" s="342"/>
      <c r="D30" s="406" t="s">
        <v>49</v>
      </c>
      <c r="E30" s="406" t="s">
        <v>50</v>
      </c>
      <c r="F30" s="269" t="s">
        <v>51</v>
      </c>
      <c r="G30" s="266" t="s">
        <v>52</v>
      </c>
      <c r="H30" s="406" t="s">
        <v>53</v>
      </c>
      <c r="I30" s="406" t="s">
        <v>54</v>
      </c>
      <c r="J30" s="406" t="s">
        <v>55</v>
      </c>
      <c r="K30" s="406" t="s">
        <v>56</v>
      </c>
      <c r="L30" s="406" t="s">
        <v>57</v>
      </c>
    </row>
    <row r="31" spans="1:31" x14ac:dyDescent="0.25">
      <c r="A31" s="407" t="s">
        <v>41</v>
      </c>
      <c r="B31" s="408"/>
      <c r="C31" s="409">
        <f>SUM(D31:F31)</f>
        <v>67</v>
      </c>
      <c r="D31" s="410">
        <v>0</v>
      </c>
      <c r="E31" s="411">
        <v>1</v>
      </c>
      <c r="F31" s="412">
        <v>66</v>
      </c>
      <c r="G31" s="258">
        <v>2</v>
      </c>
      <c r="H31" s="411">
        <v>31</v>
      </c>
      <c r="I31" s="411">
        <v>27</v>
      </c>
      <c r="J31" s="411">
        <v>7</v>
      </c>
      <c r="K31" s="411">
        <v>0</v>
      </c>
      <c r="L31" s="411">
        <v>0</v>
      </c>
    </row>
    <row r="32" spans="1:31" x14ac:dyDescent="0.25">
      <c r="A32" s="413" t="s">
        <v>42</v>
      </c>
      <c r="B32" s="414"/>
      <c r="C32" s="409">
        <f t="shared" ref="C32:C37" si="1">SUM(D32:F32)</f>
        <v>87</v>
      </c>
      <c r="D32" s="411">
        <v>0</v>
      </c>
      <c r="E32" s="411">
        <v>1</v>
      </c>
      <c r="F32" s="412">
        <v>86</v>
      </c>
      <c r="G32" s="258">
        <v>2</v>
      </c>
      <c r="H32" s="411">
        <v>40</v>
      </c>
      <c r="I32" s="411">
        <v>36</v>
      </c>
      <c r="J32" s="411">
        <v>9</v>
      </c>
      <c r="K32" s="411">
        <v>0</v>
      </c>
      <c r="L32" s="411">
        <v>0</v>
      </c>
    </row>
    <row r="33" spans="1:12" x14ac:dyDescent="0.25">
      <c r="A33" s="413" t="s">
        <v>43</v>
      </c>
      <c r="B33" s="414"/>
      <c r="C33" s="409">
        <f t="shared" si="1"/>
        <v>695</v>
      </c>
      <c r="D33" s="411">
        <v>0</v>
      </c>
      <c r="E33" s="411">
        <v>5</v>
      </c>
      <c r="F33" s="412">
        <v>690</v>
      </c>
      <c r="G33" s="258">
        <v>13</v>
      </c>
      <c r="H33" s="411">
        <v>285</v>
      </c>
      <c r="I33" s="411">
        <v>278</v>
      </c>
      <c r="J33" s="411">
        <v>119</v>
      </c>
      <c r="K33" s="411">
        <v>0</v>
      </c>
      <c r="L33" s="411">
        <v>0</v>
      </c>
    </row>
    <row r="34" spans="1:12" x14ac:dyDescent="0.25">
      <c r="A34" s="415" t="s">
        <v>44</v>
      </c>
      <c r="B34" s="371"/>
      <c r="C34" s="416">
        <f t="shared" si="1"/>
        <v>55</v>
      </c>
      <c r="D34" s="417">
        <v>0</v>
      </c>
      <c r="E34" s="417">
        <v>0</v>
      </c>
      <c r="F34" s="245">
        <v>55</v>
      </c>
      <c r="G34" s="246">
        <v>1</v>
      </c>
      <c r="H34" s="417">
        <v>28</v>
      </c>
      <c r="I34" s="417">
        <v>23</v>
      </c>
      <c r="J34" s="417">
        <v>3</v>
      </c>
      <c r="K34" s="417">
        <v>0</v>
      </c>
      <c r="L34" s="417">
        <v>0</v>
      </c>
    </row>
    <row r="35" spans="1:12" x14ac:dyDescent="0.25">
      <c r="A35" s="311" t="s">
        <v>58</v>
      </c>
      <c r="B35" s="80" t="s">
        <v>59</v>
      </c>
      <c r="C35" s="409">
        <f t="shared" si="1"/>
        <v>4</v>
      </c>
      <c r="D35" s="411">
        <v>0</v>
      </c>
      <c r="E35" s="411">
        <v>0</v>
      </c>
      <c r="F35" s="412">
        <v>4</v>
      </c>
      <c r="G35" s="258">
        <v>0</v>
      </c>
      <c r="H35" s="411">
        <v>1</v>
      </c>
      <c r="I35" s="411">
        <v>3</v>
      </c>
      <c r="J35" s="411">
        <v>0</v>
      </c>
      <c r="K35" s="411">
        <v>0</v>
      </c>
      <c r="L35" s="411">
        <v>0</v>
      </c>
    </row>
    <row r="36" spans="1:12" x14ac:dyDescent="0.25">
      <c r="A36" s="346"/>
      <c r="B36" s="418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5</v>
      </c>
      <c r="D37" s="180">
        <v>0</v>
      </c>
      <c r="E37" s="180">
        <v>0</v>
      </c>
      <c r="F37" s="181">
        <v>5</v>
      </c>
      <c r="G37" s="182">
        <v>0</v>
      </c>
      <c r="H37" s="180">
        <v>2</v>
      </c>
      <c r="I37" s="180">
        <v>3</v>
      </c>
      <c r="J37" s="180">
        <v>0</v>
      </c>
      <c r="K37" s="180">
        <v>0</v>
      </c>
      <c r="L37" s="180">
        <v>0</v>
      </c>
    </row>
    <row r="38" spans="1:12" s="10" customFormat="1" ht="12" x14ac:dyDescent="0.2">
      <c r="A38" s="419" t="s">
        <v>62</v>
      </c>
      <c r="B38" s="420"/>
    </row>
    <row r="39" spans="1:12" x14ac:dyDescent="0.25">
      <c r="A39" s="406" t="s">
        <v>63</v>
      </c>
      <c r="B39" s="406" t="s">
        <v>19</v>
      </c>
    </row>
    <row r="40" spans="1:12" x14ac:dyDescent="0.25">
      <c r="A40" s="409" t="s">
        <v>64</v>
      </c>
      <c r="B40" s="411">
        <v>186</v>
      </c>
    </row>
    <row r="41" spans="1:12" x14ac:dyDescent="0.25">
      <c r="A41" s="409" t="s">
        <v>65</v>
      </c>
      <c r="B41" s="411">
        <v>555</v>
      </c>
    </row>
    <row r="42" spans="1:12" x14ac:dyDescent="0.25">
      <c r="A42" s="409" t="s">
        <v>66</v>
      </c>
      <c r="B42" s="411">
        <v>709</v>
      </c>
    </row>
    <row r="43" spans="1:12" x14ac:dyDescent="0.25">
      <c r="A43" s="409" t="s">
        <v>67</v>
      </c>
      <c r="B43" s="411">
        <v>0</v>
      </c>
    </row>
    <row r="44" spans="1:12" x14ac:dyDescent="0.25">
      <c r="A44" s="409" t="s">
        <v>68</v>
      </c>
      <c r="B44" s="411">
        <v>336</v>
      </c>
    </row>
    <row r="45" spans="1:12" x14ac:dyDescent="0.25">
      <c r="A45" s="409" t="s">
        <v>69</v>
      </c>
      <c r="B45" s="411">
        <v>0</v>
      </c>
    </row>
    <row r="46" spans="1:12" x14ac:dyDescent="0.25">
      <c r="A46" s="409" t="s">
        <v>70</v>
      </c>
      <c r="B46" s="411">
        <v>0</v>
      </c>
    </row>
    <row r="47" spans="1:12" x14ac:dyDescent="0.25">
      <c r="A47" s="85" t="s">
        <v>71</v>
      </c>
      <c r="B47" s="86">
        <v>0</v>
      </c>
    </row>
    <row r="48" spans="1:12" x14ac:dyDescent="0.25">
      <c r="A48" s="416" t="s">
        <v>72</v>
      </c>
      <c r="B48" s="417">
        <v>0</v>
      </c>
    </row>
    <row r="49" spans="1:6" s="10" customFormat="1" ht="12" x14ac:dyDescent="0.2">
      <c r="A49" s="421" t="s">
        <v>73</v>
      </c>
      <c r="B49" s="71"/>
      <c r="C49" s="9"/>
      <c r="D49" s="422"/>
      <c r="E49" s="422"/>
    </row>
    <row r="50" spans="1:6" ht="31.5" x14ac:dyDescent="0.25">
      <c r="A50" s="406" t="s">
        <v>33</v>
      </c>
      <c r="B50" s="406" t="s">
        <v>34</v>
      </c>
      <c r="C50" s="406" t="s">
        <v>74</v>
      </c>
      <c r="D50" s="406" t="s">
        <v>75</v>
      </c>
      <c r="E50" s="406" t="s">
        <v>76</v>
      </c>
    </row>
    <row r="51" spans="1:6" x14ac:dyDescent="0.25">
      <c r="A51" s="423" t="s">
        <v>77</v>
      </c>
      <c r="B51" s="424">
        <f>SUM(C51:E51)</f>
        <v>930</v>
      </c>
      <c r="C51" s="425">
        <v>930</v>
      </c>
      <c r="D51" s="425">
        <v>0</v>
      </c>
      <c r="E51" s="425">
        <v>0</v>
      </c>
    </row>
    <row r="52" spans="1:6" x14ac:dyDescent="0.25">
      <c r="A52" s="423" t="s">
        <v>78</v>
      </c>
      <c r="B52" s="424">
        <f>SUM(C52:E52)</f>
        <v>695</v>
      </c>
      <c r="C52" s="425">
        <v>695</v>
      </c>
      <c r="D52" s="425">
        <v>0</v>
      </c>
      <c r="E52" s="425">
        <v>0</v>
      </c>
    </row>
    <row r="53" spans="1:6" x14ac:dyDescent="0.25">
      <c r="A53" s="416" t="s">
        <v>79</v>
      </c>
      <c r="B53" s="426">
        <f>SUM(C53:E53)</f>
        <v>235</v>
      </c>
      <c r="C53" s="427">
        <v>235</v>
      </c>
      <c r="D53" s="427">
        <v>0</v>
      </c>
      <c r="E53" s="427">
        <v>0</v>
      </c>
    </row>
    <row r="54" spans="1:6" s="10" customFormat="1" ht="12" x14ac:dyDescent="0.2">
      <c r="A54" s="428" t="s">
        <v>80</v>
      </c>
      <c r="B54" s="93"/>
      <c r="C54" s="94"/>
      <c r="D54" s="94"/>
      <c r="E54" s="429"/>
      <c r="F54" s="429"/>
    </row>
    <row r="55" spans="1:6" ht="31.5" x14ac:dyDescent="0.25">
      <c r="A55" s="205" t="s">
        <v>81</v>
      </c>
      <c r="B55" s="205" t="s">
        <v>34</v>
      </c>
      <c r="C55" s="202" t="s">
        <v>82</v>
      </c>
      <c r="D55" s="216" t="s">
        <v>83</v>
      </c>
      <c r="E55" s="430" t="s">
        <v>51</v>
      </c>
      <c r="F55" s="431" t="s">
        <v>76</v>
      </c>
    </row>
    <row r="56" spans="1:6" x14ac:dyDescent="0.25">
      <c r="A56" s="432" t="s">
        <v>84</v>
      </c>
      <c r="B56" s="433">
        <f>SUM(C56:E56)</f>
        <v>0</v>
      </c>
      <c r="C56" s="434"/>
      <c r="D56" s="435"/>
      <c r="E56" s="244"/>
      <c r="F56" s="436"/>
    </row>
    <row r="57" spans="1:6" x14ac:dyDescent="0.25">
      <c r="A57" s="437" t="s">
        <v>85</v>
      </c>
      <c r="B57" s="438">
        <f>SUM(C57:E57)</f>
        <v>0</v>
      </c>
      <c r="C57" s="439"/>
      <c r="D57" s="440"/>
      <c r="E57" s="441"/>
      <c r="F57" s="436"/>
    </row>
    <row r="58" spans="1:6" x14ac:dyDescent="0.25">
      <c r="A58" s="184" t="s">
        <v>86</v>
      </c>
      <c r="B58" s="185">
        <f>SUM(C58:E58)</f>
        <v>8</v>
      </c>
      <c r="C58" s="442"/>
      <c r="D58" s="443"/>
      <c r="E58" s="444">
        <v>8</v>
      </c>
      <c r="F58" s="247"/>
    </row>
    <row r="59" spans="1:6" s="10" customFormat="1" ht="12" x14ac:dyDescent="0.2">
      <c r="A59" s="428" t="s">
        <v>87</v>
      </c>
      <c r="B59" s="107"/>
      <c r="C59" s="107"/>
      <c r="D59" s="107"/>
      <c r="E59" s="107"/>
    </row>
    <row r="60" spans="1:6" ht="21" x14ac:dyDescent="0.25">
      <c r="A60" s="445" t="s">
        <v>88</v>
      </c>
      <c r="B60" s="213" t="s">
        <v>89</v>
      </c>
      <c r="C60" s="214" t="s">
        <v>90</v>
      </c>
      <c r="D60" s="215" t="s">
        <v>91</v>
      </c>
      <c r="E60" s="213" t="s">
        <v>92</v>
      </c>
    </row>
    <row r="61" spans="1:6" x14ac:dyDescent="0.25">
      <c r="A61" s="446" t="s">
        <v>93</v>
      </c>
      <c r="B61" s="447"/>
      <c r="C61" s="434"/>
      <c r="D61" s="174"/>
      <c r="E61" s="448"/>
    </row>
    <row r="62" spans="1:6" x14ac:dyDescent="0.25">
      <c r="A62" s="449" t="s">
        <v>94</v>
      </c>
      <c r="B62" s="450"/>
      <c r="C62" s="439"/>
      <c r="D62" s="451"/>
      <c r="E62" s="452"/>
    </row>
    <row r="63" spans="1:6" x14ac:dyDescent="0.25">
      <c r="A63" s="449" t="s">
        <v>95</v>
      </c>
      <c r="B63" s="450"/>
      <c r="C63" s="439"/>
      <c r="D63" s="451"/>
      <c r="E63" s="452"/>
    </row>
    <row r="64" spans="1:6" x14ac:dyDescent="0.25">
      <c r="A64" s="449" t="s">
        <v>96</v>
      </c>
      <c r="B64" s="450"/>
      <c r="C64" s="439"/>
      <c r="D64" s="451"/>
      <c r="E64" s="452"/>
    </row>
    <row r="65" spans="1:47" x14ac:dyDescent="0.25">
      <c r="A65" s="449" t="s">
        <v>97</v>
      </c>
      <c r="B65" s="450"/>
      <c r="C65" s="439"/>
      <c r="D65" s="451"/>
      <c r="E65" s="452"/>
    </row>
    <row r="66" spans="1:47" x14ac:dyDescent="0.25">
      <c r="A66" s="453" t="s">
        <v>98</v>
      </c>
      <c r="B66" s="454">
        <v>6</v>
      </c>
      <c r="C66" s="442">
        <v>6</v>
      </c>
      <c r="D66" s="455">
        <v>6</v>
      </c>
      <c r="E66" s="248">
        <v>10</v>
      </c>
    </row>
    <row r="67" spans="1:47" x14ac:dyDescent="0.25">
      <c r="A67" s="456" t="s">
        <v>34</v>
      </c>
      <c r="B67" s="256">
        <f>SUM(B61:B66)</f>
        <v>6</v>
      </c>
      <c r="C67" s="256">
        <f>SUM(C61:C66)</f>
        <v>6</v>
      </c>
      <c r="D67" s="198">
        <f>SUM(D61:D66)</f>
        <v>6</v>
      </c>
      <c r="E67" s="457">
        <f>SUM(E61:E66)</f>
        <v>10</v>
      </c>
    </row>
    <row r="68" spans="1:47" s="10" customFormat="1" ht="12" x14ac:dyDescent="0.2">
      <c r="A68" s="372" t="s">
        <v>99</v>
      </c>
      <c r="B68" s="349"/>
      <c r="C68" s="349"/>
      <c r="D68" s="349"/>
      <c r="E68" s="350"/>
      <c r="F68" s="458"/>
      <c r="G68" s="458"/>
      <c r="H68" s="458"/>
      <c r="I68" s="458"/>
    </row>
    <row r="69" spans="1:47" ht="21" x14ac:dyDescent="0.25">
      <c r="A69" s="459" t="s">
        <v>100</v>
      </c>
      <c r="B69" s="459" t="s">
        <v>101</v>
      </c>
      <c r="C69" s="459" t="s">
        <v>34</v>
      </c>
      <c r="D69" s="460" t="s">
        <v>102</v>
      </c>
      <c r="E69" s="461" t="s">
        <v>103</v>
      </c>
      <c r="F69" s="462" t="s">
        <v>104</v>
      </c>
      <c r="G69" s="462" t="s">
        <v>105</v>
      </c>
      <c r="H69" s="462" t="s">
        <v>106</v>
      </c>
      <c r="I69" s="463" t="s">
        <v>50</v>
      </c>
    </row>
    <row r="70" spans="1:47" x14ac:dyDescent="0.25">
      <c r="A70" s="464" t="s">
        <v>107</v>
      </c>
      <c r="B70" s="465"/>
      <c r="C70" s="466">
        <f>SUM(D70:I70)</f>
        <v>184</v>
      </c>
      <c r="D70" s="467">
        <v>26</v>
      </c>
      <c r="E70" s="468">
        <v>19</v>
      </c>
      <c r="F70" s="468">
        <v>29</v>
      </c>
      <c r="G70" s="468">
        <v>54</v>
      </c>
      <c r="H70" s="468">
        <v>37</v>
      </c>
      <c r="I70" s="469">
        <v>19</v>
      </c>
    </row>
    <row r="71" spans="1:47" ht="22.5" x14ac:dyDescent="0.25">
      <c r="A71" s="353" t="s">
        <v>108</v>
      </c>
      <c r="B71" s="470" t="s">
        <v>109</v>
      </c>
      <c r="C71" s="471">
        <f>SUM(D71:I71)</f>
        <v>16</v>
      </c>
      <c r="D71" s="257">
        <v>8</v>
      </c>
      <c r="E71" s="472">
        <v>2</v>
      </c>
      <c r="F71" s="472">
        <v>6</v>
      </c>
      <c r="G71" s="472"/>
      <c r="H71" s="472"/>
      <c r="I71" s="258"/>
    </row>
    <row r="72" spans="1:47" ht="22.5" x14ac:dyDescent="0.25">
      <c r="A72" s="354"/>
      <c r="B72" s="128" t="s">
        <v>110</v>
      </c>
      <c r="C72" s="129">
        <f>SUM(D72:I72)</f>
        <v>33</v>
      </c>
      <c r="D72" s="130">
        <v>18</v>
      </c>
      <c r="E72" s="131">
        <v>7</v>
      </c>
      <c r="F72" s="131">
        <v>8</v>
      </c>
      <c r="G72" s="131"/>
      <c r="H72" s="131"/>
      <c r="I72" s="132"/>
    </row>
    <row r="73" spans="1:47" ht="22.5" x14ac:dyDescent="0.25">
      <c r="A73" s="353" t="s">
        <v>111</v>
      </c>
      <c r="B73" s="470" t="s">
        <v>109</v>
      </c>
      <c r="C73" s="471">
        <f>SUM(D73:I73)</f>
        <v>54</v>
      </c>
      <c r="D73" s="473">
        <v>30</v>
      </c>
      <c r="E73" s="175">
        <v>10</v>
      </c>
      <c r="F73" s="175">
        <v>14</v>
      </c>
      <c r="G73" s="175"/>
      <c r="H73" s="175"/>
      <c r="I73" s="474"/>
    </row>
    <row r="74" spans="1:47" ht="22.5" x14ac:dyDescent="0.25">
      <c r="A74" s="354"/>
      <c r="B74" s="186" t="s">
        <v>110</v>
      </c>
      <c r="C74" s="187">
        <f>SUM(D74:I74)</f>
        <v>166</v>
      </c>
      <c r="D74" s="475">
        <v>130</v>
      </c>
      <c r="E74" s="476">
        <v>21</v>
      </c>
      <c r="F74" s="476">
        <v>15</v>
      </c>
      <c r="G74" s="476"/>
      <c r="H74" s="476"/>
      <c r="I74" s="246"/>
    </row>
    <row r="75" spans="1:47" s="10" customFormat="1" ht="12" x14ac:dyDescent="0.2">
      <c r="A75" s="477" t="s">
        <v>112</v>
      </c>
      <c r="B75" s="478"/>
      <c r="C75" s="478"/>
      <c r="D75" s="420"/>
      <c r="E75" s="420"/>
      <c r="F75" s="420"/>
      <c r="G75" s="420"/>
      <c r="H75" s="479"/>
      <c r="I75" s="479"/>
    </row>
    <row r="76" spans="1:47" ht="15" customHeight="1" x14ac:dyDescent="0.25">
      <c r="A76" s="405" t="s">
        <v>113</v>
      </c>
      <c r="B76" s="360" t="s">
        <v>114</v>
      </c>
      <c r="C76" s="405"/>
      <c r="D76" s="360" t="s">
        <v>115</v>
      </c>
      <c r="E76" s="405"/>
      <c r="F76" s="480" t="s">
        <v>116</v>
      </c>
      <c r="G76" s="359"/>
      <c r="H76" s="359"/>
      <c r="I76" s="481"/>
    </row>
    <row r="77" spans="1:47" ht="15" customHeight="1" x14ac:dyDescent="0.25">
      <c r="A77" s="322"/>
      <c r="B77" s="355"/>
      <c r="C77" s="340"/>
      <c r="D77" s="355"/>
      <c r="E77" s="340"/>
      <c r="F77" s="480" t="s">
        <v>117</v>
      </c>
      <c r="G77" s="481"/>
      <c r="H77" s="480" t="s">
        <v>118</v>
      </c>
      <c r="I77" s="481"/>
    </row>
    <row r="78" spans="1:47" ht="21" x14ac:dyDescent="0.25">
      <c r="A78" s="340"/>
      <c r="B78" s="482" t="s">
        <v>49</v>
      </c>
      <c r="C78" s="267" t="s">
        <v>119</v>
      </c>
      <c r="D78" s="482" t="s">
        <v>49</v>
      </c>
      <c r="E78" s="267" t="s">
        <v>119</v>
      </c>
      <c r="F78" s="482" t="s">
        <v>49</v>
      </c>
      <c r="G78" s="267" t="s">
        <v>119</v>
      </c>
      <c r="H78" s="482" t="s">
        <v>49</v>
      </c>
      <c r="I78" s="483" t="s">
        <v>119</v>
      </c>
    </row>
    <row r="79" spans="1:47" x14ac:dyDescent="0.25">
      <c r="A79" s="484" t="s">
        <v>120</v>
      </c>
      <c r="B79" s="257">
        <v>0</v>
      </c>
      <c r="C79" s="258">
        <v>5</v>
      </c>
      <c r="D79" s="257">
        <v>44</v>
      </c>
      <c r="E79" s="258">
        <v>134</v>
      </c>
      <c r="F79" s="259">
        <v>48</v>
      </c>
      <c r="G79" s="260">
        <v>146</v>
      </c>
      <c r="H79" s="259">
        <v>4</v>
      </c>
      <c r="I79" s="260">
        <v>12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142" t="s">
        <v>121</v>
      </c>
      <c r="B80" s="485"/>
      <c r="C80" s="486"/>
      <c r="D80" s="485"/>
      <c r="E80" s="486"/>
      <c r="F80" s="487"/>
      <c r="G80" s="488"/>
      <c r="H80" s="487"/>
      <c r="I80" s="488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142" t="s">
        <v>122</v>
      </c>
      <c r="B81" s="485">
        <v>0</v>
      </c>
      <c r="C81" s="486">
        <v>3</v>
      </c>
      <c r="D81" s="485">
        <v>0</v>
      </c>
      <c r="E81" s="486">
        <v>7</v>
      </c>
      <c r="F81" s="487"/>
      <c r="G81" s="488">
        <v>7</v>
      </c>
      <c r="H81" s="487"/>
      <c r="I81" s="488"/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142" t="s">
        <v>123</v>
      </c>
      <c r="B82" s="485">
        <v>0</v>
      </c>
      <c r="C82" s="486">
        <v>5</v>
      </c>
      <c r="D82" s="485">
        <v>0</v>
      </c>
      <c r="E82" s="486">
        <v>10</v>
      </c>
      <c r="F82" s="487"/>
      <c r="G82" s="488">
        <v>10</v>
      </c>
      <c r="H82" s="487"/>
      <c r="I82" s="488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142" t="s">
        <v>124</v>
      </c>
      <c r="B83" s="485">
        <v>1</v>
      </c>
      <c r="C83" s="486">
        <v>4</v>
      </c>
      <c r="D83" s="485">
        <v>18</v>
      </c>
      <c r="E83" s="486">
        <v>86</v>
      </c>
      <c r="F83" s="487">
        <v>20</v>
      </c>
      <c r="G83" s="488">
        <v>89</v>
      </c>
      <c r="H83" s="487">
        <v>2</v>
      </c>
      <c r="I83" s="488">
        <v>3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142" t="s">
        <v>125</v>
      </c>
      <c r="B84" s="485"/>
      <c r="C84" s="486"/>
      <c r="D84" s="485"/>
      <c r="E84" s="486"/>
      <c r="F84" s="487"/>
      <c r="G84" s="488"/>
      <c r="H84" s="487"/>
      <c r="I84" s="488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142" t="s">
        <v>126</v>
      </c>
      <c r="B85" s="485">
        <v>0</v>
      </c>
      <c r="C85" s="486">
        <v>0</v>
      </c>
      <c r="D85" s="485">
        <v>45</v>
      </c>
      <c r="E85" s="486">
        <v>6</v>
      </c>
      <c r="F85" s="487">
        <v>46</v>
      </c>
      <c r="G85" s="488">
        <v>6</v>
      </c>
      <c r="H85" s="487">
        <v>1</v>
      </c>
      <c r="I85" s="488"/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142" t="s">
        <v>127</v>
      </c>
      <c r="B86" s="485">
        <v>0</v>
      </c>
      <c r="C86" s="486">
        <v>1</v>
      </c>
      <c r="D86" s="485">
        <v>0</v>
      </c>
      <c r="E86" s="486">
        <v>49</v>
      </c>
      <c r="F86" s="487"/>
      <c r="G86" s="488">
        <v>53</v>
      </c>
      <c r="H86" s="487"/>
      <c r="I86" s="488">
        <v>4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142" t="s">
        <v>128</v>
      </c>
      <c r="B87" s="485">
        <v>0</v>
      </c>
      <c r="C87" s="486">
        <v>0</v>
      </c>
      <c r="D87" s="485">
        <v>0</v>
      </c>
      <c r="E87" s="486">
        <v>66</v>
      </c>
      <c r="F87" s="487"/>
      <c r="G87" s="488">
        <v>66</v>
      </c>
      <c r="H87" s="487"/>
      <c r="I87" s="488"/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142" t="s">
        <v>129</v>
      </c>
      <c r="B88" s="485">
        <v>0</v>
      </c>
      <c r="C88" s="486">
        <v>1</v>
      </c>
      <c r="D88" s="485">
        <v>0</v>
      </c>
      <c r="E88" s="486">
        <v>50</v>
      </c>
      <c r="F88" s="487"/>
      <c r="G88" s="488">
        <v>52</v>
      </c>
      <c r="H88" s="487"/>
      <c r="I88" s="488">
        <v>2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142" t="s">
        <v>130</v>
      </c>
      <c r="B89" s="485">
        <v>0</v>
      </c>
      <c r="C89" s="486">
        <v>3</v>
      </c>
      <c r="D89" s="485">
        <v>1</v>
      </c>
      <c r="E89" s="486">
        <v>23</v>
      </c>
      <c r="F89" s="487">
        <v>1</v>
      </c>
      <c r="G89" s="488">
        <v>24</v>
      </c>
      <c r="H89" s="487"/>
      <c r="I89" s="488">
        <v>1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142" t="s">
        <v>131</v>
      </c>
      <c r="B90" s="485">
        <v>0</v>
      </c>
      <c r="C90" s="486">
        <v>6</v>
      </c>
      <c r="D90" s="485">
        <v>0</v>
      </c>
      <c r="E90" s="486">
        <v>7</v>
      </c>
      <c r="F90" s="487"/>
      <c r="G90" s="488">
        <v>7</v>
      </c>
      <c r="H90" s="487"/>
      <c r="I90" s="488"/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142" t="s">
        <v>132</v>
      </c>
      <c r="B91" s="485"/>
      <c r="C91" s="486"/>
      <c r="D91" s="485"/>
      <c r="E91" s="486"/>
      <c r="F91" s="487"/>
      <c r="G91" s="488"/>
      <c r="H91" s="487"/>
      <c r="I91" s="488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489" t="s">
        <v>34</v>
      </c>
      <c r="B92" s="490">
        <f t="shared" ref="B92:I92" si="5">SUM(B79:B91)</f>
        <v>1</v>
      </c>
      <c r="C92" s="490">
        <f t="shared" si="5"/>
        <v>28</v>
      </c>
      <c r="D92" s="490">
        <f t="shared" si="5"/>
        <v>108</v>
      </c>
      <c r="E92" s="490">
        <f t="shared" si="5"/>
        <v>438</v>
      </c>
      <c r="F92" s="490">
        <f t="shared" si="5"/>
        <v>115</v>
      </c>
      <c r="G92" s="490">
        <f t="shared" si="5"/>
        <v>460</v>
      </c>
      <c r="H92" s="490">
        <f t="shared" si="5"/>
        <v>7</v>
      </c>
      <c r="I92" s="466">
        <f t="shared" si="5"/>
        <v>22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341" t="s">
        <v>134</v>
      </c>
      <c r="B94" s="480" t="s">
        <v>135</v>
      </c>
      <c r="C94" s="359"/>
      <c r="D94" s="359"/>
      <c r="E94" s="359"/>
      <c r="F94" s="359"/>
      <c r="G94" s="481"/>
    </row>
    <row r="95" spans="1:47" x14ac:dyDescent="0.25">
      <c r="A95" s="342"/>
      <c r="B95" s="491" t="s">
        <v>136</v>
      </c>
      <c r="C95" s="482" t="s">
        <v>49</v>
      </c>
      <c r="D95" s="492" t="s">
        <v>119</v>
      </c>
      <c r="E95" s="493" t="s">
        <v>20</v>
      </c>
      <c r="F95" s="483" t="s">
        <v>21</v>
      </c>
      <c r="G95" s="483" t="s">
        <v>22</v>
      </c>
    </row>
    <row r="96" spans="1:47" x14ac:dyDescent="0.25">
      <c r="A96" s="484" t="s">
        <v>137</v>
      </c>
      <c r="B96" s="394">
        <f t="shared" ref="B96:B103" si="6">SUM(C96+D96)</f>
        <v>5</v>
      </c>
      <c r="C96" s="259">
        <v>1</v>
      </c>
      <c r="D96" s="261">
        <v>4</v>
      </c>
      <c r="E96" s="262">
        <v>5</v>
      </c>
      <c r="F96" s="263"/>
      <c r="G96" s="263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494" t="s">
        <v>138</v>
      </c>
      <c r="B97" s="397">
        <f t="shared" si="6"/>
        <v>18</v>
      </c>
      <c r="C97" s="487">
        <v>4</v>
      </c>
      <c r="D97" s="495">
        <v>14</v>
      </c>
      <c r="E97" s="496">
        <v>15</v>
      </c>
      <c r="F97" s="400">
        <v>3</v>
      </c>
      <c r="G97" s="400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142" t="s">
        <v>139</v>
      </c>
      <c r="B98" s="397">
        <f t="shared" si="6"/>
        <v>1</v>
      </c>
      <c r="C98" s="487"/>
      <c r="D98" s="495">
        <v>1</v>
      </c>
      <c r="E98" s="496">
        <v>1</v>
      </c>
      <c r="F98" s="400"/>
      <c r="G98" s="400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142" t="s">
        <v>140</v>
      </c>
      <c r="B99" s="397">
        <f t="shared" si="6"/>
        <v>2</v>
      </c>
      <c r="C99" s="487">
        <v>1</v>
      </c>
      <c r="D99" s="495">
        <v>1</v>
      </c>
      <c r="E99" s="496">
        <v>2</v>
      </c>
      <c r="F99" s="400"/>
      <c r="G99" s="400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142" t="s">
        <v>141</v>
      </c>
      <c r="B100" s="397">
        <f t="shared" si="6"/>
        <v>3</v>
      </c>
      <c r="C100" s="487">
        <v>1</v>
      </c>
      <c r="D100" s="495">
        <v>2</v>
      </c>
      <c r="E100" s="496">
        <v>3</v>
      </c>
      <c r="F100" s="400"/>
      <c r="G100" s="400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142" t="s">
        <v>142</v>
      </c>
      <c r="B101" s="397">
        <f t="shared" si="6"/>
        <v>0</v>
      </c>
      <c r="C101" s="487"/>
      <c r="D101" s="495"/>
      <c r="E101" s="496"/>
      <c r="F101" s="400"/>
      <c r="G101" s="400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494" t="s">
        <v>143</v>
      </c>
      <c r="B102" s="397">
        <f t="shared" si="6"/>
        <v>0</v>
      </c>
      <c r="C102" s="487"/>
      <c r="D102" s="495"/>
      <c r="E102" s="496"/>
      <c r="F102" s="400"/>
      <c r="G102" s="400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487"/>
      <c r="D103" s="495"/>
      <c r="E103" s="496"/>
      <c r="F103" s="497"/>
      <c r="G103" s="497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498" t="s">
        <v>34</v>
      </c>
      <c r="B104" s="499">
        <f t="shared" ref="B104:G104" si="10">SUM(B96:B103)</f>
        <v>29</v>
      </c>
      <c r="C104" s="500">
        <f t="shared" si="10"/>
        <v>7</v>
      </c>
      <c r="D104" s="501">
        <f t="shared" si="10"/>
        <v>22</v>
      </c>
      <c r="E104" s="502">
        <f t="shared" si="10"/>
        <v>26</v>
      </c>
      <c r="F104" s="503">
        <f t="shared" si="10"/>
        <v>3</v>
      </c>
      <c r="G104" s="503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356" t="s">
        <v>146</v>
      </c>
      <c r="B106" s="356" t="s">
        <v>147</v>
      </c>
      <c r="C106" s="361" t="s">
        <v>47</v>
      </c>
      <c r="D106" s="361"/>
      <c r="E106" s="361"/>
      <c r="F106" s="362" t="s">
        <v>148</v>
      </c>
      <c r="G106" s="504"/>
    </row>
    <row r="107" spans="1:47" ht="21" x14ac:dyDescent="0.25">
      <c r="A107" s="357"/>
      <c r="B107" s="357"/>
      <c r="C107" s="505" t="s">
        <v>149</v>
      </c>
      <c r="D107" s="506" t="s">
        <v>150</v>
      </c>
      <c r="E107" s="219" t="s">
        <v>151</v>
      </c>
      <c r="F107" s="507" t="s">
        <v>152</v>
      </c>
      <c r="G107" s="508" t="s">
        <v>153</v>
      </c>
    </row>
    <row r="108" spans="1:47" x14ac:dyDescent="0.25">
      <c r="A108" s="509" t="s">
        <v>154</v>
      </c>
      <c r="B108" s="510">
        <f>SUM(C108:E108)</f>
        <v>32</v>
      </c>
      <c r="C108" s="434"/>
      <c r="D108" s="174">
        <v>19</v>
      </c>
      <c r="E108" s="511">
        <v>13</v>
      </c>
      <c r="F108" s="512">
        <v>0</v>
      </c>
      <c r="G108" s="513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169" t="s">
        <v>155</v>
      </c>
      <c r="B109" s="170">
        <f>SUM(C109:E109)</f>
        <v>0</v>
      </c>
      <c r="C109" s="442"/>
      <c r="D109" s="455"/>
      <c r="E109" s="514"/>
      <c r="F109" s="515"/>
      <c r="G109" s="516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16690.11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",[3]NOMBRE!B2," - ","( ",[3]NOMBRE!C2,[3]NOMBRE!D2,[3]NOMBRE!E2,[3]NOMBRE!F2,[3]NOMBRE!G2," )")</f>
        <v>COMUNA: LINARES - ( 07401 )</v>
      </c>
    </row>
    <row r="3" spans="1:112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12" x14ac:dyDescent="0.25">
      <c r="A4" s="1" t="str">
        <f>CONCATENATE("MES: ",[3]NOMBRE!B6," - ","( ",[3]NOMBRE!C6,[3]NOMBRE!D6," )")</f>
        <v>MES: FEBRERO - ( 02 )</v>
      </c>
    </row>
    <row r="5" spans="1:112" x14ac:dyDescent="0.25">
      <c r="A5" s="1" t="str">
        <f>CONCATENATE("AÑO: ",[3]NOMBRE!B7)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363" t="s">
        <v>6</v>
      </c>
      <c r="C9" s="374" t="s">
        <v>7</v>
      </c>
      <c r="D9" s="374" t="s">
        <v>8</v>
      </c>
      <c r="E9" s="374" t="s">
        <v>9</v>
      </c>
      <c r="F9" s="375" t="s">
        <v>10</v>
      </c>
      <c r="G9" s="364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65"/>
      <c r="Z9" s="366" t="s">
        <v>12</v>
      </c>
      <c r="AA9" s="366"/>
      <c r="AB9" s="366"/>
      <c r="AC9" s="366"/>
      <c r="AD9" s="366"/>
      <c r="AE9" s="517"/>
    </row>
    <row r="10" spans="1:112" x14ac:dyDescent="0.25">
      <c r="A10" s="271"/>
      <c r="B10" s="274"/>
      <c r="C10" s="277"/>
      <c r="D10" s="277"/>
      <c r="E10" s="277"/>
      <c r="F10" s="280"/>
      <c r="G10" s="367" t="s">
        <v>13</v>
      </c>
      <c r="H10" s="290"/>
      <c r="I10" s="290"/>
      <c r="J10" s="375"/>
      <c r="K10" s="367" t="s">
        <v>14</v>
      </c>
      <c r="L10" s="290"/>
      <c r="M10" s="290"/>
      <c r="N10" s="290"/>
      <c r="O10" s="375"/>
      <c r="P10" s="367" t="s">
        <v>15</v>
      </c>
      <c r="Q10" s="290"/>
      <c r="R10" s="290"/>
      <c r="S10" s="290"/>
      <c r="T10" s="375"/>
      <c r="U10" s="367" t="s">
        <v>16</v>
      </c>
      <c r="V10" s="290"/>
      <c r="W10" s="290"/>
      <c r="X10" s="290"/>
      <c r="Y10" s="368"/>
      <c r="Z10" s="290" t="s">
        <v>17</v>
      </c>
      <c r="AA10" s="290"/>
      <c r="AB10" s="375"/>
      <c r="AC10" s="367" t="s">
        <v>18</v>
      </c>
      <c r="AD10" s="290"/>
      <c r="AE10" s="375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518" t="s">
        <v>19</v>
      </c>
      <c r="H12" s="519" t="s">
        <v>20</v>
      </c>
      <c r="I12" s="519" t="s">
        <v>21</v>
      </c>
      <c r="J12" s="520" t="s">
        <v>22</v>
      </c>
      <c r="K12" s="518" t="s">
        <v>19</v>
      </c>
      <c r="L12" s="519" t="s">
        <v>20</v>
      </c>
      <c r="M12" s="519" t="s">
        <v>21</v>
      </c>
      <c r="N12" s="519" t="s">
        <v>22</v>
      </c>
      <c r="O12" s="520" t="s">
        <v>23</v>
      </c>
      <c r="P12" s="518" t="s">
        <v>19</v>
      </c>
      <c r="Q12" s="519" t="s">
        <v>20</v>
      </c>
      <c r="R12" s="519" t="s">
        <v>21</v>
      </c>
      <c r="S12" s="519" t="s">
        <v>22</v>
      </c>
      <c r="T12" s="520" t="s">
        <v>23</v>
      </c>
      <c r="U12" s="518" t="s">
        <v>19</v>
      </c>
      <c r="V12" s="519" t="s">
        <v>20</v>
      </c>
      <c r="W12" s="519" t="s">
        <v>21</v>
      </c>
      <c r="X12" s="519" t="s">
        <v>22</v>
      </c>
      <c r="Y12" s="521" t="s">
        <v>23</v>
      </c>
      <c r="Z12" s="518" t="s">
        <v>19</v>
      </c>
      <c r="AA12" s="519" t="s">
        <v>24</v>
      </c>
      <c r="AB12" s="522" t="s">
        <v>25</v>
      </c>
      <c r="AC12" s="518" t="s">
        <v>19</v>
      </c>
      <c r="AD12" s="519" t="s">
        <v>24</v>
      </c>
      <c r="AE12" s="522" t="s">
        <v>25</v>
      </c>
    </row>
    <row r="13" spans="1:112" x14ac:dyDescent="0.25">
      <c r="A13" s="523" t="s">
        <v>26</v>
      </c>
      <c r="B13" s="524">
        <f t="shared" ref="B13:AE13" si="0">SUM(B14:B17)</f>
        <v>6</v>
      </c>
      <c r="C13" s="525">
        <f t="shared" si="0"/>
        <v>5</v>
      </c>
      <c r="D13" s="526">
        <f t="shared" si="0"/>
        <v>4</v>
      </c>
      <c r="E13" s="526">
        <f t="shared" si="0"/>
        <v>1421</v>
      </c>
      <c r="F13" s="527">
        <f t="shared" si="0"/>
        <v>1373</v>
      </c>
      <c r="G13" s="528">
        <f t="shared" si="0"/>
        <v>656</v>
      </c>
      <c r="H13" s="526">
        <f t="shared" si="0"/>
        <v>656</v>
      </c>
      <c r="I13" s="526">
        <f t="shared" si="0"/>
        <v>0</v>
      </c>
      <c r="J13" s="527">
        <f t="shared" si="0"/>
        <v>0</v>
      </c>
      <c r="K13" s="528">
        <f t="shared" si="0"/>
        <v>595.15</v>
      </c>
      <c r="L13" s="526">
        <f t="shared" si="0"/>
        <v>474.34999999999997</v>
      </c>
      <c r="M13" s="526">
        <f t="shared" si="0"/>
        <v>1.07</v>
      </c>
      <c r="N13" s="526">
        <f t="shared" si="0"/>
        <v>7.4</v>
      </c>
      <c r="O13" s="527">
        <f t="shared" si="0"/>
        <v>112.33</v>
      </c>
      <c r="P13" s="528">
        <f t="shared" si="0"/>
        <v>310.69</v>
      </c>
      <c r="Q13" s="526">
        <f t="shared" si="0"/>
        <v>93.03</v>
      </c>
      <c r="R13" s="526">
        <f t="shared" si="0"/>
        <v>181.53</v>
      </c>
      <c r="S13" s="526">
        <f t="shared" si="0"/>
        <v>5.2</v>
      </c>
      <c r="T13" s="527">
        <f t="shared" si="0"/>
        <v>30.93</v>
      </c>
      <c r="U13" s="528">
        <f t="shared" si="0"/>
        <v>91.080000000000013</v>
      </c>
      <c r="V13" s="526">
        <f t="shared" si="0"/>
        <v>50.52</v>
      </c>
      <c r="W13" s="526">
        <f t="shared" si="0"/>
        <v>21.73</v>
      </c>
      <c r="X13" s="526">
        <f t="shared" si="0"/>
        <v>2.83</v>
      </c>
      <c r="Y13" s="529">
        <f t="shared" si="0"/>
        <v>16</v>
      </c>
      <c r="Z13" s="525">
        <f t="shared" si="0"/>
        <v>50.91</v>
      </c>
      <c r="AA13" s="526">
        <f>SUM(AA14:AA17)</f>
        <v>34.08</v>
      </c>
      <c r="AB13" s="530">
        <f t="shared" si="0"/>
        <v>16.830000000000002</v>
      </c>
      <c r="AC13" s="528">
        <f t="shared" si="0"/>
        <v>26.04</v>
      </c>
      <c r="AD13" s="526">
        <f t="shared" si="0"/>
        <v>20.48</v>
      </c>
      <c r="AE13" s="530">
        <f t="shared" si="0"/>
        <v>5.56</v>
      </c>
    </row>
    <row r="14" spans="1:112" x14ac:dyDescent="0.25">
      <c r="A14" s="531" t="s">
        <v>27</v>
      </c>
      <c r="B14" s="532">
        <v>5</v>
      </c>
      <c r="C14" s="533">
        <v>5</v>
      </c>
      <c r="D14" s="533">
        <v>4</v>
      </c>
      <c r="E14" s="533">
        <v>677</v>
      </c>
      <c r="F14" s="533">
        <v>677</v>
      </c>
      <c r="G14" s="379">
        <f>SUM(H14:J14)</f>
        <v>656</v>
      </c>
      <c r="H14" s="534">
        <v>656</v>
      </c>
      <c r="I14" s="533">
        <v>0</v>
      </c>
      <c r="J14" s="533">
        <v>0</v>
      </c>
      <c r="K14" s="380">
        <f>SUM(L14:O14)</f>
        <v>517.29999999999995</v>
      </c>
      <c r="L14" s="534">
        <v>409.83</v>
      </c>
      <c r="M14" s="533">
        <v>1.07</v>
      </c>
      <c r="N14" s="535">
        <v>7.4</v>
      </c>
      <c r="O14" s="536">
        <v>99</v>
      </c>
      <c r="P14" s="380">
        <f>SUM(Q14:T14)</f>
        <v>207.92999999999998</v>
      </c>
      <c r="Q14" s="534">
        <v>9.6</v>
      </c>
      <c r="R14" s="533">
        <v>181.53</v>
      </c>
      <c r="S14" s="535">
        <v>5.2</v>
      </c>
      <c r="T14" s="536">
        <v>11.6</v>
      </c>
      <c r="U14" s="380">
        <f>SUM(V14:Y14)</f>
        <v>30.89</v>
      </c>
      <c r="V14" s="534">
        <v>0</v>
      </c>
      <c r="W14" s="533">
        <v>21.73</v>
      </c>
      <c r="X14" s="535">
        <v>2.83</v>
      </c>
      <c r="Y14" s="537">
        <v>6.33</v>
      </c>
      <c r="Z14" s="381">
        <f>SUM(AA14:AB14)</f>
        <v>38.33</v>
      </c>
      <c r="AA14" s="533">
        <v>24.18</v>
      </c>
      <c r="AB14" s="29">
        <v>14.15</v>
      </c>
      <c r="AC14" s="380">
        <f>SUM(AD14:AE14)</f>
        <v>9.3800000000000008</v>
      </c>
      <c r="AD14" s="533">
        <v>8.5</v>
      </c>
      <c r="AE14" s="29">
        <v>0.88</v>
      </c>
    </row>
    <row r="15" spans="1:112" x14ac:dyDescent="0.25">
      <c r="A15" s="538" t="s">
        <v>28</v>
      </c>
      <c r="B15" s="31">
        <v>1</v>
      </c>
      <c r="C15" s="32"/>
      <c r="D15" s="32"/>
      <c r="E15" s="32">
        <v>744</v>
      </c>
      <c r="F15" s="32">
        <v>696</v>
      </c>
      <c r="G15" s="539">
        <f>SUM(H15:J15)</f>
        <v>0</v>
      </c>
      <c r="H15" s="34">
        <v>0</v>
      </c>
      <c r="I15" s="32">
        <v>0</v>
      </c>
      <c r="J15" s="34">
        <v>0</v>
      </c>
      <c r="K15" s="539">
        <f>SUM(L15:O15)</f>
        <v>77.849999999999994</v>
      </c>
      <c r="L15" s="34">
        <v>64.52</v>
      </c>
      <c r="M15" s="34">
        <v>0</v>
      </c>
      <c r="N15" s="231">
        <v>0</v>
      </c>
      <c r="O15" s="232">
        <v>13.33</v>
      </c>
      <c r="P15" s="539">
        <f>SUM(Q15:T15)</f>
        <v>102.76</v>
      </c>
      <c r="Q15" s="34">
        <v>83.43</v>
      </c>
      <c r="R15" s="32">
        <v>0</v>
      </c>
      <c r="S15" s="231">
        <v>0</v>
      </c>
      <c r="T15" s="232">
        <v>19.329999999999998</v>
      </c>
      <c r="U15" s="539">
        <f>SUM(V15:Y15)</f>
        <v>60.190000000000005</v>
      </c>
      <c r="V15" s="34">
        <v>50.52</v>
      </c>
      <c r="W15" s="32">
        <v>0</v>
      </c>
      <c r="X15" s="231">
        <v>0</v>
      </c>
      <c r="Y15" s="233">
        <v>9.67</v>
      </c>
      <c r="Z15" s="540">
        <f>SUM(AA15:AB15)</f>
        <v>12.58</v>
      </c>
      <c r="AA15" s="32">
        <v>9.9</v>
      </c>
      <c r="AB15" s="36">
        <v>2.68</v>
      </c>
      <c r="AC15" s="539">
        <f>SUM(AD15:AE15)</f>
        <v>16.66</v>
      </c>
      <c r="AD15" s="32">
        <v>11.98</v>
      </c>
      <c r="AE15" s="36">
        <v>4.68</v>
      </c>
    </row>
    <row r="16" spans="1:112" x14ac:dyDescent="0.25">
      <c r="A16" s="541" t="s">
        <v>29</v>
      </c>
      <c r="B16" s="31"/>
      <c r="C16" s="32"/>
      <c r="D16" s="32"/>
      <c r="E16" s="32"/>
      <c r="F16" s="32"/>
      <c r="G16" s="539">
        <f>SUM(H16:J16)</f>
        <v>0</v>
      </c>
      <c r="H16" s="34"/>
      <c r="I16" s="32"/>
      <c r="J16" s="38"/>
      <c r="K16" s="539">
        <f>SUM(L16:O16)</f>
        <v>0</v>
      </c>
      <c r="L16" s="34"/>
      <c r="M16" s="38"/>
      <c r="N16" s="234"/>
      <c r="O16" s="235"/>
      <c r="P16" s="539">
        <f>SUM(Q16:T16)</f>
        <v>0</v>
      </c>
      <c r="Q16" s="34"/>
      <c r="R16" s="38"/>
      <c r="S16" s="234"/>
      <c r="T16" s="235"/>
      <c r="U16" s="539">
        <f>SUM(V16:Y16)</f>
        <v>0</v>
      </c>
      <c r="V16" s="34"/>
      <c r="W16" s="38"/>
      <c r="X16" s="234"/>
      <c r="Y16" s="236"/>
      <c r="Z16" s="540">
        <f>SUM(AA16:AB16)</f>
        <v>0</v>
      </c>
      <c r="AA16" s="32"/>
      <c r="AB16" s="36"/>
      <c r="AC16" s="539">
        <f>SUM(AD16:AE16)</f>
        <v>0</v>
      </c>
      <c r="AD16" s="32"/>
      <c r="AE16" s="36"/>
    </row>
    <row r="17" spans="1:31" x14ac:dyDescent="0.25">
      <c r="A17" s="39" t="s">
        <v>30</v>
      </c>
      <c r="B17" s="237"/>
      <c r="C17" s="238"/>
      <c r="D17" s="40"/>
      <c r="E17" s="40"/>
      <c r="F17" s="41"/>
      <c r="G17" s="542">
        <f>SUM(H17:J17)</f>
        <v>0</v>
      </c>
      <c r="H17" s="43"/>
      <c r="I17" s="44"/>
      <c r="J17" s="240"/>
      <c r="K17" s="543">
        <f>SUM(L17:O17)</f>
        <v>0</v>
      </c>
      <c r="L17" s="43"/>
      <c r="M17" s="388"/>
      <c r="N17" s="239"/>
      <c r="O17" s="389"/>
      <c r="P17" s="543">
        <f>SUM(Q17:T17)</f>
        <v>0</v>
      </c>
      <c r="Q17" s="388"/>
      <c r="R17" s="238"/>
      <c r="S17" s="239"/>
      <c r="T17" s="389"/>
      <c r="U17" s="543">
        <f>SUM(V17:Y17)</f>
        <v>0</v>
      </c>
      <c r="V17" s="388"/>
      <c r="W17" s="238"/>
      <c r="X17" s="239"/>
      <c r="Y17" s="241"/>
      <c r="Z17" s="178">
        <f>SUM(AA17:AB17)</f>
        <v>0</v>
      </c>
      <c r="AA17" s="238"/>
      <c r="AB17" s="190"/>
      <c r="AC17" s="542">
        <f>SUM(AD17:AE17)</f>
        <v>0</v>
      </c>
      <c r="AD17" s="238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544"/>
      <c r="D20" s="544"/>
      <c r="E20" s="544"/>
      <c r="F20" s="544"/>
      <c r="G20" s="49"/>
    </row>
    <row r="21" spans="1:31" ht="21" x14ac:dyDescent="0.25">
      <c r="A21" s="268" t="s">
        <v>33</v>
      </c>
      <c r="B21" s="265" t="s">
        <v>34</v>
      </c>
      <c r="C21" s="391" t="s">
        <v>35</v>
      </c>
      <c r="D21" s="392" t="s">
        <v>36</v>
      </c>
      <c r="E21" s="392" t="s">
        <v>37</v>
      </c>
      <c r="F21" s="392" t="s">
        <v>38</v>
      </c>
      <c r="G21" s="224" t="s">
        <v>39</v>
      </c>
    </row>
    <row r="22" spans="1:31" x14ac:dyDescent="0.25">
      <c r="A22" s="393" t="s">
        <v>40</v>
      </c>
      <c r="B22" s="394">
        <f>SUM(C22:G22)</f>
        <v>9</v>
      </c>
      <c r="C22" s="395"/>
      <c r="D22" s="242"/>
      <c r="E22" s="242">
        <v>9</v>
      </c>
      <c r="F22" s="242"/>
      <c r="G22" s="243"/>
    </row>
    <row r="23" spans="1:31" x14ac:dyDescent="0.25">
      <c r="A23" s="545" t="s">
        <v>41</v>
      </c>
      <c r="B23" s="546">
        <f>SUM(C23:G23)</f>
        <v>213</v>
      </c>
      <c r="C23" s="547"/>
      <c r="D23" s="548"/>
      <c r="E23" s="548">
        <v>213</v>
      </c>
      <c r="F23" s="548"/>
      <c r="G23" s="549"/>
    </row>
    <row r="24" spans="1:31" x14ac:dyDescent="0.25">
      <c r="A24" s="545" t="s">
        <v>42</v>
      </c>
      <c r="B24" s="546">
        <f>SUM(C24:G24)</f>
        <v>213</v>
      </c>
      <c r="C24" s="547"/>
      <c r="D24" s="548"/>
      <c r="E24" s="548">
        <v>213</v>
      </c>
      <c r="F24" s="548"/>
      <c r="G24" s="549"/>
    </row>
    <row r="25" spans="1:31" x14ac:dyDescent="0.25">
      <c r="A25" s="545" t="s">
        <v>43</v>
      </c>
      <c r="B25" s="546">
        <f>SUM(C25:G25)</f>
        <v>213</v>
      </c>
      <c r="C25" s="547"/>
      <c r="D25" s="548"/>
      <c r="E25" s="548">
        <v>213</v>
      </c>
      <c r="F25" s="548"/>
      <c r="G25" s="549"/>
    </row>
    <row r="26" spans="1:31" x14ac:dyDescent="0.25">
      <c r="A26" s="179" t="s">
        <v>44</v>
      </c>
      <c r="B26" s="401">
        <f>SUM(C26:G26)</f>
        <v>213</v>
      </c>
      <c r="C26" s="550"/>
      <c r="D26" s="196"/>
      <c r="E26" s="196">
        <v>213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458"/>
      <c r="D28" s="458"/>
      <c r="E28" s="458"/>
      <c r="F28" s="458"/>
      <c r="G28" s="458"/>
      <c r="H28" s="458"/>
      <c r="I28" s="551"/>
      <c r="J28" s="551"/>
      <c r="K28" s="552"/>
      <c r="L28" s="552"/>
    </row>
    <row r="29" spans="1:31" x14ac:dyDescent="0.25">
      <c r="A29" s="295" t="s">
        <v>33</v>
      </c>
      <c r="B29" s="405"/>
      <c r="C29" s="341" t="s">
        <v>34</v>
      </c>
      <c r="D29" s="480" t="s">
        <v>47</v>
      </c>
      <c r="E29" s="359"/>
      <c r="F29" s="553"/>
      <c r="G29" s="370" t="s">
        <v>48</v>
      </c>
      <c r="H29" s="370"/>
      <c r="I29" s="370"/>
      <c r="J29" s="370"/>
      <c r="K29" s="370"/>
      <c r="L29" s="554"/>
    </row>
    <row r="30" spans="1:31" x14ac:dyDescent="0.25">
      <c r="A30" s="339"/>
      <c r="B30" s="340"/>
      <c r="C30" s="342"/>
      <c r="D30" s="459" t="s">
        <v>49</v>
      </c>
      <c r="E30" s="459" t="s">
        <v>50</v>
      </c>
      <c r="F30" s="492" t="s">
        <v>51</v>
      </c>
      <c r="G30" s="431" t="s">
        <v>52</v>
      </c>
      <c r="H30" s="459" t="s">
        <v>53</v>
      </c>
      <c r="I30" s="459" t="s">
        <v>54</v>
      </c>
      <c r="J30" s="459" t="s">
        <v>55</v>
      </c>
      <c r="K30" s="459" t="s">
        <v>56</v>
      </c>
      <c r="L30" s="459" t="s">
        <v>57</v>
      </c>
    </row>
    <row r="31" spans="1:31" x14ac:dyDescent="0.25">
      <c r="A31" s="407" t="s">
        <v>41</v>
      </c>
      <c r="B31" s="408"/>
      <c r="C31" s="423">
        <f>SUM(D31:F31)</f>
        <v>68</v>
      </c>
      <c r="D31" s="410">
        <v>0</v>
      </c>
      <c r="E31" s="555">
        <v>1</v>
      </c>
      <c r="F31" s="412">
        <v>67</v>
      </c>
      <c r="G31" s="258">
        <v>1</v>
      </c>
      <c r="H31" s="555">
        <v>36</v>
      </c>
      <c r="I31" s="555">
        <v>25</v>
      </c>
      <c r="J31" s="555">
        <v>6</v>
      </c>
      <c r="K31" s="555">
        <v>0</v>
      </c>
      <c r="L31" s="555">
        <v>0</v>
      </c>
    </row>
    <row r="32" spans="1:31" x14ac:dyDescent="0.25">
      <c r="A32" s="556" t="s">
        <v>42</v>
      </c>
      <c r="B32" s="557"/>
      <c r="C32" s="423">
        <f t="shared" ref="C32:C37" si="1">SUM(D32:F32)</f>
        <v>91</v>
      </c>
      <c r="D32" s="555">
        <v>0</v>
      </c>
      <c r="E32" s="555">
        <v>2</v>
      </c>
      <c r="F32" s="412">
        <v>89</v>
      </c>
      <c r="G32" s="258">
        <v>2</v>
      </c>
      <c r="H32" s="555">
        <v>45</v>
      </c>
      <c r="I32" s="555">
        <v>32</v>
      </c>
      <c r="J32" s="555">
        <v>12</v>
      </c>
      <c r="K32" s="555">
        <v>0</v>
      </c>
      <c r="L32" s="555">
        <v>0</v>
      </c>
    </row>
    <row r="33" spans="1:12" x14ac:dyDescent="0.25">
      <c r="A33" s="556" t="s">
        <v>43</v>
      </c>
      <c r="B33" s="557"/>
      <c r="C33" s="423">
        <f t="shared" si="1"/>
        <v>742</v>
      </c>
      <c r="D33" s="555">
        <v>0</v>
      </c>
      <c r="E33" s="555">
        <v>12</v>
      </c>
      <c r="F33" s="412">
        <v>730</v>
      </c>
      <c r="G33" s="258">
        <v>23</v>
      </c>
      <c r="H33" s="555">
        <v>340</v>
      </c>
      <c r="I33" s="555">
        <v>287</v>
      </c>
      <c r="J33" s="555">
        <v>92</v>
      </c>
      <c r="K33" s="555">
        <v>0</v>
      </c>
      <c r="L33" s="555">
        <v>0</v>
      </c>
    </row>
    <row r="34" spans="1:12" x14ac:dyDescent="0.25">
      <c r="A34" s="309" t="s">
        <v>44</v>
      </c>
      <c r="B34" s="310"/>
      <c r="C34" s="79">
        <f t="shared" si="1"/>
        <v>55</v>
      </c>
      <c r="D34" s="417">
        <v>0</v>
      </c>
      <c r="E34" s="417">
        <v>2</v>
      </c>
      <c r="F34" s="558">
        <v>53</v>
      </c>
      <c r="G34" s="559">
        <v>2</v>
      </c>
      <c r="H34" s="417">
        <v>28</v>
      </c>
      <c r="I34" s="417">
        <v>16</v>
      </c>
      <c r="J34" s="417">
        <v>9</v>
      </c>
      <c r="K34" s="417">
        <v>0</v>
      </c>
      <c r="L34" s="417">
        <v>0</v>
      </c>
    </row>
    <row r="35" spans="1:12" x14ac:dyDescent="0.25">
      <c r="A35" s="311" t="s">
        <v>58</v>
      </c>
      <c r="B35" s="80" t="s">
        <v>59</v>
      </c>
      <c r="C35" s="423">
        <f t="shared" si="1"/>
        <v>2</v>
      </c>
      <c r="D35" s="555">
        <v>0</v>
      </c>
      <c r="E35" s="555">
        <v>0</v>
      </c>
      <c r="F35" s="412">
        <v>2</v>
      </c>
      <c r="G35" s="258">
        <v>0</v>
      </c>
      <c r="H35" s="555">
        <v>0</v>
      </c>
      <c r="I35" s="555">
        <v>2</v>
      </c>
      <c r="J35" s="555">
        <v>0</v>
      </c>
      <c r="K35" s="555">
        <v>0</v>
      </c>
      <c r="L35" s="555">
        <v>0</v>
      </c>
    </row>
    <row r="36" spans="1:12" x14ac:dyDescent="0.25">
      <c r="A36" s="346"/>
      <c r="B36" s="264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7</v>
      </c>
      <c r="D37" s="180">
        <v>0</v>
      </c>
      <c r="E37" s="180">
        <v>0</v>
      </c>
      <c r="F37" s="181">
        <v>7</v>
      </c>
      <c r="G37" s="182">
        <v>0</v>
      </c>
      <c r="H37" s="180">
        <v>3</v>
      </c>
      <c r="I37" s="180">
        <v>3</v>
      </c>
      <c r="J37" s="180">
        <v>1</v>
      </c>
      <c r="K37" s="180">
        <v>0</v>
      </c>
      <c r="L37" s="180">
        <v>0</v>
      </c>
    </row>
    <row r="38" spans="1:12" s="10" customFormat="1" ht="12" x14ac:dyDescent="0.2">
      <c r="A38" s="560" t="s">
        <v>62</v>
      </c>
      <c r="B38" s="561"/>
    </row>
    <row r="39" spans="1:12" x14ac:dyDescent="0.25">
      <c r="A39" s="459" t="s">
        <v>63</v>
      </c>
      <c r="B39" s="459" t="s">
        <v>19</v>
      </c>
    </row>
    <row r="40" spans="1:12" x14ac:dyDescent="0.25">
      <c r="A40" s="423" t="s">
        <v>64</v>
      </c>
      <c r="B40" s="555">
        <v>187</v>
      </c>
    </row>
    <row r="41" spans="1:12" x14ac:dyDescent="0.25">
      <c r="A41" s="423" t="s">
        <v>65</v>
      </c>
      <c r="B41" s="555">
        <v>602</v>
      </c>
    </row>
    <row r="42" spans="1:12" x14ac:dyDescent="0.25">
      <c r="A42" s="423" t="s">
        <v>66</v>
      </c>
      <c r="B42" s="555">
        <v>702</v>
      </c>
    </row>
    <row r="43" spans="1:12" x14ac:dyDescent="0.25">
      <c r="A43" s="423" t="s">
        <v>67</v>
      </c>
      <c r="B43" s="555"/>
    </row>
    <row r="44" spans="1:12" x14ac:dyDescent="0.25">
      <c r="A44" s="423" t="s">
        <v>68</v>
      </c>
      <c r="B44" s="555">
        <v>359</v>
      </c>
    </row>
    <row r="45" spans="1:12" x14ac:dyDescent="0.25">
      <c r="A45" s="423" t="s">
        <v>69</v>
      </c>
      <c r="B45" s="555"/>
    </row>
    <row r="46" spans="1:12" x14ac:dyDescent="0.25">
      <c r="A46" s="423" t="s">
        <v>70</v>
      </c>
      <c r="B46" s="555"/>
    </row>
    <row r="47" spans="1:12" x14ac:dyDescent="0.25">
      <c r="A47" s="85" t="s">
        <v>71</v>
      </c>
      <c r="B47" s="86"/>
    </row>
    <row r="48" spans="1:12" x14ac:dyDescent="0.25">
      <c r="A48" s="79" t="s">
        <v>72</v>
      </c>
      <c r="B48" s="417"/>
    </row>
    <row r="49" spans="1:6" s="10" customFormat="1" ht="12" x14ac:dyDescent="0.2">
      <c r="A49" s="421" t="s">
        <v>73</v>
      </c>
      <c r="B49" s="71"/>
      <c r="C49" s="9"/>
      <c r="D49" s="422"/>
      <c r="E49" s="422"/>
    </row>
    <row r="50" spans="1:6" ht="31.5" x14ac:dyDescent="0.25">
      <c r="A50" s="459" t="s">
        <v>33</v>
      </c>
      <c r="B50" s="459" t="s">
        <v>34</v>
      </c>
      <c r="C50" s="459" t="s">
        <v>74</v>
      </c>
      <c r="D50" s="459" t="s">
        <v>75</v>
      </c>
      <c r="E50" s="459" t="s">
        <v>76</v>
      </c>
    </row>
    <row r="51" spans="1:6" x14ac:dyDescent="0.25">
      <c r="A51" s="423" t="s">
        <v>77</v>
      </c>
      <c r="B51" s="424">
        <f>SUM(C51:E51)</f>
        <v>783</v>
      </c>
      <c r="C51" s="425">
        <v>783</v>
      </c>
      <c r="D51" s="425">
        <v>0</v>
      </c>
      <c r="E51" s="425">
        <v>0</v>
      </c>
    </row>
    <row r="52" spans="1:6" x14ac:dyDescent="0.25">
      <c r="A52" s="423" t="s">
        <v>78</v>
      </c>
      <c r="B52" s="424">
        <f>SUM(C52:E52)</f>
        <v>742</v>
      </c>
      <c r="C52" s="425">
        <v>742</v>
      </c>
      <c r="D52" s="425">
        <v>0</v>
      </c>
      <c r="E52" s="425">
        <v>0</v>
      </c>
    </row>
    <row r="53" spans="1:6" x14ac:dyDescent="0.25">
      <c r="A53" s="79" t="s">
        <v>79</v>
      </c>
      <c r="B53" s="426">
        <f>SUM(C53:E53)</f>
        <v>41</v>
      </c>
      <c r="C53" s="427">
        <v>41</v>
      </c>
      <c r="D53" s="427">
        <v>0</v>
      </c>
      <c r="E53" s="427">
        <v>0</v>
      </c>
    </row>
    <row r="54" spans="1:6" s="10" customFormat="1" ht="12" x14ac:dyDescent="0.2">
      <c r="A54" s="428" t="s">
        <v>80</v>
      </c>
      <c r="B54" s="93"/>
      <c r="C54" s="94"/>
      <c r="D54" s="94"/>
      <c r="E54" s="562"/>
      <c r="F54" s="562"/>
    </row>
    <row r="55" spans="1:6" ht="31.5" x14ac:dyDescent="0.25">
      <c r="A55" s="491" t="s">
        <v>81</v>
      </c>
      <c r="B55" s="491" t="s">
        <v>34</v>
      </c>
      <c r="C55" s="482" t="s">
        <v>82</v>
      </c>
      <c r="D55" s="493" t="s">
        <v>83</v>
      </c>
      <c r="E55" s="430" t="s">
        <v>51</v>
      </c>
      <c r="F55" s="431" t="s">
        <v>76</v>
      </c>
    </row>
    <row r="56" spans="1:6" x14ac:dyDescent="0.25">
      <c r="A56" s="432" t="s">
        <v>84</v>
      </c>
      <c r="B56" s="433">
        <f>SUM(C56:E56)</f>
        <v>0</v>
      </c>
      <c r="C56" s="434">
        <v>0</v>
      </c>
      <c r="D56" s="435">
        <v>0</v>
      </c>
      <c r="E56" s="244">
        <v>0</v>
      </c>
      <c r="F56" s="436">
        <v>0</v>
      </c>
    </row>
    <row r="57" spans="1:6" x14ac:dyDescent="0.25">
      <c r="A57" s="563" t="s">
        <v>85</v>
      </c>
      <c r="B57" s="564">
        <f>SUM(C57:E57)</f>
        <v>0</v>
      </c>
      <c r="C57" s="565">
        <v>0</v>
      </c>
      <c r="D57" s="566">
        <v>0</v>
      </c>
      <c r="E57" s="567">
        <v>0</v>
      </c>
      <c r="F57" s="436">
        <v>0</v>
      </c>
    </row>
    <row r="58" spans="1:6" x14ac:dyDescent="0.25">
      <c r="A58" s="184" t="s">
        <v>86</v>
      </c>
      <c r="B58" s="185">
        <f>SUM(C58:E58)</f>
        <v>12</v>
      </c>
      <c r="C58" s="568">
        <v>0</v>
      </c>
      <c r="D58" s="569">
        <v>0</v>
      </c>
      <c r="E58" s="570">
        <v>12</v>
      </c>
      <c r="F58" s="571">
        <v>0</v>
      </c>
    </row>
    <row r="59" spans="1:6" s="10" customFormat="1" ht="12" x14ac:dyDescent="0.2">
      <c r="A59" s="428" t="s">
        <v>87</v>
      </c>
      <c r="B59" s="107"/>
      <c r="C59" s="107"/>
      <c r="D59" s="107"/>
      <c r="E59" s="107"/>
    </row>
    <row r="60" spans="1:6" ht="21" x14ac:dyDescent="0.25">
      <c r="A60" s="445" t="s">
        <v>88</v>
      </c>
      <c r="B60" s="213" t="s">
        <v>89</v>
      </c>
      <c r="C60" s="214" t="s">
        <v>90</v>
      </c>
      <c r="D60" s="215" t="s">
        <v>91</v>
      </c>
      <c r="E60" s="213" t="s">
        <v>92</v>
      </c>
    </row>
    <row r="61" spans="1:6" x14ac:dyDescent="0.25">
      <c r="A61" s="446" t="s">
        <v>93</v>
      </c>
      <c r="B61" s="447"/>
      <c r="C61" s="434"/>
      <c r="D61" s="174"/>
      <c r="E61" s="448"/>
    </row>
    <row r="62" spans="1:6" x14ac:dyDescent="0.25">
      <c r="A62" s="572" t="s">
        <v>94</v>
      </c>
      <c r="B62" s="573"/>
      <c r="C62" s="565"/>
      <c r="D62" s="574"/>
      <c r="E62" s="575"/>
    </row>
    <row r="63" spans="1:6" x14ac:dyDescent="0.25">
      <c r="A63" s="572" t="s">
        <v>95</v>
      </c>
      <c r="B63" s="573"/>
      <c r="C63" s="565"/>
      <c r="D63" s="574"/>
      <c r="E63" s="575"/>
    </row>
    <row r="64" spans="1:6" x14ac:dyDescent="0.25">
      <c r="A64" s="572" t="s">
        <v>96</v>
      </c>
      <c r="B64" s="573"/>
      <c r="C64" s="565"/>
      <c r="D64" s="574"/>
      <c r="E64" s="575"/>
    </row>
    <row r="65" spans="1:47" x14ac:dyDescent="0.25">
      <c r="A65" s="572" t="s">
        <v>97</v>
      </c>
      <c r="B65" s="573"/>
      <c r="C65" s="565"/>
      <c r="D65" s="574"/>
      <c r="E65" s="575"/>
    </row>
    <row r="66" spans="1:47" x14ac:dyDescent="0.25">
      <c r="A66" s="576" t="s">
        <v>98</v>
      </c>
      <c r="B66" s="454">
        <v>12</v>
      </c>
      <c r="C66" s="568">
        <v>7</v>
      </c>
      <c r="D66" s="577">
        <v>5</v>
      </c>
      <c r="E66" s="578">
        <v>12</v>
      </c>
    </row>
    <row r="67" spans="1:47" x14ac:dyDescent="0.25">
      <c r="A67" s="456" t="s">
        <v>34</v>
      </c>
      <c r="B67" s="579">
        <f>SUM(B61:B66)</f>
        <v>12</v>
      </c>
      <c r="C67" s="579">
        <f>SUM(C61:C66)</f>
        <v>7</v>
      </c>
      <c r="D67" s="198">
        <f>SUM(D61:D66)</f>
        <v>5</v>
      </c>
      <c r="E67" s="457">
        <f>SUM(E61:E66)</f>
        <v>12</v>
      </c>
    </row>
    <row r="68" spans="1:47" s="10" customFormat="1" ht="12" x14ac:dyDescent="0.2">
      <c r="A68" s="580" t="s">
        <v>99</v>
      </c>
      <c r="B68" s="349"/>
      <c r="C68" s="349"/>
      <c r="D68" s="349"/>
      <c r="E68" s="350"/>
      <c r="F68" s="458"/>
      <c r="G68" s="458"/>
      <c r="H68" s="458"/>
      <c r="I68" s="458"/>
    </row>
    <row r="69" spans="1:47" ht="21" x14ac:dyDescent="0.25">
      <c r="A69" s="459" t="s">
        <v>100</v>
      </c>
      <c r="B69" s="459" t="s">
        <v>101</v>
      </c>
      <c r="C69" s="459" t="s">
        <v>34</v>
      </c>
      <c r="D69" s="460" t="s">
        <v>102</v>
      </c>
      <c r="E69" s="461" t="s">
        <v>103</v>
      </c>
      <c r="F69" s="462" t="s">
        <v>104</v>
      </c>
      <c r="G69" s="462" t="s">
        <v>105</v>
      </c>
      <c r="H69" s="462" t="s">
        <v>106</v>
      </c>
      <c r="I69" s="463" t="s">
        <v>50</v>
      </c>
    </row>
    <row r="70" spans="1:47" x14ac:dyDescent="0.25">
      <c r="A70" s="464" t="s">
        <v>107</v>
      </c>
      <c r="B70" s="465"/>
      <c r="C70" s="466">
        <f>SUM(D70:I70)</f>
        <v>166</v>
      </c>
      <c r="D70" s="467">
        <v>21</v>
      </c>
      <c r="E70" s="468">
        <v>10</v>
      </c>
      <c r="F70" s="468">
        <v>37</v>
      </c>
      <c r="G70" s="468">
        <v>41</v>
      </c>
      <c r="H70" s="468">
        <v>27</v>
      </c>
      <c r="I70" s="469">
        <v>30</v>
      </c>
    </row>
    <row r="71" spans="1:47" ht="22.5" x14ac:dyDescent="0.25">
      <c r="A71" s="353" t="s">
        <v>108</v>
      </c>
      <c r="B71" s="470" t="s">
        <v>109</v>
      </c>
      <c r="C71" s="471">
        <f>SUM(D71:I71)</f>
        <v>41</v>
      </c>
      <c r="D71" s="581">
        <v>18</v>
      </c>
      <c r="E71" s="582">
        <v>3</v>
      </c>
      <c r="F71" s="582">
        <v>20</v>
      </c>
      <c r="G71" s="582"/>
      <c r="H71" s="582"/>
      <c r="I71" s="258"/>
    </row>
    <row r="72" spans="1:47" ht="22.5" x14ac:dyDescent="0.25">
      <c r="A72" s="354"/>
      <c r="B72" s="128" t="s">
        <v>110</v>
      </c>
      <c r="C72" s="129">
        <f>SUM(D72:I72)</f>
        <v>6</v>
      </c>
      <c r="D72" s="130">
        <v>3</v>
      </c>
      <c r="E72" s="131">
        <v>0</v>
      </c>
      <c r="F72" s="131">
        <v>3</v>
      </c>
      <c r="G72" s="131"/>
      <c r="H72" s="131"/>
      <c r="I72" s="132"/>
    </row>
    <row r="73" spans="1:47" ht="22.5" x14ac:dyDescent="0.25">
      <c r="A73" s="353" t="s">
        <v>111</v>
      </c>
      <c r="B73" s="470" t="s">
        <v>109</v>
      </c>
      <c r="C73" s="471">
        <f>SUM(D73:I73)</f>
        <v>104</v>
      </c>
      <c r="D73" s="473">
        <v>47</v>
      </c>
      <c r="E73" s="175">
        <v>22</v>
      </c>
      <c r="F73" s="175">
        <v>35</v>
      </c>
      <c r="G73" s="175"/>
      <c r="H73" s="175"/>
      <c r="I73" s="474"/>
    </row>
    <row r="74" spans="1:47" ht="22.5" x14ac:dyDescent="0.25">
      <c r="A74" s="354"/>
      <c r="B74" s="186" t="s">
        <v>110</v>
      </c>
      <c r="C74" s="187">
        <f>SUM(D74:I74)</f>
        <v>145</v>
      </c>
      <c r="D74" s="475">
        <v>98</v>
      </c>
      <c r="E74" s="476">
        <v>22</v>
      </c>
      <c r="F74" s="476">
        <v>25</v>
      </c>
      <c r="G74" s="476"/>
      <c r="H74" s="476"/>
      <c r="I74" s="559"/>
    </row>
    <row r="75" spans="1:47" s="10" customFormat="1" ht="12" x14ac:dyDescent="0.2">
      <c r="A75" s="583" t="s">
        <v>112</v>
      </c>
      <c r="B75" s="584"/>
      <c r="C75" s="584"/>
      <c r="D75" s="585"/>
      <c r="E75" s="585"/>
      <c r="F75" s="585"/>
      <c r="G75" s="585"/>
      <c r="H75" s="586"/>
      <c r="I75" s="586"/>
    </row>
    <row r="76" spans="1:47" ht="15" customHeight="1" x14ac:dyDescent="0.25">
      <c r="A76" s="405" t="s">
        <v>113</v>
      </c>
      <c r="B76" s="360" t="s">
        <v>114</v>
      </c>
      <c r="C76" s="405"/>
      <c r="D76" s="360" t="s">
        <v>115</v>
      </c>
      <c r="E76" s="405"/>
      <c r="F76" s="480" t="s">
        <v>116</v>
      </c>
      <c r="G76" s="359"/>
      <c r="H76" s="359"/>
      <c r="I76" s="481"/>
    </row>
    <row r="77" spans="1:47" ht="15" customHeight="1" x14ac:dyDescent="0.25">
      <c r="A77" s="322"/>
      <c r="B77" s="355"/>
      <c r="C77" s="340"/>
      <c r="D77" s="355"/>
      <c r="E77" s="340"/>
      <c r="F77" s="480" t="s">
        <v>117</v>
      </c>
      <c r="G77" s="481"/>
      <c r="H77" s="480" t="s">
        <v>118</v>
      </c>
      <c r="I77" s="481"/>
    </row>
    <row r="78" spans="1:47" ht="21" x14ac:dyDescent="0.25">
      <c r="A78" s="340"/>
      <c r="B78" s="482" t="s">
        <v>49</v>
      </c>
      <c r="C78" s="267" t="s">
        <v>119</v>
      </c>
      <c r="D78" s="482" t="s">
        <v>49</v>
      </c>
      <c r="E78" s="267" t="s">
        <v>119</v>
      </c>
      <c r="F78" s="482" t="s">
        <v>49</v>
      </c>
      <c r="G78" s="267" t="s">
        <v>119</v>
      </c>
      <c r="H78" s="482" t="s">
        <v>49</v>
      </c>
      <c r="I78" s="483" t="s">
        <v>119</v>
      </c>
    </row>
    <row r="79" spans="1:47" x14ac:dyDescent="0.25">
      <c r="A79" s="484" t="s">
        <v>120</v>
      </c>
      <c r="B79" s="257">
        <v>2</v>
      </c>
      <c r="C79" s="587">
        <v>3</v>
      </c>
      <c r="D79" s="257">
        <v>40</v>
      </c>
      <c r="E79" s="587">
        <v>140</v>
      </c>
      <c r="F79" s="259">
        <v>41</v>
      </c>
      <c r="G79" s="436">
        <v>145</v>
      </c>
      <c r="H79" s="259">
        <v>1</v>
      </c>
      <c r="I79" s="436">
        <v>5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588" t="s">
        <v>121</v>
      </c>
      <c r="B80" s="589"/>
      <c r="C80" s="590"/>
      <c r="D80" s="589"/>
      <c r="E80" s="590"/>
      <c r="F80" s="591"/>
      <c r="G80" s="592"/>
      <c r="H80" s="591"/>
      <c r="I80" s="592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588" t="s">
        <v>122</v>
      </c>
      <c r="B81" s="589">
        <v>0</v>
      </c>
      <c r="C81" s="590">
        <v>0</v>
      </c>
      <c r="D81" s="589">
        <v>1</v>
      </c>
      <c r="E81" s="590">
        <v>6</v>
      </c>
      <c r="F81" s="591">
        <v>2</v>
      </c>
      <c r="G81" s="592">
        <v>6</v>
      </c>
      <c r="H81" s="591">
        <v>1</v>
      </c>
      <c r="I81" s="592"/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588" t="s">
        <v>123</v>
      </c>
      <c r="B82" s="589">
        <v>0</v>
      </c>
      <c r="C82" s="590">
        <v>2</v>
      </c>
      <c r="D82" s="589">
        <v>0</v>
      </c>
      <c r="E82" s="590">
        <v>12</v>
      </c>
      <c r="F82" s="591">
        <v>0</v>
      </c>
      <c r="G82" s="592">
        <v>12</v>
      </c>
      <c r="H82" s="591"/>
      <c r="I82" s="592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588" t="s">
        <v>124</v>
      </c>
      <c r="B83" s="589">
        <v>1</v>
      </c>
      <c r="C83" s="590">
        <v>4</v>
      </c>
      <c r="D83" s="589">
        <v>10</v>
      </c>
      <c r="E83" s="590">
        <v>64</v>
      </c>
      <c r="F83" s="591">
        <v>10</v>
      </c>
      <c r="G83" s="592">
        <v>66</v>
      </c>
      <c r="H83" s="591"/>
      <c r="I83" s="592">
        <v>2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588" t="s">
        <v>125</v>
      </c>
      <c r="B84" s="589"/>
      <c r="C84" s="590"/>
      <c r="D84" s="589"/>
      <c r="E84" s="590"/>
      <c r="F84" s="591"/>
      <c r="G84" s="592"/>
      <c r="H84" s="591"/>
      <c r="I84" s="592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588" t="s">
        <v>126</v>
      </c>
      <c r="B85" s="589">
        <v>0</v>
      </c>
      <c r="C85" s="590">
        <v>0</v>
      </c>
      <c r="D85" s="589">
        <v>32</v>
      </c>
      <c r="E85" s="590">
        <v>9</v>
      </c>
      <c r="F85" s="591">
        <v>33</v>
      </c>
      <c r="G85" s="592">
        <v>9</v>
      </c>
      <c r="H85" s="591">
        <v>1</v>
      </c>
      <c r="I85" s="592"/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588" t="s">
        <v>127</v>
      </c>
      <c r="B86" s="589">
        <v>0</v>
      </c>
      <c r="C86" s="590">
        <v>0</v>
      </c>
      <c r="D86" s="589">
        <v>0</v>
      </c>
      <c r="E86" s="590">
        <v>55</v>
      </c>
      <c r="F86" s="591">
        <v>0</v>
      </c>
      <c r="G86" s="592">
        <v>56</v>
      </c>
      <c r="H86" s="591"/>
      <c r="I86" s="592">
        <v>1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588" t="s">
        <v>128</v>
      </c>
      <c r="B87" s="589">
        <v>0</v>
      </c>
      <c r="C87" s="590">
        <v>0</v>
      </c>
      <c r="D87" s="589">
        <v>0</v>
      </c>
      <c r="E87" s="590">
        <v>37</v>
      </c>
      <c r="F87" s="591">
        <v>0</v>
      </c>
      <c r="G87" s="592">
        <v>37</v>
      </c>
      <c r="H87" s="591"/>
      <c r="I87" s="592"/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588" t="s">
        <v>129</v>
      </c>
      <c r="B88" s="589">
        <v>0</v>
      </c>
      <c r="C88" s="590">
        <v>0</v>
      </c>
      <c r="D88" s="589">
        <v>1</v>
      </c>
      <c r="E88" s="590">
        <v>54</v>
      </c>
      <c r="F88" s="591">
        <v>1</v>
      </c>
      <c r="G88" s="592">
        <v>62</v>
      </c>
      <c r="H88" s="591"/>
      <c r="I88" s="592">
        <v>8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588" t="s">
        <v>130</v>
      </c>
      <c r="B89" s="589">
        <v>0</v>
      </c>
      <c r="C89" s="590">
        <v>1</v>
      </c>
      <c r="D89" s="589">
        <v>0</v>
      </c>
      <c r="E89" s="590">
        <v>24</v>
      </c>
      <c r="F89" s="591">
        <v>0</v>
      </c>
      <c r="G89" s="592">
        <v>25</v>
      </c>
      <c r="H89" s="591"/>
      <c r="I89" s="592">
        <v>1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588" t="s">
        <v>131</v>
      </c>
      <c r="B90" s="589">
        <v>0</v>
      </c>
      <c r="C90" s="590">
        <v>3</v>
      </c>
      <c r="D90" s="589">
        <v>0</v>
      </c>
      <c r="E90" s="590">
        <v>11</v>
      </c>
      <c r="F90" s="591">
        <v>0</v>
      </c>
      <c r="G90" s="592">
        <v>11</v>
      </c>
      <c r="H90" s="591"/>
      <c r="I90" s="592"/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588" t="s">
        <v>132</v>
      </c>
      <c r="B91" s="589"/>
      <c r="C91" s="590"/>
      <c r="D91" s="589"/>
      <c r="E91" s="590"/>
      <c r="F91" s="591"/>
      <c r="G91" s="592"/>
      <c r="H91" s="591"/>
      <c r="I91" s="592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489" t="s">
        <v>34</v>
      </c>
      <c r="B92" s="490">
        <f t="shared" ref="B92:I92" si="5">SUM(B79:B91)</f>
        <v>3</v>
      </c>
      <c r="C92" s="490">
        <f t="shared" si="5"/>
        <v>13</v>
      </c>
      <c r="D92" s="490">
        <f t="shared" si="5"/>
        <v>84</v>
      </c>
      <c r="E92" s="490">
        <f t="shared" si="5"/>
        <v>412</v>
      </c>
      <c r="F92" s="490">
        <f t="shared" si="5"/>
        <v>87</v>
      </c>
      <c r="G92" s="490">
        <f t="shared" si="5"/>
        <v>429</v>
      </c>
      <c r="H92" s="490">
        <f t="shared" si="5"/>
        <v>3</v>
      </c>
      <c r="I92" s="466">
        <f t="shared" si="5"/>
        <v>17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341" t="s">
        <v>134</v>
      </c>
      <c r="B94" s="480" t="s">
        <v>135</v>
      </c>
      <c r="C94" s="359"/>
      <c r="D94" s="359"/>
      <c r="E94" s="359"/>
      <c r="F94" s="359"/>
      <c r="G94" s="481"/>
    </row>
    <row r="95" spans="1:47" x14ac:dyDescent="0.25">
      <c r="A95" s="342"/>
      <c r="B95" s="491" t="s">
        <v>136</v>
      </c>
      <c r="C95" s="482" t="s">
        <v>49</v>
      </c>
      <c r="D95" s="492" t="s">
        <v>119</v>
      </c>
      <c r="E95" s="493" t="s">
        <v>20</v>
      </c>
      <c r="F95" s="483" t="s">
        <v>21</v>
      </c>
      <c r="G95" s="483" t="s">
        <v>22</v>
      </c>
    </row>
    <row r="96" spans="1:47" x14ac:dyDescent="0.25">
      <c r="A96" s="484" t="s">
        <v>137</v>
      </c>
      <c r="B96" s="394">
        <f t="shared" ref="B96:B103" si="6">SUM(C96+D96)</f>
        <v>2</v>
      </c>
      <c r="C96" s="259"/>
      <c r="D96" s="593">
        <v>2</v>
      </c>
      <c r="E96" s="594">
        <v>2</v>
      </c>
      <c r="F96" s="263"/>
      <c r="G96" s="263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595" t="s">
        <v>138</v>
      </c>
      <c r="B97" s="596">
        <f t="shared" si="6"/>
        <v>10</v>
      </c>
      <c r="C97" s="591">
        <v>3</v>
      </c>
      <c r="D97" s="597">
        <v>7</v>
      </c>
      <c r="E97" s="598">
        <v>10</v>
      </c>
      <c r="F97" s="599"/>
      <c r="G97" s="599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588" t="s">
        <v>139</v>
      </c>
      <c r="B98" s="596">
        <f t="shared" si="6"/>
        <v>0</v>
      </c>
      <c r="C98" s="591"/>
      <c r="D98" s="597"/>
      <c r="E98" s="598"/>
      <c r="F98" s="599"/>
      <c r="G98" s="599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588" t="s">
        <v>140</v>
      </c>
      <c r="B99" s="596">
        <f t="shared" si="6"/>
        <v>0</v>
      </c>
      <c r="C99" s="591"/>
      <c r="D99" s="597"/>
      <c r="E99" s="598"/>
      <c r="F99" s="599"/>
      <c r="G99" s="599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588" t="s">
        <v>141</v>
      </c>
      <c r="B100" s="596">
        <f t="shared" si="6"/>
        <v>8</v>
      </c>
      <c r="C100" s="591"/>
      <c r="D100" s="597">
        <v>8</v>
      </c>
      <c r="E100" s="598">
        <v>8</v>
      </c>
      <c r="F100" s="599"/>
      <c r="G100" s="599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588" t="s">
        <v>142</v>
      </c>
      <c r="B101" s="596">
        <f t="shared" si="6"/>
        <v>0</v>
      </c>
      <c r="C101" s="591"/>
      <c r="D101" s="597"/>
      <c r="E101" s="598"/>
      <c r="F101" s="599"/>
      <c r="G101" s="599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595" t="s">
        <v>143</v>
      </c>
      <c r="B102" s="596">
        <f t="shared" si="6"/>
        <v>0</v>
      </c>
      <c r="C102" s="591"/>
      <c r="D102" s="597"/>
      <c r="E102" s="598"/>
      <c r="F102" s="599"/>
      <c r="G102" s="599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591"/>
      <c r="D103" s="597"/>
      <c r="E103" s="598"/>
      <c r="F103" s="497"/>
      <c r="G103" s="497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498" t="s">
        <v>34</v>
      </c>
      <c r="B104" s="499">
        <f t="shared" ref="B104:G104" si="10">SUM(B96:B103)</f>
        <v>20</v>
      </c>
      <c r="C104" s="500">
        <f t="shared" si="10"/>
        <v>3</v>
      </c>
      <c r="D104" s="501">
        <f t="shared" si="10"/>
        <v>17</v>
      </c>
      <c r="E104" s="502">
        <f t="shared" si="10"/>
        <v>20</v>
      </c>
      <c r="F104" s="503">
        <f t="shared" si="10"/>
        <v>0</v>
      </c>
      <c r="G104" s="503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356" t="s">
        <v>146</v>
      </c>
      <c r="B106" s="356" t="s">
        <v>147</v>
      </c>
      <c r="C106" s="361" t="s">
        <v>47</v>
      </c>
      <c r="D106" s="361"/>
      <c r="E106" s="361"/>
      <c r="F106" s="362" t="s">
        <v>148</v>
      </c>
      <c r="G106" s="504"/>
    </row>
    <row r="107" spans="1:47" ht="21" x14ac:dyDescent="0.25">
      <c r="A107" s="357"/>
      <c r="B107" s="357"/>
      <c r="C107" s="505" t="s">
        <v>149</v>
      </c>
      <c r="D107" s="506" t="s">
        <v>150</v>
      </c>
      <c r="E107" s="219" t="s">
        <v>151</v>
      </c>
      <c r="F107" s="507" t="s">
        <v>152</v>
      </c>
      <c r="G107" s="508" t="s">
        <v>153</v>
      </c>
    </row>
    <row r="108" spans="1:47" x14ac:dyDescent="0.25">
      <c r="A108" s="509" t="s">
        <v>154</v>
      </c>
      <c r="B108" s="510">
        <f>SUM(C108:E108)</f>
        <v>19</v>
      </c>
      <c r="C108" s="434"/>
      <c r="D108" s="174">
        <v>11</v>
      </c>
      <c r="E108" s="511">
        <v>8</v>
      </c>
      <c r="F108" s="600">
        <v>0</v>
      </c>
      <c r="G108" s="601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02" t="s">
        <v>155</v>
      </c>
      <c r="B109" s="603">
        <f>SUM(C109:E109)</f>
        <v>0</v>
      </c>
      <c r="C109" s="442"/>
      <c r="D109" s="455"/>
      <c r="E109" s="514"/>
      <c r="F109" s="515"/>
      <c r="G109" s="516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14897.609999999999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",[4]NOMBRE!B2," - ","( ",[4]NOMBRE!C2,[4]NOMBRE!D2,[4]NOMBRE!E2,[4]NOMBRE!F2,[4]NOMBRE!G2," )")</f>
        <v>COMUNA: LINARES - ( 07401 )</v>
      </c>
    </row>
    <row r="3" spans="1:112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12" x14ac:dyDescent="0.25">
      <c r="A4" s="1" t="str">
        <f>CONCATENATE("MES: ",[4]NOMBRE!B6," - ","( ",[4]NOMBRE!C6,[4]NOMBRE!D6," )")</f>
        <v>MES: MARZO - ( 03 )</v>
      </c>
    </row>
    <row r="5" spans="1:112" x14ac:dyDescent="0.25">
      <c r="A5" s="1" t="str">
        <f>CONCATENATE("AÑO: ",[4]NOMBRE!B7)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363" t="s">
        <v>6</v>
      </c>
      <c r="C9" s="374" t="s">
        <v>7</v>
      </c>
      <c r="D9" s="374" t="s">
        <v>8</v>
      </c>
      <c r="E9" s="374" t="s">
        <v>9</v>
      </c>
      <c r="F9" s="375" t="s">
        <v>10</v>
      </c>
      <c r="G9" s="364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65"/>
      <c r="Z9" s="366" t="s">
        <v>12</v>
      </c>
      <c r="AA9" s="366"/>
      <c r="AB9" s="366"/>
      <c r="AC9" s="366"/>
      <c r="AD9" s="366"/>
      <c r="AE9" s="517"/>
    </row>
    <row r="10" spans="1:112" x14ac:dyDescent="0.25">
      <c r="A10" s="271"/>
      <c r="B10" s="274"/>
      <c r="C10" s="277"/>
      <c r="D10" s="277"/>
      <c r="E10" s="277"/>
      <c r="F10" s="280"/>
      <c r="G10" s="367" t="s">
        <v>13</v>
      </c>
      <c r="H10" s="290"/>
      <c r="I10" s="290"/>
      <c r="J10" s="375"/>
      <c r="K10" s="367" t="s">
        <v>14</v>
      </c>
      <c r="L10" s="290"/>
      <c r="M10" s="290"/>
      <c r="N10" s="290"/>
      <c r="O10" s="375"/>
      <c r="P10" s="367" t="s">
        <v>15</v>
      </c>
      <c r="Q10" s="290"/>
      <c r="R10" s="290"/>
      <c r="S10" s="290"/>
      <c r="T10" s="375"/>
      <c r="U10" s="367" t="s">
        <v>16</v>
      </c>
      <c r="V10" s="290"/>
      <c r="W10" s="290"/>
      <c r="X10" s="290"/>
      <c r="Y10" s="368"/>
      <c r="Z10" s="290" t="s">
        <v>17</v>
      </c>
      <c r="AA10" s="290"/>
      <c r="AB10" s="375"/>
      <c r="AC10" s="367" t="s">
        <v>18</v>
      </c>
      <c r="AD10" s="290"/>
      <c r="AE10" s="375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518" t="s">
        <v>19</v>
      </c>
      <c r="H12" s="519" t="s">
        <v>20</v>
      </c>
      <c r="I12" s="519" t="s">
        <v>21</v>
      </c>
      <c r="J12" s="520" t="s">
        <v>22</v>
      </c>
      <c r="K12" s="518" t="s">
        <v>19</v>
      </c>
      <c r="L12" s="519" t="s">
        <v>20</v>
      </c>
      <c r="M12" s="519" t="s">
        <v>21</v>
      </c>
      <c r="N12" s="519" t="s">
        <v>22</v>
      </c>
      <c r="O12" s="520" t="s">
        <v>23</v>
      </c>
      <c r="P12" s="518" t="s">
        <v>19</v>
      </c>
      <c r="Q12" s="519" t="s">
        <v>20</v>
      </c>
      <c r="R12" s="519" t="s">
        <v>21</v>
      </c>
      <c r="S12" s="519" t="s">
        <v>22</v>
      </c>
      <c r="T12" s="520" t="s">
        <v>23</v>
      </c>
      <c r="U12" s="518" t="s">
        <v>19</v>
      </c>
      <c r="V12" s="519" t="s">
        <v>20</v>
      </c>
      <c r="W12" s="519" t="s">
        <v>21</v>
      </c>
      <c r="X12" s="519" t="s">
        <v>22</v>
      </c>
      <c r="Y12" s="521" t="s">
        <v>23</v>
      </c>
      <c r="Z12" s="518" t="s">
        <v>19</v>
      </c>
      <c r="AA12" s="519" t="s">
        <v>24</v>
      </c>
      <c r="AB12" s="522" t="s">
        <v>25</v>
      </c>
      <c r="AC12" s="518" t="s">
        <v>19</v>
      </c>
      <c r="AD12" s="519" t="s">
        <v>24</v>
      </c>
      <c r="AE12" s="522" t="s">
        <v>25</v>
      </c>
    </row>
    <row r="13" spans="1:112" x14ac:dyDescent="0.25">
      <c r="A13" s="523" t="s">
        <v>26</v>
      </c>
      <c r="B13" s="524">
        <f t="shared" ref="B13:AE13" si="0">SUM(B14:B17)</f>
        <v>6</v>
      </c>
      <c r="C13" s="525">
        <f t="shared" si="0"/>
        <v>6</v>
      </c>
      <c r="D13" s="526">
        <f t="shared" si="0"/>
        <v>4</v>
      </c>
      <c r="E13" s="526">
        <f t="shared" si="0"/>
        <v>1519</v>
      </c>
      <c r="F13" s="527">
        <f t="shared" si="0"/>
        <v>1342</v>
      </c>
      <c r="G13" s="528">
        <f t="shared" si="0"/>
        <v>646</v>
      </c>
      <c r="H13" s="526">
        <f t="shared" si="0"/>
        <v>646</v>
      </c>
      <c r="I13" s="526">
        <f t="shared" si="0"/>
        <v>0</v>
      </c>
      <c r="J13" s="527">
        <f t="shared" si="0"/>
        <v>0</v>
      </c>
      <c r="K13" s="528">
        <f t="shared" si="0"/>
        <v>648.03000000000009</v>
      </c>
      <c r="L13" s="526">
        <f t="shared" si="0"/>
        <v>516.15</v>
      </c>
      <c r="M13" s="526">
        <f t="shared" si="0"/>
        <v>0.73</v>
      </c>
      <c r="N13" s="526">
        <f t="shared" si="0"/>
        <v>0.15</v>
      </c>
      <c r="O13" s="527">
        <f t="shared" si="0"/>
        <v>131</v>
      </c>
      <c r="P13" s="528">
        <f t="shared" si="0"/>
        <v>353.84000000000003</v>
      </c>
      <c r="Q13" s="526">
        <f t="shared" si="0"/>
        <v>114.11</v>
      </c>
      <c r="R13" s="526">
        <f t="shared" si="0"/>
        <v>173.07</v>
      </c>
      <c r="S13" s="526">
        <f t="shared" si="0"/>
        <v>20.62</v>
      </c>
      <c r="T13" s="527">
        <f t="shared" si="0"/>
        <v>46.040000000000006</v>
      </c>
      <c r="U13" s="528">
        <f t="shared" si="0"/>
        <v>138.19</v>
      </c>
      <c r="V13" s="526">
        <f t="shared" si="0"/>
        <v>90.57</v>
      </c>
      <c r="W13" s="526">
        <f t="shared" si="0"/>
        <v>24.95</v>
      </c>
      <c r="X13" s="526">
        <f t="shared" si="0"/>
        <v>0</v>
      </c>
      <c r="Y13" s="529">
        <f t="shared" si="0"/>
        <v>22.67</v>
      </c>
      <c r="Z13" s="525">
        <f t="shared" si="0"/>
        <v>57.510000000000005</v>
      </c>
      <c r="AA13" s="526">
        <f>SUM(AA14:AA17)</f>
        <v>43.400000000000006</v>
      </c>
      <c r="AB13" s="530">
        <f t="shared" si="0"/>
        <v>14.11</v>
      </c>
      <c r="AC13" s="528">
        <f t="shared" si="0"/>
        <v>24.86</v>
      </c>
      <c r="AD13" s="526">
        <f t="shared" si="0"/>
        <v>18.600000000000001</v>
      </c>
      <c r="AE13" s="530">
        <f t="shared" si="0"/>
        <v>6.26</v>
      </c>
    </row>
    <row r="14" spans="1:112" x14ac:dyDescent="0.25">
      <c r="A14" s="531" t="s">
        <v>27</v>
      </c>
      <c r="B14" s="604">
        <v>5</v>
      </c>
      <c r="C14" s="605">
        <v>5</v>
      </c>
      <c r="D14" s="605">
        <v>4</v>
      </c>
      <c r="E14" s="605">
        <v>775</v>
      </c>
      <c r="F14" s="605">
        <v>646</v>
      </c>
      <c r="G14" s="379">
        <f>SUM(H14:J14)</f>
        <v>646</v>
      </c>
      <c r="H14" s="606">
        <v>646</v>
      </c>
      <c r="I14" s="605">
        <v>0</v>
      </c>
      <c r="J14" s="605">
        <v>0</v>
      </c>
      <c r="K14" s="380">
        <f>SUM(L14:O14)</f>
        <v>544.94000000000005</v>
      </c>
      <c r="L14" s="606">
        <v>431.73</v>
      </c>
      <c r="M14" s="605">
        <v>0.73</v>
      </c>
      <c r="N14" s="607">
        <v>0.15</v>
      </c>
      <c r="O14" s="608">
        <v>112.33</v>
      </c>
      <c r="P14" s="380">
        <f>SUM(Q14:T14)</f>
        <v>233.09</v>
      </c>
      <c r="Q14" s="606">
        <v>16.03</v>
      </c>
      <c r="R14" s="605">
        <v>173.07</v>
      </c>
      <c r="S14" s="607">
        <v>20.62</v>
      </c>
      <c r="T14" s="608">
        <v>23.37</v>
      </c>
      <c r="U14" s="380">
        <f>SUM(V14:Y14)</f>
        <v>30.619999999999997</v>
      </c>
      <c r="V14" s="606">
        <v>0</v>
      </c>
      <c r="W14" s="605">
        <v>24.95</v>
      </c>
      <c r="X14" s="607">
        <v>0</v>
      </c>
      <c r="Y14" s="609">
        <v>5.67</v>
      </c>
      <c r="Z14" s="381">
        <f>SUM(AA14:AB14)</f>
        <v>44.88</v>
      </c>
      <c r="AA14" s="605">
        <v>32.6</v>
      </c>
      <c r="AB14" s="29">
        <v>12.28</v>
      </c>
      <c r="AC14" s="380">
        <f>SUM(AD14:AE14)</f>
        <v>11</v>
      </c>
      <c r="AD14" s="605">
        <v>10.199999999999999</v>
      </c>
      <c r="AE14" s="29">
        <v>0.8</v>
      </c>
    </row>
    <row r="15" spans="1:112" x14ac:dyDescent="0.25">
      <c r="A15" s="610" t="s">
        <v>28</v>
      </c>
      <c r="B15" s="31">
        <v>1</v>
      </c>
      <c r="C15" s="32">
        <v>1</v>
      </c>
      <c r="D15" s="32"/>
      <c r="E15" s="32">
        <v>744</v>
      </c>
      <c r="F15" s="32">
        <v>696</v>
      </c>
      <c r="G15" s="611">
        <f>SUM(H15:J15)</f>
        <v>0</v>
      </c>
      <c r="H15" s="34">
        <v>0</v>
      </c>
      <c r="I15" s="32">
        <v>0</v>
      </c>
      <c r="J15" s="34">
        <v>0</v>
      </c>
      <c r="K15" s="611">
        <f>SUM(L15:O15)</f>
        <v>103.09</v>
      </c>
      <c r="L15" s="34">
        <v>84.42</v>
      </c>
      <c r="M15" s="34">
        <v>0</v>
      </c>
      <c r="N15" s="612">
        <v>0</v>
      </c>
      <c r="O15" s="613">
        <v>18.670000000000002</v>
      </c>
      <c r="P15" s="611">
        <f>SUM(Q15:T15)</f>
        <v>120.75</v>
      </c>
      <c r="Q15" s="34">
        <v>98.08</v>
      </c>
      <c r="R15" s="32">
        <v>0</v>
      </c>
      <c r="S15" s="612">
        <v>0</v>
      </c>
      <c r="T15" s="613">
        <v>22.67</v>
      </c>
      <c r="U15" s="611">
        <f>SUM(V15:Y15)</f>
        <v>107.57</v>
      </c>
      <c r="V15" s="34">
        <v>90.57</v>
      </c>
      <c r="W15" s="32">
        <v>0</v>
      </c>
      <c r="X15" s="612">
        <v>0</v>
      </c>
      <c r="Y15" s="614">
        <v>17</v>
      </c>
      <c r="Z15" s="615">
        <f>SUM(AA15:AB15)</f>
        <v>12.63</v>
      </c>
      <c r="AA15" s="32">
        <v>10.8</v>
      </c>
      <c r="AB15" s="36">
        <v>1.83</v>
      </c>
      <c r="AC15" s="611">
        <f>SUM(AD15:AE15)</f>
        <v>13.86</v>
      </c>
      <c r="AD15" s="32">
        <v>8.4</v>
      </c>
      <c r="AE15" s="36">
        <v>5.46</v>
      </c>
    </row>
    <row r="16" spans="1:112" x14ac:dyDescent="0.25">
      <c r="A16" s="616" t="s">
        <v>29</v>
      </c>
      <c r="B16" s="31"/>
      <c r="C16" s="32"/>
      <c r="D16" s="32"/>
      <c r="E16" s="32"/>
      <c r="F16" s="32"/>
      <c r="G16" s="611">
        <f>SUM(H16:J16)</f>
        <v>0</v>
      </c>
      <c r="H16" s="34"/>
      <c r="I16" s="32"/>
      <c r="J16" s="38"/>
      <c r="K16" s="611">
        <f>SUM(L16:O16)</f>
        <v>0</v>
      </c>
      <c r="L16" s="34"/>
      <c r="M16" s="38"/>
      <c r="N16" s="617"/>
      <c r="O16" s="618"/>
      <c r="P16" s="611">
        <f>SUM(Q16:T16)</f>
        <v>0</v>
      </c>
      <c r="Q16" s="34"/>
      <c r="R16" s="38"/>
      <c r="S16" s="617"/>
      <c r="T16" s="618"/>
      <c r="U16" s="611">
        <f>SUM(V16:Y16)</f>
        <v>0</v>
      </c>
      <c r="V16" s="34"/>
      <c r="W16" s="38"/>
      <c r="X16" s="617"/>
      <c r="Y16" s="619"/>
      <c r="Z16" s="615">
        <f>SUM(AA16:AB16)</f>
        <v>0</v>
      </c>
      <c r="AA16" s="32"/>
      <c r="AB16" s="36"/>
      <c r="AC16" s="611">
        <f>SUM(AD16:AE16)</f>
        <v>0</v>
      </c>
      <c r="AD16" s="32"/>
      <c r="AE16" s="36"/>
    </row>
    <row r="17" spans="1:31" x14ac:dyDescent="0.25">
      <c r="A17" s="386" t="s">
        <v>30</v>
      </c>
      <c r="B17" s="620"/>
      <c r="C17" s="621"/>
      <c r="D17" s="40"/>
      <c r="E17" s="40"/>
      <c r="F17" s="41"/>
      <c r="G17" s="622">
        <f>SUM(H17:J17)</f>
        <v>0</v>
      </c>
      <c r="H17" s="43"/>
      <c r="I17" s="44"/>
      <c r="J17" s="623"/>
      <c r="K17" s="543">
        <f>SUM(L17:O17)</f>
        <v>0</v>
      </c>
      <c r="L17" s="43"/>
      <c r="M17" s="624"/>
      <c r="N17" s="625"/>
      <c r="O17" s="623"/>
      <c r="P17" s="543">
        <f>SUM(Q17:T17)</f>
        <v>0</v>
      </c>
      <c r="Q17" s="624"/>
      <c r="R17" s="621"/>
      <c r="S17" s="625"/>
      <c r="T17" s="626"/>
      <c r="U17" s="543">
        <f>SUM(V17:Y17)</f>
        <v>0</v>
      </c>
      <c r="V17" s="624"/>
      <c r="W17" s="621"/>
      <c r="X17" s="625"/>
      <c r="Y17" s="627"/>
      <c r="Z17" s="178">
        <f>SUM(AA17:AB17)</f>
        <v>0</v>
      </c>
      <c r="AA17" s="621"/>
      <c r="AB17" s="190"/>
      <c r="AC17" s="622">
        <f>SUM(AD17:AE17)</f>
        <v>0</v>
      </c>
      <c r="AD17" s="621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544"/>
      <c r="D20" s="544"/>
      <c r="E20" s="544"/>
      <c r="F20" s="544"/>
      <c r="G20" s="49"/>
    </row>
    <row r="21" spans="1:31" ht="21" x14ac:dyDescent="0.25">
      <c r="A21" s="268" t="s">
        <v>33</v>
      </c>
      <c r="B21" s="265" t="s">
        <v>34</v>
      </c>
      <c r="C21" s="391" t="s">
        <v>35</v>
      </c>
      <c r="D21" s="392" t="s">
        <v>36</v>
      </c>
      <c r="E21" s="392" t="s">
        <v>37</v>
      </c>
      <c r="F21" s="392" t="s">
        <v>38</v>
      </c>
      <c r="G21" s="224" t="s">
        <v>39</v>
      </c>
    </row>
    <row r="22" spans="1:31" x14ac:dyDescent="0.25">
      <c r="A22" s="393" t="s">
        <v>40</v>
      </c>
      <c r="B22" s="394">
        <f>SUM(C22:G22)</f>
        <v>9</v>
      </c>
      <c r="C22" s="395"/>
      <c r="D22" s="628"/>
      <c r="E22" s="628">
        <v>9</v>
      </c>
      <c r="F22" s="628"/>
      <c r="G22" s="629"/>
    </row>
    <row r="23" spans="1:31" x14ac:dyDescent="0.25">
      <c r="A23" s="545" t="s">
        <v>41</v>
      </c>
      <c r="B23" s="546">
        <f>SUM(C23:G23)</f>
        <v>182</v>
      </c>
      <c r="C23" s="547"/>
      <c r="D23" s="548"/>
      <c r="E23" s="548">
        <v>182</v>
      </c>
      <c r="F23" s="548"/>
      <c r="G23" s="549"/>
    </row>
    <row r="24" spans="1:31" x14ac:dyDescent="0.25">
      <c r="A24" s="545" t="s">
        <v>42</v>
      </c>
      <c r="B24" s="546">
        <f>SUM(C24:G24)</f>
        <v>182</v>
      </c>
      <c r="C24" s="547"/>
      <c r="D24" s="548"/>
      <c r="E24" s="548">
        <v>182</v>
      </c>
      <c r="F24" s="548"/>
      <c r="G24" s="549"/>
    </row>
    <row r="25" spans="1:31" x14ac:dyDescent="0.25">
      <c r="A25" s="545" t="s">
        <v>43</v>
      </c>
      <c r="B25" s="546">
        <f>SUM(C25:G25)</f>
        <v>182</v>
      </c>
      <c r="C25" s="547"/>
      <c r="D25" s="548"/>
      <c r="E25" s="548">
        <v>182</v>
      </c>
      <c r="F25" s="548"/>
      <c r="G25" s="549"/>
    </row>
    <row r="26" spans="1:31" x14ac:dyDescent="0.25">
      <c r="A26" s="179" t="s">
        <v>44</v>
      </c>
      <c r="B26" s="401">
        <f>SUM(C26:G26)</f>
        <v>182</v>
      </c>
      <c r="C26" s="630"/>
      <c r="D26" s="196"/>
      <c r="E26" s="548">
        <v>182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458"/>
      <c r="D28" s="458"/>
      <c r="E28" s="458"/>
      <c r="F28" s="458"/>
      <c r="G28" s="458"/>
      <c r="H28" s="458"/>
      <c r="I28" s="551"/>
      <c r="J28" s="551"/>
      <c r="K28" s="552"/>
      <c r="L28" s="552"/>
    </row>
    <row r="29" spans="1:31" x14ac:dyDescent="0.25">
      <c r="A29" s="295" t="s">
        <v>33</v>
      </c>
      <c r="B29" s="405"/>
      <c r="C29" s="341" t="s">
        <v>34</v>
      </c>
      <c r="D29" s="480" t="s">
        <v>47</v>
      </c>
      <c r="E29" s="359"/>
      <c r="F29" s="553"/>
      <c r="G29" s="370" t="s">
        <v>48</v>
      </c>
      <c r="H29" s="370"/>
      <c r="I29" s="370"/>
      <c r="J29" s="370"/>
      <c r="K29" s="370"/>
      <c r="L29" s="554"/>
    </row>
    <row r="30" spans="1:31" x14ac:dyDescent="0.25">
      <c r="A30" s="339"/>
      <c r="B30" s="340"/>
      <c r="C30" s="342"/>
      <c r="D30" s="459" t="s">
        <v>49</v>
      </c>
      <c r="E30" s="459" t="s">
        <v>50</v>
      </c>
      <c r="F30" s="492" t="s">
        <v>51</v>
      </c>
      <c r="G30" s="431" t="s">
        <v>52</v>
      </c>
      <c r="H30" s="459" t="s">
        <v>53</v>
      </c>
      <c r="I30" s="459" t="s">
        <v>54</v>
      </c>
      <c r="J30" s="459" t="s">
        <v>55</v>
      </c>
      <c r="K30" s="459" t="s">
        <v>56</v>
      </c>
      <c r="L30" s="459" t="s">
        <v>57</v>
      </c>
    </row>
    <row r="31" spans="1:31" x14ac:dyDescent="0.25">
      <c r="A31" s="407" t="s">
        <v>41</v>
      </c>
      <c r="B31" s="408"/>
      <c r="C31" s="423">
        <f>SUM(D31:F31)</f>
        <v>64</v>
      </c>
      <c r="D31" s="410">
        <v>0</v>
      </c>
      <c r="E31" s="555">
        <v>0</v>
      </c>
      <c r="F31" s="631">
        <v>64</v>
      </c>
      <c r="G31" s="632">
        <v>4</v>
      </c>
      <c r="H31" s="555">
        <v>34</v>
      </c>
      <c r="I31" s="555">
        <v>21</v>
      </c>
      <c r="J31" s="555">
        <v>3</v>
      </c>
      <c r="K31" s="555">
        <v>0</v>
      </c>
      <c r="L31" s="555">
        <v>2</v>
      </c>
    </row>
    <row r="32" spans="1:31" x14ac:dyDescent="0.25">
      <c r="A32" s="556" t="s">
        <v>42</v>
      </c>
      <c r="B32" s="557"/>
      <c r="C32" s="633">
        <f t="shared" ref="C32:C37" si="1">SUM(D32:F32)</f>
        <v>89</v>
      </c>
      <c r="D32" s="634">
        <v>0</v>
      </c>
      <c r="E32" s="634">
        <v>0</v>
      </c>
      <c r="F32" s="631">
        <v>89</v>
      </c>
      <c r="G32" s="632">
        <v>4</v>
      </c>
      <c r="H32" s="634">
        <v>48</v>
      </c>
      <c r="I32" s="634">
        <v>30</v>
      </c>
      <c r="J32" s="634">
        <v>5</v>
      </c>
      <c r="K32" s="634">
        <v>0</v>
      </c>
      <c r="L32" s="634">
        <v>2</v>
      </c>
    </row>
    <row r="33" spans="1:12" x14ac:dyDescent="0.25">
      <c r="A33" s="556" t="s">
        <v>43</v>
      </c>
      <c r="B33" s="557"/>
      <c r="C33" s="633">
        <f t="shared" si="1"/>
        <v>694</v>
      </c>
      <c r="D33" s="634">
        <v>0</v>
      </c>
      <c r="E33" s="634">
        <v>0</v>
      </c>
      <c r="F33" s="631">
        <v>694</v>
      </c>
      <c r="G33" s="632">
        <v>24</v>
      </c>
      <c r="H33" s="634">
        <v>379</v>
      </c>
      <c r="I33" s="634">
        <v>222</v>
      </c>
      <c r="J33" s="634">
        <v>44</v>
      </c>
      <c r="K33" s="634">
        <v>0</v>
      </c>
      <c r="L33" s="634">
        <v>25</v>
      </c>
    </row>
    <row r="34" spans="1:12" x14ac:dyDescent="0.25">
      <c r="A34" s="309" t="s">
        <v>44</v>
      </c>
      <c r="B34" s="310"/>
      <c r="C34" s="79">
        <f t="shared" si="1"/>
        <v>62</v>
      </c>
      <c r="D34" s="417">
        <v>0</v>
      </c>
      <c r="E34" s="417">
        <v>0</v>
      </c>
      <c r="F34" s="558">
        <v>62</v>
      </c>
      <c r="G34" s="559">
        <v>2</v>
      </c>
      <c r="H34" s="417">
        <v>35</v>
      </c>
      <c r="I34" s="417">
        <v>19</v>
      </c>
      <c r="J34" s="417">
        <v>5</v>
      </c>
      <c r="K34" s="417">
        <v>0</v>
      </c>
      <c r="L34" s="417">
        <v>1</v>
      </c>
    </row>
    <row r="35" spans="1:12" x14ac:dyDescent="0.25">
      <c r="A35" s="311" t="s">
        <v>58</v>
      </c>
      <c r="B35" s="80" t="s">
        <v>59</v>
      </c>
      <c r="C35" s="633">
        <f t="shared" si="1"/>
        <v>2</v>
      </c>
      <c r="D35" s="634">
        <v>0</v>
      </c>
      <c r="E35" s="634">
        <v>0</v>
      </c>
      <c r="F35" s="631">
        <v>2</v>
      </c>
      <c r="G35" s="632">
        <v>0</v>
      </c>
      <c r="H35" s="634">
        <v>1</v>
      </c>
      <c r="I35" s="634">
        <v>1</v>
      </c>
      <c r="J35" s="634">
        <v>0</v>
      </c>
      <c r="K35" s="634">
        <v>0</v>
      </c>
      <c r="L35" s="634">
        <v>0</v>
      </c>
    </row>
    <row r="36" spans="1:12" x14ac:dyDescent="0.25">
      <c r="A36" s="346"/>
      <c r="B36" s="264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5</v>
      </c>
      <c r="D37" s="180">
        <v>0</v>
      </c>
      <c r="E37" s="180">
        <v>0</v>
      </c>
      <c r="F37" s="181">
        <v>5</v>
      </c>
      <c r="G37" s="182">
        <v>0</v>
      </c>
      <c r="H37" s="180">
        <v>4</v>
      </c>
      <c r="I37" s="180">
        <v>1</v>
      </c>
      <c r="J37" s="180">
        <v>0</v>
      </c>
      <c r="K37" s="180">
        <v>0</v>
      </c>
      <c r="L37" s="180">
        <v>0</v>
      </c>
    </row>
    <row r="38" spans="1:12" s="10" customFormat="1" ht="12" x14ac:dyDescent="0.2">
      <c r="A38" s="560" t="s">
        <v>62</v>
      </c>
      <c r="B38" s="561"/>
    </row>
    <row r="39" spans="1:12" x14ac:dyDescent="0.25">
      <c r="A39" s="459" t="s">
        <v>63</v>
      </c>
      <c r="B39" s="459" t="s">
        <v>19</v>
      </c>
    </row>
    <row r="40" spans="1:12" x14ac:dyDescent="0.25">
      <c r="A40" s="633" t="s">
        <v>64</v>
      </c>
      <c r="B40" s="634">
        <v>168</v>
      </c>
    </row>
    <row r="41" spans="1:12" x14ac:dyDescent="0.25">
      <c r="A41" s="633" t="s">
        <v>65</v>
      </c>
      <c r="B41" s="634">
        <v>505</v>
      </c>
    </row>
    <row r="42" spans="1:12" x14ac:dyDescent="0.25">
      <c r="A42" s="633" t="s">
        <v>66</v>
      </c>
      <c r="B42" s="634">
        <v>790</v>
      </c>
    </row>
    <row r="43" spans="1:12" x14ac:dyDescent="0.25">
      <c r="A43" s="633" t="s">
        <v>67</v>
      </c>
      <c r="B43" s="634">
        <v>0</v>
      </c>
    </row>
    <row r="44" spans="1:12" x14ac:dyDescent="0.25">
      <c r="A44" s="633" t="s">
        <v>68</v>
      </c>
      <c r="B44" s="634">
        <v>390</v>
      </c>
    </row>
    <row r="45" spans="1:12" x14ac:dyDescent="0.25">
      <c r="A45" s="633" t="s">
        <v>69</v>
      </c>
      <c r="B45" s="634">
        <v>0</v>
      </c>
    </row>
    <row r="46" spans="1:12" x14ac:dyDescent="0.25">
      <c r="A46" s="633" t="s">
        <v>70</v>
      </c>
      <c r="B46" s="634">
        <v>0</v>
      </c>
    </row>
    <row r="47" spans="1:12" x14ac:dyDescent="0.25">
      <c r="A47" s="85" t="s">
        <v>71</v>
      </c>
      <c r="B47" s="86">
        <v>0</v>
      </c>
    </row>
    <row r="48" spans="1:12" x14ac:dyDescent="0.25">
      <c r="A48" s="79" t="s">
        <v>72</v>
      </c>
      <c r="B48" s="417">
        <v>0</v>
      </c>
    </row>
    <row r="49" spans="1:6" s="10" customFormat="1" ht="12" x14ac:dyDescent="0.2">
      <c r="A49" s="635" t="s">
        <v>73</v>
      </c>
      <c r="B49" s="71"/>
      <c r="C49" s="9"/>
      <c r="D49" s="584"/>
      <c r="E49" s="584"/>
    </row>
    <row r="50" spans="1:6" ht="31.5" x14ac:dyDescent="0.25">
      <c r="A50" s="459" t="s">
        <v>33</v>
      </c>
      <c r="B50" s="459" t="s">
        <v>34</v>
      </c>
      <c r="C50" s="459" t="s">
        <v>74</v>
      </c>
      <c r="D50" s="459" t="s">
        <v>75</v>
      </c>
      <c r="E50" s="459" t="s">
        <v>76</v>
      </c>
    </row>
    <row r="51" spans="1:6" x14ac:dyDescent="0.25">
      <c r="A51" s="423" t="s">
        <v>77</v>
      </c>
      <c r="B51" s="424">
        <f>SUM(C51:E51)</f>
        <v>876</v>
      </c>
      <c r="C51" s="425">
        <v>876</v>
      </c>
      <c r="D51" s="425">
        <v>0</v>
      </c>
      <c r="E51" s="425">
        <v>0</v>
      </c>
    </row>
    <row r="52" spans="1:6" x14ac:dyDescent="0.25">
      <c r="A52" s="423" t="s">
        <v>78</v>
      </c>
      <c r="B52" s="424">
        <f>SUM(C52:E52)</f>
        <v>694</v>
      </c>
      <c r="C52" s="425">
        <v>694</v>
      </c>
      <c r="D52" s="425">
        <v>0</v>
      </c>
      <c r="E52" s="425">
        <v>0</v>
      </c>
    </row>
    <row r="53" spans="1:6" x14ac:dyDescent="0.25">
      <c r="A53" s="79" t="s">
        <v>79</v>
      </c>
      <c r="B53" s="426">
        <f>SUM(C53:E53)</f>
        <v>182</v>
      </c>
      <c r="C53" s="427">
        <v>182</v>
      </c>
      <c r="D53" s="427">
        <v>0</v>
      </c>
      <c r="E53" s="427">
        <v>0</v>
      </c>
    </row>
    <row r="54" spans="1:6" s="10" customFormat="1" ht="12" x14ac:dyDescent="0.2">
      <c r="A54" s="583" t="s">
        <v>80</v>
      </c>
      <c r="B54" s="93"/>
      <c r="C54" s="94"/>
      <c r="D54" s="94"/>
      <c r="E54" s="562"/>
      <c r="F54" s="562"/>
    </row>
    <row r="55" spans="1:6" ht="31.5" x14ac:dyDescent="0.25">
      <c r="A55" s="491" t="s">
        <v>81</v>
      </c>
      <c r="B55" s="491" t="s">
        <v>34</v>
      </c>
      <c r="C55" s="482" t="s">
        <v>82</v>
      </c>
      <c r="D55" s="493" t="s">
        <v>83</v>
      </c>
      <c r="E55" s="430" t="s">
        <v>51</v>
      </c>
      <c r="F55" s="431" t="s">
        <v>76</v>
      </c>
    </row>
    <row r="56" spans="1:6" x14ac:dyDescent="0.25">
      <c r="A56" s="432" t="s">
        <v>84</v>
      </c>
      <c r="B56" s="433">
        <f>SUM(C56:E56)</f>
        <v>0</v>
      </c>
      <c r="C56" s="434"/>
      <c r="D56" s="435"/>
      <c r="E56" s="636"/>
      <c r="F56" s="436"/>
    </row>
    <row r="57" spans="1:6" x14ac:dyDescent="0.25">
      <c r="A57" s="563" t="s">
        <v>85</v>
      </c>
      <c r="B57" s="564">
        <f>SUM(C57:E57)</f>
        <v>0</v>
      </c>
      <c r="C57" s="565"/>
      <c r="D57" s="566"/>
      <c r="E57" s="567"/>
      <c r="F57" s="436"/>
    </row>
    <row r="58" spans="1:6" x14ac:dyDescent="0.25">
      <c r="A58" s="184" t="s">
        <v>86</v>
      </c>
      <c r="B58" s="185">
        <f>SUM(C58:E58)</f>
        <v>29</v>
      </c>
      <c r="C58" s="568"/>
      <c r="D58" s="569"/>
      <c r="E58" s="570">
        <v>29</v>
      </c>
      <c r="F58" s="571"/>
    </row>
    <row r="59" spans="1:6" s="10" customFormat="1" ht="12" x14ac:dyDescent="0.2">
      <c r="A59" s="583" t="s">
        <v>87</v>
      </c>
      <c r="B59" s="107"/>
      <c r="C59" s="107"/>
      <c r="D59" s="107"/>
      <c r="E59" s="107"/>
    </row>
    <row r="60" spans="1:6" ht="21" x14ac:dyDescent="0.25">
      <c r="A60" s="445" t="s">
        <v>88</v>
      </c>
      <c r="B60" s="213" t="s">
        <v>89</v>
      </c>
      <c r="C60" s="214" t="s">
        <v>90</v>
      </c>
      <c r="D60" s="215" t="s">
        <v>91</v>
      </c>
      <c r="E60" s="213" t="s">
        <v>92</v>
      </c>
    </row>
    <row r="61" spans="1:6" x14ac:dyDescent="0.25">
      <c r="A61" s="446" t="s">
        <v>93</v>
      </c>
      <c r="B61" s="447"/>
      <c r="C61" s="434"/>
      <c r="D61" s="637"/>
      <c r="E61" s="448"/>
    </row>
    <row r="62" spans="1:6" x14ac:dyDescent="0.25">
      <c r="A62" s="572" t="s">
        <v>94</v>
      </c>
      <c r="B62" s="573"/>
      <c r="C62" s="565"/>
      <c r="D62" s="574"/>
      <c r="E62" s="575"/>
    </row>
    <row r="63" spans="1:6" x14ac:dyDescent="0.25">
      <c r="A63" s="572" t="s">
        <v>95</v>
      </c>
      <c r="B63" s="573"/>
      <c r="C63" s="565"/>
      <c r="D63" s="574"/>
      <c r="E63" s="575"/>
    </row>
    <row r="64" spans="1:6" x14ac:dyDescent="0.25">
      <c r="A64" s="572" t="s">
        <v>96</v>
      </c>
      <c r="B64" s="573"/>
      <c r="C64" s="565"/>
      <c r="D64" s="574"/>
      <c r="E64" s="575"/>
    </row>
    <row r="65" spans="1:47" x14ac:dyDescent="0.25">
      <c r="A65" s="572" t="s">
        <v>97</v>
      </c>
      <c r="B65" s="573"/>
      <c r="C65" s="565"/>
      <c r="D65" s="574"/>
      <c r="E65" s="575"/>
    </row>
    <row r="66" spans="1:47" x14ac:dyDescent="0.25">
      <c r="A66" s="576" t="s">
        <v>98</v>
      </c>
      <c r="B66" s="454">
        <v>29</v>
      </c>
      <c r="C66" s="568">
        <v>9</v>
      </c>
      <c r="D66" s="577">
        <v>20</v>
      </c>
      <c r="E66" s="578">
        <v>29</v>
      </c>
    </row>
    <row r="67" spans="1:47" x14ac:dyDescent="0.25">
      <c r="A67" s="456" t="s">
        <v>34</v>
      </c>
      <c r="B67" s="638">
        <f>SUM(B61:B66)</f>
        <v>29</v>
      </c>
      <c r="C67" s="638">
        <f>SUM(C61:C66)</f>
        <v>9</v>
      </c>
      <c r="D67" s="198">
        <f>SUM(D61:D66)</f>
        <v>20</v>
      </c>
      <c r="E67" s="457">
        <f>SUM(E61:E66)</f>
        <v>29</v>
      </c>
    </row>
    <row r="68" spans="1:47" s="10" customFormat="1" ht="12" x14ac:dyDescent="0.2">
      <c r="A68" s="639" t="s">
        <v>99</v>
      </c>
      <c r="B68" s="349"/>
      <c r="C68" s="349"/>
      <c r="D68" s="349"/>
      <c r="E68" s="350"/>
      <c r="F68" s="458"/>
      <c r="G68" s="458"/>
      <c r="H68" s="458"/>
      <c r="I68" s="458"/>
    </row>
    <row r="69" spans="1:47" ht="21" x14ac:dyDescent="0.25">
      <c r="A69" s="459" t="s">
        <v>100</v>
      </c>
      <c r="B69" s="459" t="s">
        <v>101</v>
      </c>
      <c r="C69" s="459" t="s">
        <v>34</v>
      </c>
      <c r="D69" s="460" t="s">
        <v>102</v>
      </c>
      <c r="E69" s="461" t="s">
        <v>103</v>
      </c>
      <c r="F69" s="462" t="s">
        <v>104</v>
      </c>
      <c r="G69" s="462" t="s">
        <v>105</v>
      </c>
      <c r="H69" s="462" t="s">
        <v>106</v>
      </c>
      <c r="I69" s="463" t="s">
        <v>50</v>
      </c>
    </row>
    <row r="70" spans="1:47" x14ac:dyDescent="0.25">
      <c r="A70" s="464" t="s">
        <v>107</v>
      </c>
      <c r="B70" s="465"/>
      <c r="C70" s="466">
        <f>SUM(D70:I70)</f>
        <v>188</v>
      </c>
      <c r="D70" s="467">
        <v>28</v>
      </c>
      <c r="E70" s="468">
        <v>13</v>
      </c>
      <c r="F70" s="468">
        <v>39</v>
      </c>
      <c r="G70" s="468">
        <v>37</v>
      </c>
      <c r="H70" s="468">
        <v>37</v>
      </c>
      <c r="I70" s="469">
        <v>34</v>
      </c>
    </row>
    <row r="71" spans="1:47" ht="22.5" x14ac:dyDescent="0.25">
      <c r="A71" s="353" t="s">
        <v>108</v>
      </c>
      <c r="B71" s="470" t="s">
        <v>109</v>
      </c>
      <c r="C71" s="471">
        <f>SUM(D71:I71)</f>
        <v>99</v>
      </c>
      <c r="D71" s="640">
        <v>59</v>
      </c>
      <c r="E71" s="641">
        <v>16</v>
      </c>
      <c r="F71" s="641">
        <v>24</v>
      </c>
      <c r="G71" s="641"/>
      <c r="H71" s="641"/>
      <c r="I71" s="632"/>
    </row>
    <row r="72" spans="1:47" ht="22.5" x14ac:dyDescent="0.25">
      <c r="A72" s="354"/>
      <c r="B72" s="128" t="s">
        <v>110</v>
      </c>
      <c r="C72" s="129">
        <f>SUM(D72:I72)</f>
        <v>141</v>
      </c>
      <c r="D72" s="130">
        <v>102</v>
      </c>
      <c r="E72" s="131">
        <v>22</v>
      </c>
      <c r="F72" s="131">
        <v>17</v>
      </c>
      <c r="G72" s="131"/>
      <c r="H72" s="131"/>
      <c r="I72" s="132"/>
    </row>
    <row r="73" spans="1:47" ht="22.5" x14ac:dyDescent="0.25">
      <c r="A73" s="353" t="s">
        <v>111</v>
      </c>
      <c r="B73" s="470" t="s">
        <v>109</v>
      </c>
      <c r="C73" s="471">
        <f>SUM(D73:I73)</f>
        <v>52</v>
      </c>
      <c r="D73" s="473">
        <v>27</v>
      </c>
      <c r="E73" s="642">
        <v>10</v>
      </c>
      <c r="F73" s="642">
        <v>15</v>
      </c>
      <c r="G73" s="642"/>
      <c r="H73" s="642"/>
      <c r="I73" s="474"/>
    </row>
    <row r="74" spans="1:47" ht="22.5" x14ac:dyDescent="0.25">
      <c r="A74" s="354"/>
      <c r="B74" s="186" t="s">
        <v>110</v>
      </c>
      <c r="C74" s="187">
        <f>SUM(D74:I74)</f>
        <v>1</v>
      </c>
      <c r="D74" s="475">
        <v>1</v>
      </c>
      <c r="E74" s="476">
        <v>0</v>
      </c>
      <c r="F74" s="476">
        <v>0</v>
      </c>
      <c r="G74" s="476"/>
      <c r="H74" s="476"/>
      <c r="I74" s="559"/>
    </row>
    <row r="75" spans="1:47" s="10" customFormat="1" ht="12" x14ac:dyDescent="0.2">
      <c r="A75" s="643" t="s">
        <v>112</v>
      </c>
      <c r="B75" s="644"/>
      <c r="C75" s="644"/>
      <c r="D75" s="645"/>
      <c r="E75" s="645"/>
      <c r="F75" s="645"/>
      <c r="G75" s="645"/>
      <c r="H75" s="646"/>
      <c r="I75" s="646"/>
    </row>
    <row r="76" spans="1:47" ht="15" customHeight="1" x14ac:dyDescent="0.25">
      <c r="A76" s="405" t="s">
        <v>113</v>
      </c>
      <c r="B76" s="360" t="s">
        <v>114</v>
      </c>
      <c r="C76" s="405"/>
      <c r="D76" s="360" t="s">
        <v>115</v>
      </c>
      <c r="E76" s="405"/>
      <c r="F76" s="480" t="s">
        <v>116</v>
      </c>
      <c r="G76" s="359"/>
      <c r="H76" s="359"/>
      <c r="I76" s="481"/>
    </row>
    <row r="77" spans="1:47" ht="15" customHeight="1" x14ac:dyDescent="0.25">
      <c r="A77" s="322"/>
      <c r="B77" s="355"/>
      <c r="C77" s="340"/>
      <c r="D77" s="355"/>
      <c r="E77" s="340"/>
      <c r="F77" s="480" t="s">
        <v>117</v>
      </c>
      <c r="G77" s="481"/>
      <c r="H77" s="480" t="s">
        <v>118</v>
      </c>
      <c r="I77" s="481"/>
    </row>
    <row r="78" spans="1:47" ht="21" x14ac:dyDescent="0.25">
      <c r="A78" s="340"/>
      <c r="B78" s="482" t="s">
        <v>49</v>
      </c>
      <c r="C78" s="267" t="s">
        <v>119</v>
      </c>
      <c r="D78" s="482" t="s">
        <v>49</v>
      </c>
      <c r="E78" s="267" t="s">
        <v>119</v>
      </c>
      <c r="F78" s="482" t="s">
        <v>49</v>
      </c>
      <c r="G78" s="267" t="s">
        <v>119</v>
      </c>
      <c r="H78" s="482" t="s">
        <v>49</v>
      </c>
      <c r="I78" s="483" t="s">
        <v>119</v>
      </c>
    </row>
    <row r="79" spans="1:47" x14ac:dyDescent="0.25">
      <c r="A79" s="484" t="s">
        <v>120</v>
      </c>
      <c r="B79" s="257">
        <v>11</v>
      </c>
      <c r="C79" s="587">
        <v>5</v>
      </c>
      <c r="D79" s="257">
        <v>49</v>
      </c>
      <c r="E79" s="587">
        <v>123</v>
      </c>
      <c r="F79" s="259">
        <v>53</v>
      </c>
      <c r="G79" s="436">
        <v>136</v>
      </c>
      <c r="H79" s="259">
        <v>4</v>
      </c>
      <c r="I79" s="436">
        <v>13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647" t="s">
        <v>121</v>
      </c>
      <c r="B80" s="648"/>
      <c r="C80" s="649"/>
      <c r="D80" s="648"/>
      <c r="E80" s="649"/>
      <c r="F80" s="650"/>
      <c r="G80" s="651"/>
      <c r="H80" s="650"/>
      <c r="I80" s="651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647" t="s">
        <v>122</v>
      </c>
      <c r="B81" s="648">
        <v>0</v>
      </c>
      <c r="C81" s="649">
        <v>5</v>
      </c>
      <c r="D81" s="648">
        <v>1</v>
      </c>
      <c r="E81" s="649">
        <v>3</v>
      </c>
      <c r="F81" s="650">
        <v>1</v>
      </c>
      <c r="G81" s="651">
        <v>3</v>
      </c>
      <c r="H81" s="650">
        <v>0</v>
      </c>
      <c r="I81" s="651">
        <v>0</v>
      </c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647" t="s">
        <v>123</v>
      </c>
      <c r="B82" s="648"/>
      <c r="C82" s="649"/>
      <c r="D82" s="648"/>
      <c r="E82" s="649"/>
      <c r="F82" s="650"/>
      <c r="G82" s="651"/>
      <c r="H82" s="650"/>
      <c r="I82" s="651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647" t="s">
        <v>124</v>
      </c>
      <c r="B83" s="648">
        <v>2</v>
      </c>
      <c r="C83" s="649">
        <v>7</v>
      </c>
      <c r="D83" s="648">
        <v>11</v>
      </c>
      <c r="E83" s="649">
        <v>57</v>
      </c>
      <c r="F83" s="650">
        <v>16</v>
      </c>
      <c r="G83" s="651">
        <v>64</v>
      </c>
      <c r="H83" s="650">
        <v>5</v>
      </c>
      <c r="I83" s="651">
        <v>7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647" t="s">
        <v>125</v>
      </c>
      <c r="B84" s="648"/>
      <c r="C84" s="649"/>
      <c r="D84" s="648"/>
      <c r="E84" s="649"/>
      <c r="F84" s="650"/>
      <c r="G84" s="651"/>
      <c r="H84" s="650"/>
      <c r="I84" s="651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647" t="s">
        <v>126</v>
      </c>
      <c r="B85" s="648">
        <v>1</v>
      </c>
      <c r="C85" s="649">
        <v>0</v>
      </c>
      <c r="D85" s="648">
        <v>23</v>
      </c>
      <c r="E85" s="649">
        <v>4</v>
      </c>
      <c r="F85" s="650">
        <v>25</v>
      </c>
      <c r="G85" s="651">
        <v>4</v>
      </c>
      <c r="H85" s="650">
        <v>2</v>
      </c>
      <c r="I85" s="651"/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647" t="s">
        <v>127</v>
      </c>
      <c r="B86" s="648"/>
      <c r="C86" s="649"/>
      <c r="D86" s="648">
        <v>0</v>
      </c>
      <c r="E86" s="649">
        <v>69</v>
      </c>
      <c r="F86" s="650">
        <v>0</v>
      </c>
      <c r="G86" s="651">
        <v>72</v>
      </c>
      <c r="H86" s="650">
        <v>0</v>
      </c>
      <c r="I86" s="651">
        <v>3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647" t="s">
        <v>128</v>
      </c>
      <c r="B87" s="648">
        <v>0</v>
      </c>
      <c r="C87" s="649">
        <v>0</v>
      </c>
      <c r="D87" s="648">
        <v>0</v>
      </c>
      <c r="E87" s="649">
        <v>50</v>
      </c>
      <c r="F87" s="650">
        <v>0</v>
      </c>
      <c r="G87" s="651">
        <v>51</v>
      </c>
      <c r="H87" s="650">
        <v>0</v>
      </c>
      <c r="I87" s="651">
        <v>1</v>
      </c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647" t="s">
        <v>129</v>
      </c>
      <c r="B88" s="648">
        <v>0</v>
      </c>
      <c r="C88" s="649">
        <v>1</v>
      </c>
      <c r="D88" s="648">
        <v>0</v>
      </c>
      <c r="E88" s="649">
        <v>37</v>
      </c>
      <c r="F88" s="650">
        <v>0</v>
      </c>
      <c r="G88" s="651">
        <v>41</v>
      </c>
      <c r="H88" s="650">
        <v>0</v>
      </c>
      <c r="I88" s="651">
        <v>4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647" t="s">
        <v>130</v>
      </c>
      <c r="B89" s="648">
        <v>0</v>
      </c>
      <c r="C89" s="649">
        <v>1</v>
      </c>
      <c r="D89" s="648">
        <v>0</v>
      </c>
      <c r="E89" s="649">
        <v>15</v>
      </c>
      <c r="F89" s="650">
        <v>0</v>
      </c>
      <c r="G89" s="651">
        <v>17</v>
      </c>
      <c r="H89" s="650">
        <v>0</v>
      </c>
      <c r="I89" s="651">
        <v>2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647" t="s">
        <v>131</v>
      </c>
      <c r="B90" s="648">
        <v>0</v>
      </c>
      <c r="C90" s="649">
        <v>2</v>
      </c>
      <c r="D90" s="648">
        <v>0</v>
      </c>
      <c r="E90" s="649">
        <v>10</v>
      </c>
      <c r="F90" s="650">
        <v>0</v>
      </c>
      <c r="G90" s="651">
        <v>10</v>
      </c>
      <c r="H90" s="650"/>
      <c r="I90" s="651"/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647" t="s">
        <v>132</v>
      </c>
      <c r="B91" s="648"/>
      <c r="C91" s="649"/>
      <c r="D91" s="648"/>
      <c r="E91" s="649"/>
      <c r="F91" s="650"/>
      <c r="G91" s="651"/>
      <c r="H91" s="650"/>
      <c r="I91" s="651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489" t="s">
        <v>34</v>
      </c>
      <c r="B92" s="490">
        <f t="shared" ref="B92:I92" si="5">SUM(B79:B91)</f>
        <v>14</v>
      </c>
      <c r="C92" s="490">
        <f t="shared" si="5"/>
        <v>21</v>
      </c>
      <c r="D92" s="490">
        <f t="shared" si="5"/>
        <v>84</v>
      </c>
      <c r="E92" s="490">
        <f t="shared" si="5"/>
        <v>368</v>
      </c>
      <c r="F92" s="490">
        <f t="shared" si="5"/>
        <v>95</v>
      </c>
      <c r="G92" s="490">
        <f t="shared" si="5"/>
        <v>398</v>
      </c>
      <c r="H92" s="490">
        <f t="shared" si="5"/>
        <v>11</v>
      </c>
      <c r="I92" s="466">
        <f t="shared" si="5"/>
        <v>30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341" t="s">
        <v>134</v>
      </c>
      <c r="B94" s="480" t="s">
        <v>135</v>
      </c>
      <c r="C94" s="359"/>
      <c r="D94" s="359"/>
      <c r="E94" s="359"/>
      <c r="F94" s="359"/>
      <c r="G94" s="481"/>
    </row>
    <row r="95" spans="1:47" x14ac:dyDescent="0.25">
      <c r="A95" s="342"/>
      <c r="B95" s="491" t="s">
        <v>136</v>
      </c>
      <c r="C95" s="482" t="s">
        <v>49</v>
      </c>
      <c r="D95" s="492" t="s">
        <v>119</v>
      </c>
      <c r="E95" s="493" t="s">
        <v>20</v>
      </c>
      <c r="F95" s="483" t="s">
        <v>21</v>
      </c>
      <c r="G95" s="483" t="s">
        <v>22</v>
      </c>
    </row>
    <row r="96" spans="1:47" x14ac:dyDescent="0.25">
      <c r="A96" s="484" t="s">
        <v>137</v>
      </c>
      <c r="B96" s="394">
        <f t="shared" ref="B96:B103" si="6">SUM(C96+D96)</f>
        <v>15</v>
      </c>
      <c r="C96" s="259">
        <v>7</v>
      </c>
      <c r="D96" s="593">
        <v>8</v>
      </c>
      <c r="E96" s="594">
        <v>13</v>
      </c>
      <c r="F96" s="263">
        <v>2</v>
      </c>
      <c r="G96" s="263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595" t="s">
        <v>138</v>
      </c>
      <c r="B97" s="596">
        <f t="shared" si="6"/>
        <v>19</v>
      </c>
      <c r="C97" s="650">
        <v>2</v>
      </c>
      <c r="D97" s="597">
        <v>17</v>
      </c>
      <c r="E97" s="598">
        <v>12</v>
      </c>
      <c r="F97" s="599">
        <v>7</v>
      </c>
      <c r="G97" s="599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647" t="s">
        <v>139</v>
      </c>
      <c r="B98" s="596">
        <f t="shared" si="6"/>
        <v>0</v>
      </c>
      <c r="C98" s="650"/>
      <c r="D98" s="597"/>
      <c r="E98" s="598"/>
      <c r="F98" s="599"/>
      <c r="G98" s="599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647" t="s">
        <v>140</v>
      </c>
      <c r="B99" s="596">
        <f t="shared" si="6"/>
        <v>2</v>
      </c>
      <c r="C99" s="650"/>
      <c r="D99" s="597">
        <v>2</v>
      </c>
      <c r="E99" s="598">
        <v>1</v>
      </c>
      <c r="F99" s="599">
        <v>1</v>
      </c>
      <c r="G99" s="599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647" t="s">
        <v>141</v>
      </c>
      <c r="B100" s="596">
        <f t="shared" si="6"/>
        <v>5</v>
      </c>
      <c r="C100" s="650">
        <v>2</v>
      </c>
      <c r="D100" s="597">
        <v>3</v>
      </c>
      <c r="E100" s="598">
        <v>5</v>
      </c>
      <c r="F100" s="599"/>
      <c r="G100" s="599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647" t="s">
        <v>142</v>
      </c>
      <c r="B101" s="596">
        <f t="shared" si="6"/>
        <v>0</v>
      </c>
      <c r="C101" s="650"/>
      <c r="D101" s="597"/>
      <c r="E101" s="598"/>
      <c r="F101" s="599"/>
      <c r="G101" s="599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595" t="s">
        <v>143</v>
      </c>
      <c r="B102" s="596">
        <f t="shared" si="6"/>
        <v>0</v>
      </c>
      <c r="C102" s="650"/>
      <c r="D102" s="597"/>
      <c r="E102" s="598"/>
      <c r="F102" s="599"/>
      <c r="G102" s="599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650"/>
      <c r="D103" s="597"/>
      <c r="E103" s="598"/>
      <c r="F103" s="652"/>
      <c r="G103" s="652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653" t="s">
        <v>34</v>
      </c>
      <c r="B104" s="499">
        <f t="shared" ref="B104:G104" si="10">SUM(B96:B103)</f>
        <v>41</v>
      </c>
      <c r="C104" s="500">
        <f t="shared" si="10"/>
        <v>11</v>
      </c>
      <c r="D104" s="501">
        <f t="shared" si="10"/>
        <v>30</v>
      </c>
      <c r="E104" s="502">
        <f t="shared" si="10"/>
        <v>31</v>
      </c>
      <c r="F104" s="503">
        <f t="shared" si="10"/>
        <v>10</v>
      </c>
      <c r="G104" s="503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356" t="s">
        <v>146</v>
      </c>
      <c r="B106" s="356" t="s">
        <v>147</v>
      </c>
      <c r="C106" s="361" t="s">
        <v>47</v>
      </c>
      <c r="D106" s="361"/>
      <c r="E106" s="361"/>
      <c r="F106" s="362" t="s">
        <v>148</v>
      </c>
      <c r="G106" s="504"/>
    </row>
    <row r="107" spans="1:47" ht="21" x14ac:dyDescent="0.25">
      <c r="A107" s="357"/>
      <c r="B107" s="357"/>
      <c r="C107" s="505" t="s">
        <v>149</v>
      </c>
      <c r="D107" s="506" t="s">
        <v>150</v>
      </c>
      <c r="E107" s="219" t="s">
        <v>151</v>
      </c>
      <c r="F107" s="507" t="s">
        <v>152</v>
      </c>
      <c r="G107" s="508" t="s">
        <v>153</v>
      </c>
    </row>
    <row r="108" spans="1:47" x14ac:dyDescent="0.25">
      <c r="A108" s="509" t="s">
        <v>154</v>
      </c>
      <c r="B108" s="510">
        <f>SUM(C108:E108)</f>
        <v>23</v>
      </c>
      <c r="C108" s="434">
        <v>0</v>
      </c>
      <c r="D108" s="637">
        <v>14</v>
      </c>
      <c r="E108" s="511">
        <v>9</v>
      </c>
      <c r="F108" s="654">
        <v>0</v>
      </c>
      <c r="G108" s="601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657"/>
      <c r="D109" s="658"/>
      <c r="E109" s="659"/>
      <c r="F109" s="660"/>
      <c r="G109" s="661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15545.289999999997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",[5]NOMBRE!B2," - ","( ",[5]NOMBRE!C2,[5]NOMBRE!D2,[5]NOMBRE!E2,[5]NOMBRE!F2,[5]NOMBRE!G2," )")</f>
        <v>COMUNA: LINARES - ( 07401 )</v>
      </c>
    </row>
    <row r="3" spans="1:112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12" x14ac:dyDescent="0.25">
      <c r="A4" s="1" t="str">
        <f>CONCATENATE("MES: ",[5]NOMBRE!B6," - ","( ",[5]NOMBRE!C6,[5]NOMBRE!D6," )")</f>
        <v>MES: ABRIL - ( 04 )</v>
      </c>
    </row>
    <row r="5" spans="1:112" x14ac:dyDescent="0.25">
      <c r="A5" s="1" t="str">
        <f>CONCATENATE("AÑO: ",[5]NOMBRE!B7)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363" t="s">
        <v>6</v>
      </c>
      <c r="C9" s="374" t="s">
        <v>7</v>
      </c>
      <c r="D9" s="374" t="s">
        <v>8</v>
      </c>
      <c r="E9" s="374" t="s">
        <v>9</v>
      </c>
      <c r="F9" s="375" t="s">
        <v>10</v>
      </c>
      <c r="G9" s="364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65"/>
      <c r="Z9" s="366" t="s">
        <v>12</v>
      </c>
      <c r="AA9" s="366"/>
      <c r="AB9" s="366"/>
      <c r="AC9" s="366"/>
      <c r="AD9" s="366"/>
      <c r="AE9" s="517"/>
    </row>
    <row r="10" spans="1:112" x14ac:dyDescent="0.25">
      <c r="A10" s="271"/>
      <c r="B10" s="274"/>
      <c r="C10" s="277"/>
      <c r="D10" s="277"/>
      <c r="E10" s="277"/>
      <c r="F10" s="280"/>
      <c r="G10" s="367" t="s">
        <v>13</v>
      </c>
      <c r="H10" s="290"/>
      <c r="I10" s="290"/>
      <c r="J10" s="375"/>
      <c r="K10" s="367" t="s">
        <v>14</v>
      </c>
      <c r="L10" s="290"/>
      <c r="M10" s="290"/>
      <c r="N10" s="290"/>
      <c r="O10" s="375"/>
      <c r="P10" s="367" t="s">
        <v>15</v>
      </c>
      <c r="Q10" s="290"/>
      <c r="R10" s="290"/>
      <c r="S10" s="290"/>
      <c r="T10" s="375"/>
      <c r="U10" s="367" t="s">
        <v>16</v>
      </c>
      <c r="V10" s="290"/>
      <c r="W10" s="290"/>
      <c r="X10" s="290"/>
      <c r="Y10" s="368"/>
      <c r="Z10" s="290" t="s">
        <v>17</v>
      </c>
      <c r="AA10" s="290"/>
      <c r="AB10" s="375"/>
      <c r="AC10" s="367" t="s">
        <v>18</v>
      </c>
      <c r="AD10" s="290"/>
      <c r="AE10" s="375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518" t="s">
        <v>19</v>
      </c>
      <c r="H12" s="519" t="s">
        <v>20</v>
      </c>
      <c r="I12" s="519" t="s">
        <v>21</v>
      </c>
      <c r="J12" s="520" t="s">
        <v>22</v>
      </c>
      <c r="K12" s="518" t="s">
        <v>19</v>
      </c>
      <c r="L12" s="519" t="s">
        <v>20</v>
      </c>
      <c r="M12" s="519" t="s">
        <v>21</v>
      </c>
      <c r="N12" s="519" t="s">
        <v>22</v>
      </c>
      <c r="O12" s="520" t="s">
        <v>23</v>
      </c>
      <c r="P12" s="518" t="s">
        <v>19</v>
      </c>
      <c r="Q12" s="519" t="s">
        <v>20</v>
      </c>
      <c r="R12" s="519" t="s">
        <v>21</v>
      </c>
      <c r="S12" s="519" t="s">
        <v>22</v>
      </c>
      <c r="T12" s="520" t="s">
        <v>23</v>
      </c>
      <c r="U12" s="518" t="s">
        <v>19</v>
      </c>
      <c r="V12" s="519" t="s">
        <v>20</v>
      </c>
      <c r="W12" s="519" t="s">
        <v>21</v>
      </c>
      <c r="X12" s="519" t="s">
        <v>22</v>
      </c>
      <c r="Y12" s="521" t="s">
        <v>23</v>
      </c>
      <c r="Z12" s="518" t="s">
        <v>19</v>
      </c>
      <c r="AA12" s="519" t="s">
        <v>24</v>
      </c>
      <c r="AB12" s="522" t="s">
        <v>25</v>
      </c>
      <c r="AC12" s="518" t="s">
        <v>19</v>
      </c>
      <c r="AD12" s="519" t="s">
        <v>24</v>
      </c>
      <c r="AE12" s="522" t="s">
        <v>25</v>
      </c>
    </row>
    <row r="13" spans="1:112" x14ac:dyDescent="0.25">
      <c r="A13" s="523" t="s">
        <v>26</v>
      </c>
      <c r="B13" s="524">
        <f t="shared" ref="B13:AE13" si="0">SUM(B14:B17)</f>
        <v>6</v>
      </c>
      <c r="C13" s="525">
        <f t="shared" si="0"/>
        <v>6</v>
      </c>
      <c r="D13" s="526">
        <f t="shared" si="0"/>
        <v>6</v>
      </c>
      <c r="E13" s="526">
        <f t="shared" si="0"/>
        <v>1570</v>
      </c>
      <c r="F13" s="527">
        <f t="shared" si="0"/>
        <v>1438</v>
      </c>
      <c r="G13" s="528">
        <f t="shared" si="0"/>
        <v>718</v>
      </c>
      <c r="H13" s="526">
        <f t="shared" si="0"/>
        <v>718</v>
      </c>
      <c r="I13" s="526">
        <f t="shared" si="0"/>
        <v>0</v>
      </c>
      <c r="J13" s="527">
        <f t="shared" si="0"/>
        <v>0</v>
      </c>
      <c r="K13" s="528">
        <f t="shared" si="0"/>
        <v>789.62</v>
      </c>
      <c r="L13" s="526">
        <f t="shared" si="0"/>
        <v>635.57000000000005</v>
      </c>
      <c r="M13" s="526">
        <f t="shared" si="0"/>
        <v>0.45</v>
      </c>
      <c r="N13" s="526">
        <f t="shared" si="0"/>
        <v>0.6</v>
      </c>
      <c r="O13" s="527">
        <f t="shared" si="0"/>
        <v>153</v>
      </c>
      <c r="P13" s="528">
        <f t="shared" si="0"/>
        <v>369.08</v>
      </c>
      <c r="Q13" s="526">
        <f t="shared" si="0"/>
        <v>130.78</v>
      </c>
      <c r="R13" s="526">
        <f t="shared" si="0"/>
        <v>197.42</v>
      </c>
      <c r="S13" s="526">
        <f t="shared" si="0"/>
        <v>7.63</v>
      </c>
      <c r="T13" s="527">
        <f t="shared" si="0"/>
        <v>33.25</v>
      </c>
      <c r="U13" s="528">
        <f t="shared" si="0"/>
        <v>132</v>
      </c>
      <c r="V13" s="526">
        <f t="shared" si="0"/>
        <v>91</v>
      </c>
      <c r="W13" s="526">
        <f t="shared" si="0"/>
        <v>17.329999999999998</v>
      </c>
      <c r="X13" s="526">
        <f t="shared" si="0"/>
        <v>0</v>
      </c>
      <c r="Y13" s="529">
        <f t="shared" si="0"/>
        <v>23.67</v>
      </c>
      <c r="Z13" s="525">
        <f t="shared" si="0"/>
        <v>71.67</v>
      </c>
      <c r="AA13" s="526">
        <f>SUM(AA14:AA17)</f>
        <v>51.760000000000005</v>
      </c>
      <c r="AB13" s="530">
        <f t="shared" si="0"/>
        <v>19.91</v>
      </c>
      <c r="AC13" s="528">
        <f t="shared" si="0"/>
        <v>26.7</v>
      </c>
      <c r="AD13" s="526">
        <f t="shared" si="0"/>
        <v>21.740000000000002</v>
      </c>
      <c r="AE13" s="530">
        <f t="shared" si="0"/>
        <v>4.96</v>
      </c>
    </row>
    <row r="14" spans="1:112" x14ac:dyDescent="0.25">
      <c r="A14" s="531" t="s">
        <v>27</v>
      </c>
      <c r="B14" s="662">
        <v>5</v>
      </c>
      <c r="C14" s="663">
        <v>5</v>
      </c>
      <c r="D14" s="663">
        <v>5</v>
      </c>
      <c r="E14" s="663">
        <v>850</v>
      </c>
      <c r="F14" s="663">
        <v>718</v>
      </c>
      <c r="G14" s="379">
        <f>SUM(H14:J14)</f>
        <v>718</v>
      </c>
      <c r="H14" s="664">
        <v>718</v>
      </c>
      <c r="I14" s="663">
        <v>0</v>
      </c>
      <c r="J14" s="663">
        <v>0</v>
      </c>
      <c r="K14" s="380">
        <f>SUM(L14:O14)</f>
        <v>669.32</v>
      </c>
      <c r="L14" s="664">
        <v>535.6</v>
      </c>
      <c r="M14" s="663">
        <v>0.45</v>
      </c>
      <c r="N14" s="230">
        <v>0.6</v>
      </c>
      <c r="O14" s="665">
        <v>132.66999999999999</v>
      </c>
      <c r="P14" s="380">
        <f>SUM(Q14:T14)</f>
        <v>218.88</v>
      </c>
      <c r="Q14" s="664">
        <v>6.58</v>
      </c>
      <c r="R14" s="663">
        <v>197.42</v>
      </c>
      <c r="S14" s="230">
        <v>7.63</v>
      </c>
      <c r="T14" s="665">
        <v>7.25</v>
      </c>
      <c r="U14" s="380">
        <f>SUM(V14:Y14)</f>
        <v>49.03</v>
      </c>
      <c r="V14" s="664">
        <v>21.7</v>
      </c>
      <c r="W14" s="663">
        <v>17.329999999999998</v>
      </c>
      <c r="X14" s="230">
        <v>0</v>
      </c>
      <c r="Y14" s="666">
        <v>10</v>
      </c>
      <c r="Z14" s="381">
        <f>SUM(AA14:AB14)</f>
        <v>57.6</v>
      </c>
      <c r="AA14" s="663">
        <v>44.2</v>
      </c>
      <c r="AB14" s="29">
        <v>13.4</v>
      </c>
      <c r="AC14" s="380">
        <f>SUM(AD14:AE14)</f>
        <v>7.81</v>
      </c>
      <c r="AD14" s="663">
        <v>7.01</v>
      </c>
      <c r="AE14" s="29">
        <v>0.8</v>
      </c>
    </row>
    <row r="15" spans="1:112" x14ac:dyDescent="0.25">
      <c r="A15" s="610" t="s">
        <v>28</v>
      </c>
      <c r="B15" s="31">
        <v>1</v>
      </c>
      <c r="C15" s="32">
        <v>1</v>
      </c>
      <c r="D15" s="32">
        <v>1</v>
      </c>
      <c r="E15" s="32">
        <v>720</v>
      </c>
      <c r="F15" s="32">
        <v>720</v>
      </c>
      <c r="G15" s="611">
        <f>SUM(H15:J15)</f>
        <v>0</v>
      </c>
      <c r="H15" s="34">
        <v>0</v>
      </c>
      <c r="I15" s="32">
        <v>0</v>
      </c>
      <c r="J15" s="34">
        <v>0</v>
      </c>
      <c r="K15" s="611">
        <f>SUM(L15:O15)</f>
        <v>120.3</v>
      </c>
      <c r="L15" s="34">
        <v>99.97</v>
      </c>
      <c r="M15" s="34">
        <v>0</v>
      </c>
      <c r="N15" s="667">
        <v>0</v>
      </c>
      <c r="O15" s="668">
        <v>20.329999999999998</v>
      </c>
      <c r="P15" s="611">
        <f>SUM(Q15:T15)</f>
        <v>150.19999999999999</v>
      </c>
      <c r="Q15" s="34">
        <v>124.2</v>
      </c>
      <c r="R15" s="32">
        <v>0</v>
      </c>
      <c r="S15" s="667">
        <v>0</v>
      </c>
      <c r="T15" s="668">
        <v>26</v>
      </c>
      <c r="U15" s="611">
        <f>SUM(V15:Y15)</f>
        <v>82.97</v>
      </c>
      <c r="V15" s="34">
        <v>69.3</v>
      </c>
      <c r="W15" s="32">
        <v>0</v>
      </c>
      <c r="X15" s="667">
        <v>0</v>
      </c>
      <c r="Y15" s="669">
        <v>13.67</v>
      </c>
      <c r="Z15" s="615">
        <f>SUM(AA15:AB15)</f>
        <v>14.07</v>
      </c>
      <c r="AA15" s="32">
        <v>7.56</v>
      </c>
      <c r="AB15" s="36">
        <v>6.51</v>
      </c>
      <c r="AC15" s="611">
        <f>SUM(AD15:AE15)</f>
        <v>18.89</v>
      </c>
      <c r="AD15" s="32">
        <v>14.73</v>
      </c>
      <c r="AE15" s="36">
        <v>4.16</v>
      </c>
    </row>
    <row r="16" spans="1:112" x14ac:dyDescent="0.25">
      <c r="A16" s="616" t="s">
        <v>29</v>
      </c>
      <c r="B16" s="31"/>
      <c r="C16" s="32"/>
      <c r="D16" s="32"/>
      <c r="E16" s="32"/>
      <c r="F16" s="32"/>
      <c r="G16" s="611">
        <f>SUM(H16:J16)</f>
        <v>0</v>
      </c>
      <c r="H16" s="34"/>
      <c r="I16" s="32"/>
      <c r="J16" s="38"/>
      <c r="K16" s="611">
        <f>SUM(L16:O16)</f>
        <v>0</v>
      </c>
      <c r="L16" s="34"/>
      <c r="M16" s="38"/>
      <c r="N16" s="670"/>
      <c r="O16" s="671"/>
      <c r="P16" s="611">
        <f>SUM(Q16:T16)</f>
        <v>0</v>
      </c>
      <c r="Q16" s="34"/>
      <c r="R16" s="38"/>
      <c r="S16" s="670"/>
      <c r="T16" s="671"/>
      <c r="U16" s="611">
        <f>SUM(V16:Y16)</f>
        <v>0</v>
      </c>
      <c r="V16" s="34"/>
      <c r="W16" s="38"/>
      <c r="X16" s="670"/>
      <c r="Y16" s="672"/>
      <c r="Z16" s="615">
        <f>SUM(AA16:AB16)</f>
        <v>0</v>
      </c>
      <c r="AA16" s="32"/>
      <c r="AB16" s="36"/>
      <c r="AC16" s="611">
        <f>SUM(AD16:AE16)</f>
        <v>0</v>
      </c>
      <c r="AD16" s="32"/>
      <c r="AE16" s="36"/>
    </row>
    <row r="17" spans="1:31" x14ac:dyDescent="0.25">
      <c r="A17" s="673" t="s">
        <v>30</v>
      </c>
      <c r="B17" s="674"/>
      <c r="C17" s="675"/>
      <c r="D17" s="40"/>
      <c r="E17" s="40"/>
      <c r="F17" s="41"/>
      <c r="G17" s="676">
        <f>SUM(H17:J17)</f>
        <v>0</v>
      </c>
      <c r="H17" s="43"/>
      <c r="I17" s="44"/>
      <c r="J17" s="677"/>
      <c r="K17" s="678">
        <f>SUM(L17:O17)</f>
        <v>0</v>
      </c>
      <c r="L17" s="43"/>
      <c r="M17" s="679"/>
      <c r="N17" s="680"/>
      <c r="O17" s="677"/>
      <c r="P17" s="678">
        <f>SUM(Q17:T17)</f>
        <v>0</v>
      </c>
      <c r="Q17" s="679"/>
      <c r="R17" s="681"/>
      <c r="S17" s="680"/>
      <c r="T17" s="677"/>
      <c r="U17" s="678">
        <f>SUM(V17:Y17)</f>
        <v>0</v>
      </c>
      <c r="V17" s="679"/>
      <c r="W17" s="681"/>
      <c r="X17" s="680"/>
      <c r="Y17" s="682"/>
      <c r="Z17" s="178">
        <f>SUM(AA17:AB17)</f>
        <v>0</v>
      </c>
      <c r="AA17" s="681"/>
      <c r="AB17" s="190"/>
      <c r="AC17" s="676">
        <f>SUM(AD17:AE17)</f>
        <v>0</v>
      </c>
      <c r="AD17" s="681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683"/>
      <c r="D20" s="683"/>
      <c r="E20" s="683"/>
      <c r="F20" s="683"/>
      <c r="G20" s="49"/>
    </row>
    <row r="21" spans="1:31" ht="21" x14ac:dyDescent="0.25">
      <c r="A21" s="268" t="s">
        <v>33</v>
      </c>
      <c r="B21" s="265" t="s">
        <v>34</v>
      </c>
      <c r="C21" s="391" t="s">
        <v>35</v>
      </c>
      <c r="D21" s="392" t="s">
        <v>36</v>
      </c>
      <c r="E21" s="392" t="s">
        <v>37</v>
      </c>
      <c r="F21" s="392" t="s">
        <v>38</v>
      </c>
      <c r="G21" s="224" t="s">
        <v>39</v>
      </c>
    </row>
    <row r="22" spans="1:31" x14ac:dyDescent="0.25">
      <c r="A22" s="393" t="s">
        <v>40</v>
      </c>
      <c r="B22" s="394">
        <f>SUM(C22:G22)</f>
        <v>9</v>
      </c>
      <c r="C22" s="395"/>
      <c r="D22" s="684"/>
      <c r="E22" s="684">
        <v>9</v>
      </c>
      <c r="F22" s="684"/>
      <c r="G22" s="685"/>
    </row>
    <row r="23" spans="1:31" x14ac:dyDescent="0.25">
      <c r="A23" s="686" t="s">
        <v>41</v>
      </c>
      <c r="B23" s="687">
        <f>SUM(C23:G23)</f>
        <v>200</v>
      </c>
      <c r="C23" s="688"/>
      <c r="D23" s="689"/>
      <c r="E23" s="689">
        <v>200</v>
      </c>
      <c r="F23" s="689"/>
      <c r="G23" s="690"/>
    </row>
    <row r="24" spans="1:31" x14ac:dyDescent="0.25">
      <c r="A24" s="686" t="s">
        <v>42</v>
      </c>
      <c r="B24" s="687">
        <f>SUM(C24:G24)</f>
        <v>200</v>
      </c>
      <c r="C24" s="688"/>
      <c r="D24" s="689"/>
      <c r="E24" s="689">
        <v>200</v>
      </c>
      <c r="F24" s="689"/>
      <c r="G24" s="690"/>
    </row>
    <row r="25" spans="1:31" x14ac:dyDescent="0.25">
      <c r="A25" s="686" t="s">
        <v>43</v>
      </c>
      <c r="B25" s="687">
        <f>SUM(C25:G25)</f>
        <v>200</v>
      </c>
      <c r="C25" s="688"/>
      <c r="D25" s="689"/>
      <c r="E25" s="689">
        <v>200</v>
      </c>
      <c r="F25" s="689"/>
      <c r="G25" s="690"/>
    </row>
    <row r="26" spans="1:31" x14ac:dyDescent="0.25">
      <c r="A26" s="179" t="s">
        <v>44</v>
      </c>
      <c r="B26" s="691">
        <f>SUM(C26:G26)</f>
        <v>200</v>
      </c>
      <c r="C26" s="692"/>
      <c r="D26" s="196"/>
      <c r="E26" s="196">
        <v>200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693"/>
      <c r="D28" s="693"/>
      <c r="E28" s="693"/>
      <c r="F28" s="693"/>
      <c r="G28" s="693"/>
      <c r="H28" s="693"/>
      <c r="I28" s="694"/>
      <c r="J28" s="694"/>
      <c r="K28" s="695"/>
      <c r="L28" s="695"/>
    </row>
    <row r="29" spans="1:31" x14ac:dyDescent="0.25">
      <c r="A29" s="295" t="s">
        <v>33</v>
      </c>
      <c r="B29" s="405"/>
      <c r="C29" s="341" t="s">
        <v>34</v>
      </c>
      <c r="D29" s="344" t="s">
        <v>47</v>
      </c>
      <c r="E29" s="359"/>
      <c r="F29" s="369"/>
      <c r="G29" s="370" t="s">
        <v>48</v>
      </c>
      <c r="H29" s="370"/>
      <c r="I29" s="370"/>
      <c r="J29" s="370"/>
      <c r="K29" s="370"/>
      <c r="L29" s="343"/>
    </row>
    <row r="30" spans="1:31" x14ac:dyDescent="0.25">
      <c r="A30" s="339"/>
      <c r="B30" s="340"/>
      <c r="C30" s="342"/>
      <c r="D30" s="406" t="s">
        <v>49</v>
      </c>
      <c r="E30" s="406" t="s">
        <v>50</v>
      </c>
      <c r="F30" s="269" t="s">
        <v>51</v>
      </c>
      <c r="G30" s="266" t="s">
        <v>52</v>
      </c>
      <c r="H30" s="406" t="s">
        <v>53</v>
      </c>
      <c r="I30" s="406" t="s">
        <v>54</v>
      </c>
      <c r="J30" s="406" t="s">
        <v>55</v>
      </c>
      <c r="K30" s="406" t="s">
        <v>56</v>
      </c>
      <c r="L30" s="406" t="s">
        <v>57</v>
      </c>
    </row>
    <row r="31" spans="1:31" x14ac:dyDescent="0.25">
      <c r="A31" s="407" t="s">
        <v>41</v>
      </c>
      <c r="B31" s="408"/>
      <c r="C31" s="423">
        <f>SUM(D31:F31)</f>
        <v>98</v>
      </c>
      <c r="D31" s="410">
        <v>0</v>
      </c>
      <c r="E31" s="555">
        <v>2</v>
      </c>
      <c r="F31" s="696">
        <v>96</v>
      </c>
      <c r="G31" s="587">
        <v>4</v>
      </c>
      <c r="H31" s="555">
        <v>55</v>
      </c>
      <c r="I31" s="555">
        <v>25</v>
      </c>
      <c r="J31" s="555">
        <v>12</v>
      </c>
      <c r="K31" s="555">
        <v>0</v>
      </c>
      <c r="L31" s="555">
        <v>2</v>
      </c>
    </row>
    <row r="32" spans="1:31" x14ac:dyDescent="0.25">
      <c r="A32" s="697" t="s">
        <v>42</v>
      </c>
      <c r="B32" s="698"/>
      <c r="C32" s="423">
        <f t="shared" ref="C32:C37" si="1">SUM(D32:F32)</f>
        <v>118</v>
      </c>
      <c r="D32" s="555">
        <v>0</v>
      </c>
      <c r="E32" s="555">
        <v>2</v>
      </c>
      <c r="F32" s="696">
        <v>116</v>
      </c>
      <c r="G32" s="587">
        <v>6</v>
      </c>
      <c r="H32" s="555">
        <v>63</v>
      </c>
      <c r="I32" s="555">
        <v>34</v>
      </c>
      <c r="J32" s="555">
        <v>12</v>
      </c>
      <c r="K32" s="555">
        <v>0</v>
      </c>
      <c r="L32" s="555">
        <v>3</v>
      </c>
    </row>
    <row r="33" spans="1:12" x14ac:dyDescent="0.25">
      <c r="A33" s="697" t="s">
        <v>43</v>
      </c>
      <c r="B33" s="698"/>
      <c r="C33" s="423">
        <f t="shared" si="1"/>
        <v>745</v>
      </c>
      <c r="D33" s="555">
        <v>0</v>
      </c>
      <c r="E33" s="555">
        <v>14</v>
      </c>
      <c r="F33" s="696">
        <v>731</v>
      </c>
      <c r="G33" s="587">
        <v>57</v>
      </c>
      <c r="H33" s="555">
        <v>386</v>
      </c>
      <c r="I33" s="555">
        <v>206</v>
      </c>
      <c r="J33" s="555">
        <v>78</v>
      </c>
      <c r="K33" s="555">
        <v>0</v>
      </c>
      <c r="L33" s="555">
        <v>18</v>
      </c>
    </row>
    <row r="34" spans="1:12" x14ac:dyDescent="0.25">
      <c r="A34" s="699" t="s">
        <v>44</v>
      </c>
      <c r="B34" s="700"/>
      <c r="C34" s="701">
        <f t="shared" si="1"/>
        <v>85</v>
      </c>
      <c r="D34" s="702">
        <v>0</v>
      </c>
      <c r="E34" s="702">
        <v>2</v>
      </c>
      <c r="F34" s="703">
        <v>83</v>
      </c>
      <c r="G34" s="704">
        <v>6</v>
      </c>
      <c r="H34" s="702">
        <v>44</v>
      </c>
      <c r="I34" s="702">
        <v>22</v>
      </c>
      <c r="J34" s="702">
        <v>11</v>
      </c>
      <c r="K34" s="702">
        <v>0</v>
      </c>
      <c r="L34" s="702">
        <v>2</v>
      </c>
    </row>
    <row r="35" spans="1:12" x14ac:dyDescent="0.25">
      <c r="A35" s="311" t="s">
        <v>58</v>
      </c>
      <c r="B35" s="80" t="s">
        <v>59</v>
      </c>
      <c r="C35" s="423">
        <f t="shared" si="1"/>
        <v>8</v>
      </c>
      <c r="D35" s="555">
        <v>0</v>
      </c>
      <c r="E35" s="555">
        <v>0</v>
      </c>
      <c r="F35" s="696">
        <v>8</v>
      </c>
      <c r="G35" s="587">
        <v>0</v>
      </c>
      <c r="H35" s="555">
        <v>5</v>
      </c>
      <c r="I35" s="555">
        <v>2</v>
      </c>
      <c r="J35" s="555">
        <v>1</v>
      </c>
      <c r="K35" s="555">
        <v>0</v>
      </c>
      <c r="L35" s="555">
        <v>0</v>
      </c>
    </row>
    <row r="36" spans="1:12" x14ac:dyDescent="0.25">
      <c r="A36" s="346"/>
      <c r="B36" s="705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5</v>
      </c>
      <c r="D37" s="180">
        <v>0</v>
      </c>
      <c r="E37" s="180">
        <v>0</v>
      </c>
      <c r="F37" s="181">
        <v>5</v>
      </c>
      <c r="G37" s="182">
        <v>0</v>
      </c>
      <c r="H37" s="180">
        <v>4</v>
      </c>
      <c r="I37" s="180">
        <v>0</v>
      </c>
      <c r="J37" s="180">
        <v>0</v>
      </c>
      <c r="K37" s="180">
        <v>0</v>
      </c>
      <c r="L37" s="180">
        <v>1</v>
      </c>
    </row>
    <row r="38" spans="1:12" s="10" customFormat="1" ht="12" x14ac:dyDescent="0.2">
      <c r="A38" s="706" t="s">
        <v>62</v>
      </c>
      <c r="B38" s="707"/>
    </row>
    <row r="39" spans="1:12" x14ac:dyDescent="0.25">
      <c r="A39" s="406" t="s">
        <v>63</v>
      </c>
      <c r="B39" s="406" t="s">
        <v>19</v>
      </c>
    </row>
    <row r="40" spans="1:12" x14ac:dyDescent="0.25">
      <c r="A40" s="423" t="s">
        <v>64</v>
      </c>
      <c r="B40" s="555">
        <v>208</v>
      </c>
    </row>
    <row r="41" spans="1:12" x14ac:dyDescent="0.25">
      <c r="A41" s="423" t="s">
        <v>65</v>
      </c>
      <c r="B41" s="555">
        <v>557</v>
      </c>
    </row>
    <row r="42" spans="1:12" x14ac:dyDescent="0.25">
      <c r="A42" s="423" t="s">
        <v>66</v>
      </c>
      <c r="B42" s="555">
        <v>819</v>
      </c>
    </row>
    <row r="43" spans="1:12" x14ac:dyDescent="0.25">
      <c r="A43" s="423" t="s">
        <v>67</v>
      </c>
      <c r="B43" s="555">
        <v>0</v>
      </c>
    </row>
    <row r="44" spans="1:12" x14ac:dyDescent="0.25">
      <c r="A44" s="423" t="s">
        <v>68</v>
      </c>
      <c r="B44" s="555">
        <v>409</v>
      </c>
    </row>
    <row r="45" spans="1:12" x14ac:dyDescent="0.25">
      <c r="A45" s="423" t="s">
        <v>69</v>
      </c>
      <c r="B45" s="555">
        <v>0</v>
      </c>
    </row>
    <row r="46" spans="1:12" x14ac:dyDescent="0.25">
      <c r="A46" s="423" t="s">
        <v>70</v>
      </c>
      <c r="B46" s="555">
        <v>0</v>
      </c>
    </row>
    <row r="47" spans="1:12" x14ac:dyDescent="0.25">
      <c r="A47" s="85" t="s">
        <v>71</v>
      </c>
      <c r="B47" s="86">
        <v>0</v>
      </c>
    </row>
    <row r="48" spans="1:12" x14ac:dyDescent="0.25">
      <c r="A48" s="701" t="s">
        <v>72</v>
      </c>
      <c r="B48" s="702">
        <v>0</v>
      </c>
    </row>
    <row r="49" spans="1:6" s="10" customFormat="1" ht="12" x14ac:dyDescent="0.2">
      <c r="A49" s="708" t="s">
        <v>73</v>
      </c>
      <c r="B49" s="71"/>
      <c r="C49" s="9"/>
      <c r="D49" s="644"/>
      <c r="E49" s="644"/>
    </row>
    <row r="50" spans="1:6" ht="31.5" x14ac:dyDescent="0.25">
      <c r="A50" s="406" t="s">
        <v>33</v>
      </c>
      <c r="B50" s="406" t="s">
        <v>34</v>
      </c>
      <c r="C50" s="406" t="s">
        <v>74</v>
      </c>
      <c r="D50" s="406" t="s">
        <v>75</v>
      </c>
      <c r="E50" s="406" t="s">
        <v>76</v>
      </c>
    </row>
    <row r="51" spans="1:6" x14ac:dyDescent="0.25">
      <c r="A51" s="423" t="s">
        <v>77</v>
      </c>
      <c r="B51" s="424">
        <f>SUM(C51:E51)</f>
        <v>900</v>
      </c>
      <c r="C51" s="425">
        <v>900</v>
      </c>
      <c r="D51" s="425">
        <v>0</v>
      </c>
      <c r="E51" s="425">
        <v>0</v>
      </c>
    </row>
    <row r="52" spans="1:6" x14ac:dyDescent="0.25">
      <c r="A52" s="423" t="s">
        <v>78</v>
      </c>
      <c r="B52" s="424">
        <f>SUM(C52:E52)</f>
        <v>745</v>
      </c>
      <c r="C52" s="425">
        <v>745</v>
      </c>
      <c r="D52" s="425">
        <v>0</v>
      </c>
      <c r="E52" s="425">
        <v>0</v>
      </c>
    </row>
    <row r="53" spans="1:6" x14ac:dyDescent="0.25">
      <c r="A53" s="701" t="s">
        <v>79</v>
      </c>
      <c r="B53" s="709">
        <f>SUM(C53:E53)</f>
        <v>155</v>
      </c>
      <c r="C53" s="710">
        <v>155</v>
      </c>
      <c r="D53" s="710">
        <v>0</v>
      </c>
      <c r="E53" s="710">
        <v>0</v>
      </c>
    </row>
    <row r="54" spans="1:6" s="10" customFormat="1" ht="12" x14ac:dyDescent="0.2">
      <c r="A54" s="643" t="s">
        <v>80</v>
      </c>
      <c r="B54" s="93"/>
      <c r="C54" s="94"/>
      <c r="D54" s="94"/>
      <c r="E54" s="711"/>
      <c r="F54" s="711"/>
    </row>
    <row r="55" spans="1:6" ht="31.5" x14ac:dyDescent="0.25">
      <c r="A55" s="205" t="s">
        <v>81</v>
      </c>
      <c r="B55" s="205" t="s">
        <v>34</v>
      </c>
      <c r="C55" s="202" t="s">
        <v>82</v>
      </c>
      <c r="D55" s="216" t="s">
        <v>83</v>
      </c>
      <c r="E55" s="430" t="s">
        <v>51</v>
      </c>
      <c r="F55" s="266" t="s">
        <v>76</v>
      </c>
    </row>
    <row r="56" spans="1:6" x14ac:dyDescent="0.25">
      <c r="A56" s="432" t="s">
        <v>84</v>
      </c>
      <c r="B56" s="433">
        <f>SUM(C56:E56)</f>
        <v>0</v>
      </c>
      <c r="C56" s="434"/>
      <c r="D56" s="435"/>
      <c r="E56" s="712"/>
      <c r="F56" s="436"/>
    </row>
    <row r="57" spans="1:6" x14ac:dyDescent="0.25">
      <c r="A57" s="713" t="s">
        <v>85</v>
      </c>
      <c r="B57" s="714">
        <f>SUM(C57:E57)</f>
        <v>0</v>
      </c>
      <c r="C57" s="715"/>
      <c r="D57" s="716"/>
      <c r="E57" s="717"/>
      <c r="F57" s="436"/>
    </row>
    <row r="58" spans="1:6" x14ac:dyDescent="0.25">
      <c r="A58" s="184" t="s">
        <v>86</v>
      </c>
      <c r="B58" s="185">
        <f>SUM(C58:E58)</f>
        <v>18</v>
      </c>
      <c r="C58" s="718"/>
      <c r="D58" s="719"/>
      <c r="E58" s="720">
        <v>18</v>
      </c>
      <c r="F58" s="721"/>
    </row>
    <row r="59" spans="1:6" s="10" customFormat="1" ht="12" x14ac:dyDescent="0.2">
      <c r="A59" s="643" t="s">
        <v>87</v>
      </c>
      <c r="B59" s="107"/>
      <c r="C59" s="107"/>
      <c r="D59" s="107"/>
      <c r="E59" s="107"/>
    </row>
    <row r="60" spans="1:6" ht="21" x14ac:dyDescent="0.25">
      <c r="A60" s="722" t="s">
        <v>88</v>
      </c>
      <c r="B60" s="213" t="s">
        <v>89</v>
      </c>
      <c r="C60" s="214" t="s">
        <v>90</v>
      </c>
      <c r="D60" s="215" t="s">
        <v>91</v>
      </c>
      <c r="E60" s="213" t="s">
        <v>92</v>
      </c>
    </row>
    <row r="61" spans="1:6" x14ac:dyDescent="0.25">
      <c r="A61" s="446" t="s">
        <v>93</v>
      </c>
      <c r="B61" s="447"/>
      <c r="C61" s="434"/>
      <c r="D61" s="723"/>
      <c r="E61" s="448"/>
    </row>
    <row r="62" spans="1:6" x14ac:dyDescent="0.25">
      <c r="A62" s="724" t="s">
        <v>94</v>
      </c>
      <c r="B62" s="725"/>
      <c r="C62" s="715"/>
      <c r="D62" s="726"/>
      <c r="E62" s="727"/>
    </row>
    <row r="63" spans="1:6" x14ac:dyDescent="0.25">
      <c r="A63" s="724" t="s">
        <v>95</v>
      </c>
      <c r="B63" s="725"/>
      <c r="C63" s="715"/>
      <c r="D63" s="726"/>
      <c r="E63" s="727"/>
    </row>
    <row r="64" spans="1:6" x14ac:dyDescent="0.25">
      <c r="A64" s="724" t="s">
        <v>96</v>
      </c>
      <c r="B64" s="725"/>
      <c r="C64" s="715"/>
      <c r="D64" s="726"/>
      <c r="E64" s="727"/>
    </row>
    <row r="65" spans="1:47" x14ac:dyDescent="0.25">
      <c r="A65" s="724" t="s">
        <v>97</v>
      </c>
      <c r="B65" s="725"/>
      <c r="C65" s="715"/>
      <c r="D65" s="726"/>
      <c r="E65" s="727"/>
    </row>
    <row r="66" spans="1:47" x14ac:dyDescent="0.25">
      <c r="A66" s="728" t="s">
        <v>98</v>
      </c>
      <c r="B66" s="729">
        <v>18</v>
      </c>
      <c r="C66" s="718">
        <v>15</v>
      </c>
      <c r="D66" s="730">
        <v>3</v>
      </c>
      <c r="E66" s="731">
        <v>18</v>
      </c>
    </row>
    <row r="67" spans="1:47" x14ac:dyDescent="0.25">
      <c r="A67" s="732" t="s">
        <v>34</v>
      </c>
      <c r="B67" s="733">
        <f>SUM(B61:B66)</f>
        <v>18</v>
      </c>
      <c r="C67" s="733">
        <f>SUM(C61:C66)</f>
        <v>15</v>
      </c>
      <c r="D67" s="198">
        <f>SUM(D61:D66)</f>
        <v>3</v>
      </c>
      <c r="E67" s="191">
        <f>SUM(E61:E66)</f>
        <v>18</v>
      </c>
    </row>
    <row r="68" spans="1:47" s="10" customFormat="1" ht="12" x14ac:dyDescent="0.2">
      <c r="A68" s="734" t="s">
        <v>99</v>
      </c>
      <c r="B68" s="349"/>
      <c r="C68" s="349"/>
      <c r="D68" s="349"/>
      <c r="E68" s="350"/>
      <c r="F68" s="693"/>
      <c r="G68" s="693"/>
      <c r="H68" s="693"/>
      <c r="I68" s="693"/>
    </row>
    <row r="69" spans="1:47" ht="21" x14ac:dyDescent="0.25">
      <c r="A69" s="406" t="s">
        <v>100</v>
      </c>
      <c r="B69" s="406" t="s">
        <v>101</v>
      </c>
      <c r="C69" s="406" t="s">
        <v>34</v>
      </c>
      <c r="D69" s="199" t="s">
        <v>102</v>
      </c>
      <c r="E69" s="461" t="s">
        <v>103</v>
      </c>
      <c r="F69" s="462" t="s">
        <v>104</v>
      </c>
      <c r="G69" s="462" t="s">
        <v>105</v>
      </c>
      <c r="H69" s="462" t="s">
        <v>106</v>
      </c>
      <c r="I69" s="192" t="s">
        <v>50</v>
      </c>
    </row>
    <row r="70" spans="1:47" x14ac:dyDescent="0.25">
      <c r="A70" s="351" t="s">
        <v>107</v>
      </c>
      <c r="B70" s="352"/>
      <c r="C70" s="200">
        <f>SUM(D70:I70)</f>
        <v>149</v>
      </c>
      <c r="D70" s="201">
        <v>21</v>
      </c>
      <c r="E70" s="468">
        <v>7</v>
      </c>
      <c r="F70" s="468">
        <v>28</v>
      </c>
      <c r="G70" s="468">
        <v>35</v>
      </c>
      <c r="H70" s="468">
        <v>27</v>
      </c>
      <c r="I70" s="193">
        <v>31</v>
      </c>
    </row>
    <row r="71" spans="1:47" ht="22.5" x14ac:dyDescent="0.25">
      <c r="A71" s="353" t="s">
        <v>108</v>
      </c>
      <c r="B71" s="470" t="s">
        <v>109</v>
      </c>
      <c r="C71" s="471">
        <f>SUM(D71:I71)</f>
        <v>70</v>
      </c>
      <c r="D71" s="735">
        <v>44</v>
      </c>
      <c r="E71" s="736">
        <v>9</v>
      </c>
      <c r="F71" s="736">
        <v>17</v>
      </c>
      <c r="G71" s="736"/>
      <c r="H71" s="736"/>
      <c r="I71" s="737"/>
    </row>
    <row r="72" spans="1:47" ht="22.5" x14ac:dyDescent="0.25">
      <c r="A72" s="354"/>
      <c r="B72" s="128" t="s">
        <v>110</v>
      </c>
      <c r="C72" s="129">
        <f>SUM(D72:I72)</f>
        <v>149</v>
      </c>
      <c r="D72" s="130">
        <v>97</v>
      </c>
      <c r="E72" s="131">
        <v>25</v>
      </c>
      <c r="F72" s="131">
        <v>27</v>
      </c>
      <c r="G72" s="131"/>
      <c r="H72" s="131"/>
      <c r="I72" s="132"/>
    </row>
    <row r="73" spans="1:47" ht="22.5" x14ac:dyDescent="0.25">
      <c r="A73" s="353" t="s">
        <v>111</v>
      </c>
      <c r="B73" s="470" t="s">
        <v>109</v>
      </c>
      <c r="C73" s="471">
        <f>SUM(D73:I73)</f>
        <v>45</v>
      </c>
      <c r="D73" s="473">
        <v>25</v>
      </c>
      <c r="E73" s="738">
        <v>6</v>
      </c>
      <c r="F73" s="738">
        <v>14</v>
      </c>
      <c r="G73" s="738"/>
      <c r="H73" s="738"/>
      <c r="I73" s="474"/>
    </row>
    <row r="74" spans="1:47" ht="22.5" x14ac:dyDescent="0.25">
      <c r="A74" s="354"/>
      <c r="B74" s="186" t="s">
        <v>110</v>
      </c>
      <c r="C74" s="187">
        <f>SUM(D74:I74)</f>
        <v>3</v>
      </c>
      <c r="D74" s="739">
        <v>1</v>
      </c>
      <c r="E74" s="740">
        <v>1</v>
      </c>
      <c r="F74" s="740">
        <v>1</v>
      </c>
      <c r="G74" s="740"/>
      <c r="H74" s="740"/>
      <c r="I74" s="704"/>
    </row>
    <row r="75" spans="1:47" s="10" customFormat="1" ht="12" x14ac:dyDescent="0.2">
      <c r="A75" s="741" t="s">
        <v>112</v>
      </c>
      <c r="B75" s="742"/>
      <c r="C75" s="742"/>
      <c r="D75" s="743"/>
      <c r="E75" s="743"/>
      <c r="F75" s="743"/>
      <c r="G75" s="743"/>
      <c r="H75" s="744"/>
      <c r="I75" s="744"/>
    </row>
    <row r="76" spans="1:47" ht="15" customHeight="1" x14ac:dyDescent="0.25">
      <c r="A76" s="405" t="s">
        <v>113</v>
      </c>
      <c r="B76" s="360" t="s">
        <v>114</v>
      </c>
      <c r="C76" s="405"/>
      <c r="D76" s="360" t="s">
        <v>115</v>
      </c>
      <c r="E76" s="405"/>
      <c r="F76" s="344" t="s">
        <v>116</v>
      </c>
      <c r="G76" s="359"/>
      <c r="H76" s="359"/>
      <c r="I76" s="345"/>
    </row>
    <row r="77" spans="1:47" ht="15" customHeight="1" x14ac:dyDescent="0.25">
      <c r="A77" s="322"/>
      <c r="B77" s="355"/>
      <c r="C77" s="340"/>
      <c r="D77" s="355"/>
      <c r="E77" s="340"/>
      <c r="F77" s="344" t="s">
        <v>117</v>
      </c>
      <c r="G77" s="345"/>
      <c r="H77" s="344" t="s">
        <v>118</v>
      </c>
      <c r="I77" s="345"/>
    </row>
    <row r="78" spans="1:47" ht="21" x14ac:dyDescent="0.25">
      <c r="A78" s="340"/>
      <c r="B78" s="202" t="s">
        <v>49</v>
      </c>
      <c r="C78" s="267" t="s">
        <v>119</v>
      </c>
      <c r="D78" s="202" t="s">
        <v>49</v>
      </c>
      <c r="E78" s="267" t="s">
        <v>119</v>
      </c>
      <c r="F78" s="202" t="s">
        <v>49</v>
      </c>
      <c r="G78" s="267" t="s">
        <v>119</v>
      </c>
      <c r="H78" s="202" t="s">
        <v>49</v>
      </c>
      <c r="I78" s="225" t="s">
        <v>119</v>
      </c>
    </row>
    <row r="79" spans="1:47" x14ac:dyDescent="0.25">
      <c r="A79" s="484" t="s">
        <v>120</v>
      </c>
      <c r="B79" s="257">
        <v>0</v>
      </c>
      <c r="C79" s="737">
        <v>3</v>
      </c>
      <c r="D79" s="257">
        <v>53</v>
      </c>
      <c r="E79" s="737">
        <v>173</v>
      </c>
      <c r="F79" s="259">
        <v>54</v>
      </c>
      <c r="G79" s="745">
        <v>185</v>
      </c>
      <c r="H79" s="259">
        <v>1</v>
      </c>
      <c r="I79" s="745">
        <v>12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746" t="s">
        <v>121</v>
      </c>
      <c r="B80" s="747"/>
      <c r="C80" s="748"/>
      <c r="D80" s="747"/>
      <c r="E80" s="748"/>
      <c r="F80" s="749"/>
      <c r="G80" s="750"/>
      <c r="H80" s="749"/>
      <c r="I80" s="750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746" t="s">
        <v>122</v>
      </c>
      <c r="B81" s="747">
        <v>0</v>
      </c>
      <c r="C81" s="748">
        <v>1</v>
      </c>
      <c r="D81" s="747">
        <v>1</v>
      </c>
      <c r="E81" s="748">
        <v>4</v>
      </c>
      <c r="F81" s="749">
        <v>1</v>
      </c>
      <c r="G81" s="750">
        <v>4</v>
      </c>
      <c r="H81" s="749"/>
      <c r="I81" s="750"/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746" t="s">
        <v>123</v>
      </c>
      <c r="B82" s="747"/>
      <c r="C82" s="748"/>
      <c r="D82" s="747"/>
      <c r="E82" s="748"/>
      <c r="F82" s="749"/>
      <c r="G82" s="750"/>
      <c r="H82" s="749"/>
      <c r="I82" s="750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746" t="s">
        <v>124</v>
      </c>
      <c r="B83" s="747">
        <v>0</v>
      </c>
      <c r="C83" s="748">
        <v>2</v>
      </c>
      <c r="D83" s="747">
        <v>6</v>
      </c>
      <c r="E83" s="748">
        <v>96</v>
      </c>
      <c r="F83" s="749">
        <v>7</v>
      </c>
      <c r="G83" s="750">
        <v>103</v>
      </c>
      <c r="H83" s="749">
        <v>1</v>
      </c>
      <c r="I83" s="750">
        <v>7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746" t="s">
        <v>125</v>
      </c>
      <c r="B84" s="747"/>
      <c r="C84" s="748"/>
      <c r="D84" s="747"/>
      <c r="E84" s="748"/>
      <c r="F84" s="749"/>
      <c r="G84" s="750"/>
      <c r="H84" s="749"/>
      <c r="I84" s="750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746" t="s">
        <v>126</v>
      </c>
      <c r="B85" s="747">
        <v>0</v>
      </c>
      <c r="C85" s="748">
        <v>0</v>
      </c>
      <c r="D85" s="747">
        <v>24</v>
      </c>
      <c r="E85" s="748">
        <v>3</v>
      </c>
      <c r="F85" s="749">
        <v>26</v>
      </c>
      <c r="G85" s="750">
        <v>4</v>
      </c>
      <c r="H85" s="749">
        <v>2</v>
      </c>
      <c r="I85" s="750">
        <v>1</v>
      </c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746" t="s">
        <v>127</v>
      </c>
      <c r="B86" s="747">
        <v>0</v>
      </c>
      <c r="C86" s="748">
        <v>0</v>
      </c>
      <c r="D86" s="747">
        <v>0</v>
      </c>
      <c r="E86" s="748">
        <v>20</v>
      </c>
      <c r="F86" s="749">
        <v>0</v>
      </c>
      <c r="G86" s="750">
        <v>20</v>
      </c>
      <c r="H86" s="749"/>
      <c r="I86" s="750"/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746" t="s">
        <v>128</v>
      </c>
      <c r="B87" s="747">
        <v>0</v>
      </c>
      <c r="C87" s="748">
        <v>0</v>
      </c>
      <c r="D87" s="747">
        <v>0</v>
      </c>
      <c r="E87" s="748">
        <v>45</v>
      </c>
      <c r="F87" s="749">
        <v>0</v>
      </c>
      <c r="G87" s="750">
        <v>45</v>
      </c>
      <c r="H87" s="749"/>
      <c r="I87" s="750"/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746" t="s">
        <v>129</v>
      </c>
      <c r="B88" s="747">
        <v>0</v>
      </c>
      <c r="C88" s="748">
        <v>0</v>
      </c>
      <c r="D88" s="747">
        <v>0</v>
      </c>
      <c r="E88" s="748">
        <v>73</v>
      </c>
      <c r="F88" s="749">
        <v>0</v>
      </c>
      <c r="G88" s="750">
        <v>76</v>
      </c>
      <c r="H88" s="749">
        <v>0</v>
      </c>
      <c r="I88" s="750">
        <v>3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746" t="s">
        <v>130</v>
      </c>
      <c r="B89" s="747">
        <v>0</v>
      </c>
      <c r="C89" s="748">
        <v>2</v>
      </c>
      <c r="D89" s="747">
        <v>0</v>
      </c>
      <c r="E89" s="748">
        <v>16</v>
      </c>
      <c r="F89" s="749"/>
      <c r="G89" s="750">
        <v>22</v>
      </c>
      <c r="H89" s="749">
        <v>0</v>
      </c>
      <c r="I89" s="750">
        <v>6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746" t="s">
        <v>131</v>
      </c>
      <c r="B90" s="747">
        <v>0</v>
      </c>
      <c r="C90" s="748">
        <v>2</v>
      </c>
      <c r="D90" s="747">
        <v>0</v>
      </c>
      <c r="E90" s="748">
        <v>17</v>
      </c>
      <c r="F90" s="749">
        <v>0</v>
      </c>
      <c r="G90" s="750">
        <v>19</v>
      </c>
      <c r="H90" s="749">
        <v>0</v>
      </c>
      <c r="I90" s="750">
        <v>2</v>
      </c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746" t="s">
        <v>132</v>
      </c>
      <c r="B91" s="747"/>
      <c r="C91" s="748"/>
      <c r="D91" s="747"/>
      <c r="E91" s="748"/>
      <c r="F91" s="749"/>
      <c r="G91" s="750"/>
      <c r="H91" s="749"/>
      <c r="I91" s="750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203" t="s">
        <v>34</v>
      </c>
      <c r="B92" s="204">
        <f t="shared" ref="B92:I92" si="5">SUM(B79:B91)</f>
        <v>0</v>
      </c>
      <c r="C92" s="204">
        <f t="shared" si="5"/>
        <v>10</v>
      </c>
      <c r="D92" s="204">
        <f t="shared" si="5"/>
        <v>84</v>
      </c>
      <c r="E92" s="204">
        <f t="shared" si="5"/>
        <v>447</v>
      </c>
      <c r="F92" s="204">
        <f t="shared" si="5"/>
        <v>88</v>
      </c>
      <c r="G92" s="204">
        <f t="shared" si="5"/>
        <v>478</v>
      </c>
      <c r="H92" s="204">
        <f t="shared" si="5"/>
        <v>4</v>
      </c>
      <c r="I92" s="200">
        <f t="shared" si="5"/>
        <v>31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341" t="s">
        <v>134</v>
      </c>
      <c r="B94" s="344" t="s">
        <v>135</v>
      </c>
      <c r="C94" s="359"/>
      <c r="D94" s="359"/>
      <c r="E94" s="359"/>
      <c r="F94" s="359"/>
      <c r="G94" s="345"/>
    </row>
    <row r="95" spans="1:47" x14ac:dyDescent="0.25">
      <c r="A95" s="342"/>
      <c r="B95" s="205" t="s">
        <v>136</v>
      </c>
      <c r="C95" s="202" t="s">
        <v>49</v>
      </c>
      <c r="D95" s="269" t="s">
        <v>119</v>
      </c>
      <c r="E95" s="216" t="s">
        <v>20</v>
      </c>
      <c r="F95" s="225" t="s">
        <v>21</v>
      </c>
      <c r="G95" s="225" t="s">
        <v>22</v>
      </c>
    </row>
    <row r="96" spans="1:47" x14ac:dyDescent="0.25">
      <c r="A96" s="484" t="s">
        <v>137</v>
      </c>
      <c r="B96" s="394">
        <f t="shared" ref="B96:B103" si="6">SUM(C96+D96)</f>
        <v>7</v>
      </c>
      <c r="C96" s="259">
        <v>2</v>
      </c>
      <c r="D96" s="751">
        <v>5</v>
      </c>
      <c r="E96" s="752">
        <v>3</v>
      </c>
      <c r="F96" s="263">
        <v>4</v>
      </c>
      <c r="G96" s="263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753" t="s">
        <v>138</v>
      </c>
      <c r="B97" s="754">
        <f t="shared" si="6"/>
        <v>20</v>
      </c>
      <c r="C97" s="650">
        <v>2</v>
      </c>
      <c r="D97" s="755">
        <v>18</v>
      </c>
      <c r="E97" s="756">
        <v>15</v>
      </c>
      <c r="F97" s="757">
        <v>5</v>
      </c>
      <c r="G97" s="757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588" t="s">
        <v>139</v>
      </c>
      <c r="B98" s="754">
        <f t="shared" si="6"/>
        <v>0</v>
      </c>
      <c r="C98" s="650"/>
      <c r="D98" s="755"/>
      <c r="E98" s="756"/>
      <c r="F98" s="757"/>
      <c r="G98" s="757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588" t="s">
        <v>140</v>
      </c>
      <c r="B99" s="754">
        <f t="shared" si="6"/>
        <v>1</v>
      </c>
      <c r="C99" s="650"/>
      <c r="D99" s="755">
        <v>1</v>
      </c>
      <c r="E99" s="756">
        <v>1</v>
      </c>
      <c r="F99" s="757"/>
      <c r="G99" s="757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588" t="s">
        <v>141</v>
      </c>
      <c r="B100" s="754">
        <f t="shared" si="6"/>
        <v>7</v>
      </c>
      <c r="C100" s="650"/>
      <c r="D100" s="755">
        <v>7</v>
      </c>
      <c r="E100" s="756">
        <v>7</v>
      </c>
      <c r="F100" s="757"/>
      <c r="G100" s="757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588" t="s">
        <v>142</v>
      </c>
      <c r="B101" s="754">
        <f t="shared" si="6"/>
        <v>0</v>
      </c>
      <c r="C101" s="650"/>
      <c r="D101" s="755"/>
      <c r="E101" s="756"/>
      <c r="F101" s="757"/>
      <c r="G101" s="757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753" t="s">
        <v>143</v>
      </c>
      <c r="B102" s="754">
        <f t="shared" si="6"/>
        <v>0</v>
      </c>
      <c r="C102" s="650"/>
      <c r="D102" s="755"/>
      <c r="E102" s="756"/>
      <c r="F102" s="757"/>
      <c r="G102" s="757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650"/>
      <c r="D103" s="755"/>
      <c r="E103" s="756"/>
      <c r="F103" s="652"/>
      <c r="G103" s="652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653" t="s">
        <v>34</v>
      </c>
      <c r="B104" s="206">
        <f t="shared" ref="B104:G104" si="10">SUM(B96:B103)</f>
        <v>35</v>
      </c>
      <c r="C104" s="207">
        <f t="shared" si="10"/>
        <v>4</v>
      </c>
      <c r="D104" s="217">
        <f t="shared" si="10"/>
        <v>31</v>
      </c>
      <c r="E104" s="218">
        <f t="shared" si="10"/>
        <v>26</v>
      </c>
      <c r="F104" s="226">
        <f t="shared" si="10"/>
        <v>9</v>
      </c>
      <c r="G104" s="226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356" t="s">
        <v>146</v>
      </c>
      <c r="B106" s="356" t="s">
        <v>147</v>
      </c>
      <c r="C106" s="361" t="s">
        <v>47</v>
      </c>
      <c r="D106" s="361"/>
      <c r="E106" s="361"/>
      <c r="F106" s="362" t="s">
        <v>148</v>
      </c>
      <c r="G106" s="504"/>
    </row>
    <row r="107" spans="1:47" ht="21" x14ac:dyDescent="0.25">
      <c r="A107" s="357"/>
      <c r="B107" s="357"/>
      <c r="C107" s="208" t="s">
        <v>149</v>
      </c>
      <c r="D107" s="506" t="s">
        <v>150</v>
      </c>
      <c r="E107" s="219" t="s">
        <v>151</v>
      </c>
      <c r="F107" s="220" t="s">
        <v>152</v>
      </c>
      <c r="G107" s="227" t="s">
        <v>153</v>
      </c>
    </row>
    <row r="108" spans="1:47" x14ac:dyDescent="0.25">
      <c r="A108" s="509" t="s">
        <v>154</v>
      </c>
      <c r="B108" s="510">
        <f>SUM(C108:E108)</f>
        <v>36</v>
      </c>
      <c r="C108" s="434"/>
      <c r="D108" s="723">
        <v>22</v>
      </c>
      <c r="E108" s="511">
        <v>14</v>
      </c>
      <c r="F108" s="758">
        <v>0</v>
      </c>
      <c r="G108" s="759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657"/>
      <c r="D109" s="658"/>
      <c r="E109" s="659"/>
      <c r="F109" s="660"/>
      <c r="G109" s="661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16814.21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",[6]NOMBRE!B2," - ","( ",[6]NOMBRE!C2,[6]NOMBRE!D2,[6]NOMBRE!E2,[6]NOMBRE!F2,[6]NOMBRE!G2," )")</f>
        <v>COMUNA: LINARES - ( 07401 )</v>
      </c>
    </row>
    <row r="3" spans="1:112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12" x14ac:dyDescent="0.25">
      <c r="A4" s="1" t="str">
        <f>CONCATENATE("MES: ",[6]NOMBRE!B6," - ","( ",[6]NOMBRE!C6,[6]NOMBRE!D6," )")</f>
        <v>MES: MAYO - ( 05 )</v>
      </c>
    </row>
    <row r="5" spans="1:112" x14ac:dyDescent="0.25">
      <c r="A5" s="1" t="str">
        <f>CONCATENATE("AÑO: ",[6]NOMBRE!B7)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363" t="s">
        <v>6</v>
      </c>
      <c r="C9" s="374" t="s">
        <v>7</v>
      </c>
      <c r="D9" s="374" t="s">
        <v>8</v>
      </c>
      <c r="E9" s="374" t="s">
        <v>9</v>
      </c>
      <c r="F9" s="375" t="s">
        <v>10</v>
      </c>
      <c r="G9" s="364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65"/>
      <c r="Z9" s="366" t="s">
        <v>12</v>
      </c>
      <c r="AA9" s="366"/>
      <c r="AB9" s="366"/>
      <c r="AC9" s="366"/>
      <c r="AD9" s="366"/>
      <c r="AE9" s="335"/>
    </row>
    <row r="10" spans="1:112" x14ac:dyDescent="0.25">
      <c r="A10" s="271"/>
      <c r="B10" s="274"/>
      <c r="C10" s="277"/>
      <c r="D10" s="277"/>
      <c r="E10" s="277"/>
      <c r="F10" s="280"/>
      <c r="G10" s="367" t="s">
        <v>13</v>
      </c>
      <c r="H10" s="290"/>
      <c r="I10" s="290"/>
      <c r="J10" s="375"/>
      <c r="K10" s="367" t="s">
        <v>14</v>
      </c>
      <c r="L10" s="290"/>
      <c r="M10" s="290"/>
      <c r="N10" s="290"/>
      <c r="O10" s="375"/>
      <c r="P10" s="367" t="s">
        <v>15</v>
      </c>
      <c r="Q10" s="290"/>
      <c r="R10" s="290"/>
      <c r="S10" s="290"/>
      <c r="T10" s="375"/>
      <c r="U10" s="367" t="s">
        <v>16</v>
      </c>
      <c r="V10" s="290"/>
      <c r="W10" s="290"/>
      <c r="X10" s="290"/>
      <c r="Y10" s="368"/>
      <c r="Z10" s="290" t="s">
        <v>17</v>
      </c>
      <c r="AA10" s="290"/>
      <c r="AB10" s="375"/>
      <c r="AC10" s="367" t="s">
        <v>18</v>
      </c>
      <c r="AD10" s="290"/>
      <c r="AE10" s="375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209" t="s">
        <v>19</v>
      </c>
      <c r="H12" s="519" t="s">
        <v>20</v>
      </c>
      <c r="I12" s="519" t="s">
        <v>21</v>
      </c>
      <c r="J12" s="194" t="s">
        <v>22</v>
      </c>
      <c r="K12" s="209" t="s">
        <v>19</v>
      </c>
      <c r="L12" s="519" t="s">
        <v>20</v>
      </c>
      <c r="M12" s="519" t="s">
        <v>21</v>
      </c>
      <c r="N12" s="519" t="s">
        <v>22</v>
      </c>
      <c r="O12" s="194" t="s">
        <v>23</v>
      </c>
      <c r="P12" s="209" t="s">
        <v>19</v>
      </c>
      <c r="Q12" s="519" t="s">
        <v>20</v>
      </c>
      <c r="R12" s="519" t="s">
        <v>21</v>
      </c>
      <c r="S12" s="519" t="s">
        <v>22</v>
      </c>
      <c r="T12" s="194" t="s">
        <v>23</v>
      </c>
      <c r="U12" s="209" t="s">
        <v>19</v>
      </c>
      <c r="V12" s="519" t="s">
        <v>20</v>
      </c>
      <c r="W12" s="519" t="s">
        <v>21</v>
      </c>
      <c r="X12" s="519" t="s">
        <v>22</v>
      </c>
      <c r="Y12" s="221" t="s">
        <v>23</v>
      </c>
      <c r="Z12" s="209" t="s">
        <v>19</v>
      </c>
      <c r="AA12" s="519" t="s">
        <v>24</v>
      </c>
      <c r="AB12" s="228" t="s">
        <v>25</v>
      </c>
      <c r="AC12" s="209" t="s">
        <v>19</v>
      </c>
      <c r="AD12" s="519" t="s">
        <v>24</v>
      </c>
      <c r="AE12" s="228" t="s">
        <v>25</v>
      </c>
    </row>
    <row r="13" spans="1:112" x14ac:dyDescent="0.25">
      <c r="A13" s="210" t="s">
        <v>26</v>
      </c>
      <c r="B13" s="211">
        <f t="shared" ref="B13:AE13" si="0">SUM(B14:B17)</f>
        <v>6</v>
      </c>
      <c r="C13" s="222">
        <f t="shared" si="0"/>
        <v>6</v>
      </c>
      <c r="D13" s="526">
        <f t="shared" si="0"/>
        <v>6</v>
      </c>
      <c r="E13" s="526">
        <f t="shared" si="0"/>
        <v>1559</v>
      </c>
      <c r="F13" s="195">
        <f t="shared" si="0"/>
        <v>1444</v>
      </c>
      <c r="G13" s="212">
        <f t="shared" si="0"/>
        <v>700</v>
      </c>
      <c r="H13" s="526">
        <f t="shared" si="0"/>
        <v>700</v>
      </c>
      <c r="I13" s="526">
        <f t="shared" si="0"/>
        <v>0</v>
      </c>
      <c r="J13" s="195">
        <f t="shared" si="0"/>
        <v>0</v>
      </c>
      <c r="K13" s="212">
        <f t="shared" si="0"/>
        <v>687.56000000000006</v>
      </c>
      <c r="L13" s="526">
        <f t="shared" si="0"/>
        <v>551.52</v>
      </c>
      <c r="M13" s="526">
        <f t="shared" si="0"/>
        <v>1</v>
      </c>
      <c r="N13" s="526">
        <f t="shared" si="0"/>
        <v>3.7</v>
      </c>
      <c r="O13" s="195">
        <f t="shared" si="0"/>
        <v>131.34</v>
      </c>
      <c r="P13" s="212">
        <f t="shared" si="0"/>
        <v>411.89</v>
      </c>
      <c r="Q13" s="526">
        <f t="shared" si="0"/>
        <v>168.28</v>
      </c>
      <c r="R13" s="526">
        <f t="shared" si="0"/>
        <v>180.88</v>
      </c>
      <c r="S13" s="526">
        <f t="shared" si="0"/>
        <v>9.0299999999999994</v>
      </c>
      <c r="T13" s="195">
        <f t="shared" si="0"/>
        <v>53.7</v>
      </c>
      <c r="U13" s="212">
        <f t="shared" si="0"/>
        <v>127.92</v>
      </c>
      <c r="V13" s="526">
        <f t="shared" si="0"/>
        <v>99.43</v>
      </c>
      <c r="W13" s="526">
        <f t="shared" si="0"/>
        <v>6.07</v>
      </c>
      <c r="X13" s="526">
        <f t="shared" si="0"/>
        <v>1.75</v>
      </c>
      <c r="Y13" s="223">
        <f t="shared" si="0"/>
        <v>20.67</v>
      </c>
      <c r="Z13" s="222">
        <f t="shared" si="0"/>
        <v>41.32</v>
      </c>
      <c r="AA13" s="526">
        <f>SUM(AA14:AA17)</f>
        <v>30.139999999999997</v>
      </c>
      <c r="AB13" s="229">
        <f t="shared" si="0"/>
        <v>11.18</v>
      </c>
      <c r="AC13" s="212">
        <f t="shared" si="0"/>
        <v>35.99</v>
      </c>
      <c r="AD13" s="526">
        <f t="shared" si="0"/>
        <v>31.31</v>
      </c>
      <c r="AE13" s="229">
        <f t="shared" si="0"/>
        <v>4.68</v>
      </c>
    </row>
    <row r="14" spans="1:112" x14ac:dyDescent="0.25">
      <c r="A14" s="760" t="s">
        <v>27</v>
      </c>
      <c r="B14" s="761">
        <v>5</v>
      </c>
      <c r="C14" s="762">
        <v>5</v>
      </c>
      <c r="D14" s="762">
        <v>5</v>
      </c>
      <c r="E14" s="762">
        <v>815</v>
      </c>
      <c r="F14" s="762">
        <v>700</v>
      </c>
      <c r="G14" s="763">
        <f>SUM(H14:J14)</f>
        <v>700</v>
      </c>
      <c r="H14" s="764">
        <v>700</v>
      </c>
      <c r="I14" s="762">
        <v>0</v>
      </c>
      <c r="J14" s="762">
        <v>0</v>
      </c>
      <c r="K14" s="380">
        <f>SUM(L14:O14)</f>
        <v>594.84</v>
      </c>
      <c r="L14" s="764">
        <v>474.47</v>
      </c>
      <c r="M14" s="762">
        <v>1</v>
      </c>
      <c r="N14" s="230">
        <v>3.7</v>
      </c>
      <c r="O14" s="765">
        <v>115.67</v>
      </c>
      <c r="P14" s="380">
        <f>SUM(Q14:T14)</f>
        <v>231.30999999999997</v>
      </c>
      <c r="Q14" s="764">
        <v>18.7</v>
      </c>
      <c r="R14" s="762">
        <v>180.88</v>
      </c>
      <c r="S14" s="230">
        <v>9.0299999999999994</v>
      </c>
      <c r="T14" s="765">
        <v>22.7</v>
      </c>
      <c r="U14" s="380">
        <f>SUM(V14:Y14)</f>
        <v>11.97</v>
      </c>
      <c r="V14" s="764">
        <v>1.1499999999999999</v>
      </c>
      <c r="W14" s="762">
        <v>6.07</v>
      </c>
      <c r="X14" s="230">
        <v>1.75</v>
      </c>
      <c r="Y14" s="766">
        <v>3</v>
      </c>
      <c r="Z14" s="381">
        <f>SUM(AA14:AB14)</f>
        <v>34.26</v>
      </c>
      <c r="AA14" s="762">
        <v>23.33</v>
      </c>
      <c r="AB14" s="29">
        <v>10.93</v>
      </c>
      <c r="AC14" s="380">
        <f>SUM(AD14:AE14)</f>
        <v>10.06</v>
      </c>
      <c r="AD14" s="762">
        <v>6.91</v>
      </c>
      <c r="AE14" s="29">
        <v>3.15</v>
      </c>
    </row>
    <row r="15" spans="1:112" x14ac:dyDescent="0.25">
      <c r="A15" s="767" t="s">
        <v>28</v>
      </c>
      <c r="B15" s="31">
        <v>1</v>
      </c>
      <c r="C15" s="32">
        <v>1</v>
      </c>
      <c r="D15" s="32">
        <v>1</v>
      </c>
      <c r="E15" s="32">
        <v>744</v>
      </c>
      <c r="F15" s="32">
        <v>744</v>
      </c>
      <c r="G15" s="768">
        <f>SUM(H15:J15)</f>
        <v>0</v>
      </c>
      <c r="H15" s="34">
        <v>0</v>
      </c>
      <c r="I15" s="32">
        <v>0</v>
      </c>
      <c r="J15" s="34">
        <v>0</v>
      </c>
      <c r="K15" s="768">
        <f>SUM(L15:O15)</f>
        <v>92.72</v>
      </c>
      <c r="L15" s="34">
        <v>77.05</v>
      </c>
      <c r="M15" s="34">
        <v>0</v>
      </c>
      <c r="N15" s="769">
        <v>0</v>
      </c>
      <c r="O15" s="770">
        <v>15.67</v>
      </c>
      <c r="P15" s="768">
        <f>SUM(Q15:T15)</f>
        <v>180.58</v>
      </c>
      <c r="Q15" s="34">
        <v>149.58000000000001</v>
      </c>
      <c r="R15" s="32">
        <v>0</v>
      </c>
      <c r="S15" s="769">
        <v>0</v>
      </c>
      <c r="T15" s="770">
        <v>31</v>
      </c>
      <c r="U15" s="768">
        <f>SUM(V15:Y15)</f>
        <v>115.95</v>
      </c>
      <c r="V15" s="34">
        <v>98.28</v>
      </c>
      <c r="W15" s="32">
        <v>0</v>
      </c>
      <c r="X15" s="769">
        <v>0</v>
      </c>
      <c r="Y15" s="771">
        <v>17.670000000000002</v>
      </c>
      <c r="Z15" s="772">
        <f>SUM(AA15:AB15)</f>
        <v>7.06</v>
      </c>
      <c r="AA15" s="32">
        <v>6.81</v>
      </c>
      <c r="AB15" s="36">
        <v>0.25</v>
      </c>
      <c r="AC15" s="768">
        <f>SUM(AD15:AE15)</f>
        <v>25.93</v>
      </c>
      <c r="AD15" s="32">
        <v>24.4</v>
      </c>
      <c r="AE15" s="36">
        <v>1.53</v>
      </c>
    </row>
    <row r="16" spans="1:112" x14ac:dyDescent="0.25">
      <c r="A16" s="773" t="s">
        <v>29</v>
      </c>
      <c r="B16" s="31"/>
      <c r="C16" s="32"/>
      <c r="D16" s="32"/>
      <c r="E16" s="32"/>
      <c r="F16" s="32"/>
      <c r="G16" s="768">
        <f>SUM(H16:J16)</f>
        <v>0</v>
      </c>
      <c r="H16" s="34"/>
      <c r="I16" s="32"/>
      <c r="J16" s="38"/>
      <c r="K16" s="768">
        <f>SUM(L16:O16)</f>
        <v>0</v>
      </c>
      <c r="L16" s="34"/>
      <c r="M16" s="38"/>
      <c r="N16" s="670"/>
      <c r="O16" s="671"/>
      <c r="P16" s="768">
        <f>SUM(Q16:T16)</f>
        <v>0</v>
      </c>
      <c r="Q16" s="34"/>
      <c r="R16" s="38"/>
      <c r="S16" s="670"/>
      <c r="T16" s="671"/>
      <c r="U16" s="768">
        <f>SUM(V16:Y16)</f>
        <v>0</v>
      </c>
      <c r="V16" s="34"/>
      <c r="W16" s="38"/>
      <c r="X16" s="670"/>
      <c r="Y16" s="672"/>
      <c r="Z16" s="772">
        <f>SUM(AA16:AB16)</f>
        <v>0</v>
      </c>
      <c r="AA16" s="32"/>
      <c r="AB16" s="36"/>
      <c r="AC16" s="768">
        <f>SUM(AD16:AE16)</f>
        <v>0</v>
      </c>
      <c r="AD16" s="32"/>
      <c r="AE16" s="36"/>
    </row>
    <row r="17" spans="1:31" x14ac:dyDescent="0.25">
      <c r="A17" s="673" t="s">
        <v>30</v>
      </c>
      <c r="B17" s="774"/>
      <c r="C17" s="681"/>
      <c r="D17" s="40"/>
      <c r="E17" s="40"/>
      <c r="F17" s="41"/>
      <c r="G17" s="775">
        <f>SUM(H17:J17)</f>
        <v>0</v>
      </c>
      <c r="H17" s="43"/>
      <c r="I17" s="44"/>
      <c r="J17" s="677"/>
      <c r="K17" s="678">
        <f>SUM(L17:O17)</f>
        <v>0</v>
      </c>
      <c r="L17" s="43"/>
      <c r="M17" s="679"/>
      <c r="N17" s="680"/>
      <c r="O17" s="677"/>
      <c r="P17" s="678">
        <f>SUM(Q17:T17)</f>
        <v>0</v>
      </c>
      <c r="Q17" s="679"/>
      <c r="R17" s="681"/>
      <c r="S17" s="680"/>
      <c r="T17" s="776"/>
      <c r="U17" s="678">
        <f>SUM(V17:Y17)</f>
        <v>0</v>
      </c>
      <c r="V17" s="679"/>
      <c r="W17" s="681"/>
      <c r="X17" s="680"/>
      <c r="Y17" s="682"/>
      <c r="Z17" s="178">
        <f>SUM(AA17:AB17)</f>
        <v>0</v>
      </c>
      <c r="AA17" s="681"/>
      <c r="AB17" s="190"/>
      <c r="AC17" s="775">
        <f>SUM(AD17:AE17)</f>
        <v>0</v>
      </c>
      <c r="AD17" s="681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683"/>
      <c r="D20" s="683"/>
      <c r="E20" s="683"/>
      <c r="F20" s="683"/>
      <c r="G20" s="49"/>
    </row>
    <row r="21" spans="1:31" ht="21" x14ac:dyDescent="0.25">
      <c r="A21" s="268" t="s">
        <v>33</v>
      </c>
      <c r="B21" s="265" t="s">
        <v>34</v>
      </c>
      <c r="C21" s="391" t="s">
        <v>35</v>
      </c>
      <c r="D21" s="392" t="s">
        <v>36</v>
      </c>
      <c r="E21" s="392" t="s">
        <v>37</v>
      </c>
      <c r="F21" s="392" t="s">
        <v>38</v>
      </c>
      <c r="G21" s="224" t="s">
        <v>39</v>
      </c>
    </row>
    <row r="22" spans="1:31" x14ac:dyDescent="0.25">
      <c r="A22" s="393" t="s">
        <v>40</v>
      </c>
      <c r="B22" s="394">
        <f>SUM(C22:G22)</f>
        <v>9</v>
      </c>
      <c r="C22" s="395"/>
      <c r="D22" s="684"/>
      <c r="E22" s="684">
        <v>9</v>
      </c>
      <c r="F22" s="684"/>
      <c r="G22" s="685"/>
    </row>
    <row r="23" spans="1:31" x14ac:dyDescent="0.25">
      <c r="A23" s="686" t="s">
        <v>41</v>
      </c>
      <c r="B23" s="687">
        <f>SUM(C23:G23)</f>
        <v>184</v>
      </c>
      <c r="C23" s="688"/>
      <c r="D23" s="689"/>
      <c r="E23" s="689">
        <v>184</v>
      </c>
      <c r="F23" s="689"/>
      <c r="G23" s="690"/>
    </row>
    <row r="24" spans="1:31" x14ac:dyDescent="0.25">
      <c r="A24" s="686" t="s">
        <v>42</v>
      </c>
      <c r="B24" s="687">
        <f>SUM(C24:G24)</f>
        <v>184</v>
      </c>
      <c r="C24" s="688"/>
      <c r="D24" s="689"/>
      <c r="E24" s="689">
        <v>184</v>
      </c>
      <c r="F24" s="689"/>
      <c r="G24" s="690"/>
    </row>
    <row r="25" spans="1:31" x14ac:dyDescent="0.25">
      <c r="A25" s="686" t="s">
        <v>43</v>
      </c>
      <c r="B25" s="687">
        <f>SUM(C25:G25)</f>
        <v>184</v>
      </c>
      <c r="C25" s="688"/>
      <c r="D25" s="689"/>
      <c r="E25" s="689">
        <v>184</v>
      </c>
      <c r="F25" s="689"/>
      <c r="G25" s="690"/>
    </row>
    <row r="26" spans="1:31" x14ac:dyDescent="0.25">
      <c r="A26" s="179" t="s">
        <v>44</v>
      </c>
      <c r="B26" s="691">
        <f>SUM(C26:G26)</f>
        <v>184</v>
      </c>
      <c r="C26" s="777"/>
      <c r="D26" s="196"/>
      <c r="E26" s="689">
        <v>184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693"/>
      <c r="D28" s="693"/>
      <c r="E28" s="693"/>
      <c r="F28" s="693"/>
      <c r="G28" s="693"/>
      <c r="H28" s="693"/>
      <c r="I28" s="694"/>
      <c r="J28" s="694"/>
      <c r="K28" s="695"/>
      <c r="L28" s="695"/>
    </row>
    <row r="29" spans="1:31" x14ac:dyDescent="0.25">
      <c r="A29" s="295" t="s">
        <v>33</v>
      </c>
      <c r="B29" s="405"/>
      <c r="C29" s="341" t="s">
        <v>34</v>
      </c>
      <c r="D29" s="344" t="s">
        <v>47</v>
      </c>
      <c r="E29" s="359"/>
      <c r="F29" s="369"/>
      <c r="G29" s="370" t="s">
        <v>48</v>
      </c>
      <c r="H29" s="370"/>
      <c r="I29" s="370"/>
      <c r="J29" s="370"/>
      <c r="K29" s="370"/>
      <c r="L29" s="343"/>
    </row>
    <row r="30" spans="1:31" x14ac:dyDescent="0.25">
      <c r="A30" s="339"/>
      <c r="B30" s="340"/>
      <c r="C30" s="342"/>
      <c r="D30" s="406" t="s">
        <v>49</v>
      </c>
      <c r="E30" s="406" t="s">
        <v>50</v>
      </c>
      <c r="F30" s="269" t="s">
        <v>51</v>
      </c>
      <c r="G30" s="266" t="s">
        <v>52</v>
      </c>
      <c r="H30" s="406" t="s">
        <v>53</v>
      </c>
      <c r="I30" s="406" t="s">
        <v>54</v>
      </c>
      <c r="J30" s="406" t="s">
        <v>55</v>
      </c>
      <c r="K30" s="406" t="s">
        <v>56</v>
      </c>
      <c r="L30" s="406" t="s">
        <v>57</v>
      </c>
    </row>
    <row r="31" spans="1:31" x14ac:dyDescent="0.25">
      <c r="A31" s="407" t="s">
        <v>41</v>
      </c>
      <c r="B31" s="408"/>
      <c r="C31" s="778">
        <f>SUM(D31:F31)</f>
        <v>94</v>
      </c>
      <c r="D31" s="410">
        <v>1</v>
      </c>
      <c r="E31" s="779">
        <v>2</v>
      </c>
      <c r="F31" s="780">
        <v>91</v>
      </c>
      <c r="G31" s="737">
        <v>0</v>
      </c>
      <c r="H31" s="779">
        <v>60</v>
      </c>
      <c r="I31" s="779">
        <v>24</v>
      </c>
      <c r="J31" s="779">
        <v>10</v>
      </c>
      <c r="K31" s="779">
        <v>0</v>
      </c>
      <c r="L31" s="779">
        <v>0</v>
      </c>
    </row>
    <row r="32" spans="1:31" x14ac:dyDescent="0.25">
      <c r="A32" s="697" t="s">
        <v>42</v>
      </c>
      <c r="B32" s="698"/>
      <c r="C32" s="778">
        <f t="shared" ref="C32:C37" si="1">SUM(D32:F32)</f>
        <v>114</v>
      </c>
      <c r="D32" s="779">
        <v>1</v>
      </c>
      <c r="E32" s="779">
        <v>2</v>
      </c>
      <c r="F32" s="780">
        <v>111</v>
      </c>
      <c r="G32" s="737">
        <v>0</v>
      </c>
      <c r="H32" s="779">
        <v>70</v>
      </c>
      <c r="I32" s="779">
        <v>34</v>
      </c>
      <c r="J32" s="779">
        <v>10</v>
      </c>
      <c r="K32" s="779">
        <v>0</v>
      </c>
      <c r="L32" s="779">
        <v>0</v>
      </c>
    </row>
    <row r="33" spans="1:12" x14ac:dyDescent="0.25">
      <c r="A33" s="697" t="s">
        <v>43</v>
      </c>
      <c r="B33" s="698"/>
      <c r="C33" s="778">
        <f t="shared" si="1"/>
        <v>744</v>
      </c>
      <c r="D33" s="779">
        <v>2</v>
      </c>
      <c r="E33" s="779">
        <v>14</v>
      </c>
      <c r="F33" s="780">
        <v>728</v>
      </c>
      <c r="G33" s="737">
        <v>0</v>
      </c>
      <c r="H33" s="779">
        <v>462</v>
      </c>
      <c r="I33" s="779">
        <v>232</v>
      </c>
      <c r="J33" s="779">
        <v>50</v>
      </c>
      <c r="K33" s="779">
        <v>0</v>
      </c>
      <c r="L33" s="779">
        <v>0</v>
      </c>
    </row>
    <row r="34" spans="1:12" x14ac:dyDescent="0.25">
      <c r="A34" s="699" t="s">
        <v>44</v>
      </c>
      <c r="B34" s="700"/>
      <c r="C34" s="701">
        <f t="shared" si="1"/>
        <v>78</v>
      </c>
      <c r="D34" s="702">
        <v>1</v>
      </c>
      <c r="E34" s="702">
        <v>1</v>
      </c>
      <c r="F34" s="703">
        <v>76</v>
      </c>
      <c r="G34" s="704">
        <v>0</v>
      </c>
      <c r="H34" s="702">
        <v>49</v>
      </c>
      <c r="I34" s="702">
        <v>21</v>
      </c>
      <c r="J34" s="702">
        <v>8</v>
      </c>
      <c r="K34" s="702">
        <v>0</v>
      </c>
      <c r="L34" s="702">
        <v>0</v>
      </c>
    </row>
    <row r="35" spans="1:12" x14ac:dyDescent="0.25">
      <c r="A35" s="311" t="s">
        <v>58</v>
      </c>
      <c r="B35" s="80" t="s">
        <v>59</v>
      </c>
      <c r="C35" s="778">
        <f t="shared" si="1"/>
        <v>6</v>
      </c>
      <c r="D35" s="779">
        <v>0</v>
      </c>
      <c r="E35" s="779">
        <v>0</v>
      </c>
      <c r="F35" s="780">
        <v>6</v>
      </c>
      <c r="G35" s="737">
        <v>0</v>
      </c>
      <c r="H35" s="779">
        <v>3</v>
      </c>
      <c r="I35" s="779">
        <v>3</v>
      </c>
      <c r="J35" s="779">
        <v>0</v>
      </c>
      <c r="K35" s="779">
        <v>0</v>
      </c>
      <c r="L35" s="779">
        <v>0</v>
      </c>
    </row>
    <row r="36" spans="1:12" x14ac:dyDescent="0.25">
      <c r="A36" s="346"/>
      <c r="B36" s="705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9</v>
      </c>
      <c r="D37" s="180">
        <v>0</v>
      </c>
      <c r="E37" s="180">
        <v>1</v>
      </c>
      <c r="F37" s="181">
        <v>8</v>
      </c>
      <c r="G37" s="182">
        <v>0</v>
      </c>
      <c r="H37" s="180">
        <v>5</v>
      </c>
      <c r="I37" s="180">
        <v>3</v>
      </c>
      <c r="J37" s="180">
        <v>1</v>
      </c>
      <c r="K37" s="180">
        <v>0</v>
      </c>
      <c r="L37" s="180">
        <v>0</v>
      </c>
    </row>
    <row r="38" spans="1:12" s="10" customFormat="1" ht="12" x14ac:dyDescent="0.2">
      <c r="A38" s="706" t="s">
        <v>62</v>
      </c>
      <c r="B38" s="707"/>
    </row>
    <row r="39" spans="1:12" x14ac:dyDescent="0.25">
      <c r="A39" s="406" t="s">
        <v>63</v>
      </c>
      <c r="B39" s="406" t="s">
        <v>19</v>
      </c>
    </row>
    <row r="40" spans="1:12" x14ac:dyDescent="0.25">
      <c r="A40" s="778" t="s">
        <v>64</v>
      </c>
      <c r="B40" s="779">
        <v>173</v>
      </c>
    </row>
    <row r="41" spans="1:12" x14ac:dyDescent="0.25">
      <c r="A41" s="778" t="s">
        <v>65</v>
      </c>
      <c r="B41" s="779">
        <v>653</v>
      </c>
    </row>
    <row r="42" spans="1:12" x14ac:dyDescent="0.25">
      <c r="A42" s="778" t="s">
        <v>66</v>
      </c>
      <c r="B42" s="779">
        <v>764</v>
      </c>
    </row>
    <row r="43" spans="1:12" x14ac:dyDescent="0.25">
      <c r="A43" s="778" t="s">
        <v>67</v>
      </c>
      <c r="B43" s="779">
        <v>0</v>
      </c>
    </row>
    <row r="44" spans="1:12" x14ac:dyDescent="0.25">
      <c r="A44" s="778" t="s">
        <v>68</v>
      </c>
      <c r="B44" s="779">
        <v>483</v>
      </c>
    </row>
    <row r="45" spans="1:12" x14ac:dyDescent="0.25">
      <c r="A45" s="778" t="s">
        <v>69</v>
      </c>
      <c r="B45" s="779">
        <v>0</v>
      </c>
    </row>
    <row r="46" spans="1:12" x14ac:dyDescent="0.25">
      <c r="A46" s="778" t="s">
        <v>70</v>
      </c>
      <c r="B46" s="779">
        <v>0</v>
      </c>
    </row>
    <row r="47" spans="1:12" x14ac:dyDescent="0.25">
      <c r="A47" s="85" t="s">
        <v>71</v>
      </c>
      <c r="B47" s="86">
        <v>0</v>
      </c>
    </row>
    <row r="48" spans="1:12" x14ac:dyDescent="0.25">
      <c r="A48" s="701" t="s">
        <v>72</v>
      </c>
      <c r="B48" s="702">
        <v>0</v>
      </c>
    </row>
    <row r="49" spans="1:6" s="10" customFormat="1" ht="12" x14ac:dyDescent="0.2">
      <c r="A49" s="781" t="s">
        <v>73</v>
      </c>
      <c r="B49" s="71"/>
      <c r="C49" s="9"/>
      <c r="D49" s="478"/>
      <c r="E49" s="478"/>
    </row>
    <row r="50" spans="1:6" ht="31.5" x14ac:dyDescent="0.25">
      <c r="A50" s="406" t="s">
        <v>33</v>
      </c>
      <c r="B50" s="406" t="s">
        <v>34</v>
      </c>
      <c r="C50" s="406" t="s">
        <v>74</v>
      </c>
      <c r="D50" s="406" t="s">
        <v>75</v>
      </c>
      <c r="E50" s="406" t="s">
        <v>76</v>
      </c>
    </row>
    <row r="51" spans="1:6" x14ac:dyDescent="0.25">
      <c r="A51" s="782" t="s">
        <v>77</v>
      </c>
      <c r="B51" s="783">
        <f>SUM(C51:E51)</f>
        <v>930</v>
      </c>
      <c r="C51" s="784">
        <v>930</v>
      </c>
      <c r="D51" s="784">
        <v>0</v>
      </c>
      <c r="E51" s="784">
        <v>0</v>
      </c>
    </row>
    <row r="52" spans="1:6" x14ac:dyDescent="0.25">
      <c r="A52" s="782" t="s">
        <v>78</v>
      </c>
      <c r="B52" s="783">
        <f>SUM(C52:E52)</f>
        <v>744</v>
      </c>
      <c r="C52" s="784">
        <v>744</v>
      </c>
      <c r="D52" s="784">
        <v>0</v>
      </c>
      <c r="E52" s="784">
        <v>0</v>
      </c>
    </row>
    <row r="53" spans="1:6" x14ac:dyDescent="0.25">
      <c r="A53" s="701" t="s">
        <v>79</v>
      </c>
      <c r="B53" s="709">
        <f>SUM(C53:E53)</f>
        <v>186</v>
      </c>
      <c r="C53" s="710">
        <v>186</v>
      </c>
      <c r="D53" s="710">
        <v>0</v>
      </c>
      <c r="E53" s="710">
        <v>0</v>
      </c>
    </row>
    <row r="54" spans="1:6" s="10" customFormat="1" ht="12" x14ac:dyDescent="0.2">
      <c r="A54" s="477" t="s">
        <v>80</v>
      </c>
      <c r="B54" s="93"/>
      <c r="C54" s="94"/>
      <c r="D54" s="94"/>
      <c r="E54" s="711"/>
      <c r="F54" s="711"/>
    </row>
    <row r="55" spans="1:6" ht="31.5" x14ac:dyDescent="0.25">
      <c r="A55" s="205" t="s">
        <v>81</v>
      </c>
      <c r="B55" s="205" t="s">
        <v>34</v>
      </c>
      <c r="C55" s="202" t="s">
        <v>82</v>
      </c>
      <c r="D55" s="216" t="s">
        <v>83</v>
      </c>
      <c r="E55" s="430" t="s">
        <v>51</v>
      </c>
      <c r="F55" s="266" t="s">
        <v>76</v>
      </c>
    </row>
    <row r="56" spans="1:6" x14ac:dyDescent="0.25">
      <c r="A56" s="432" t="s">
        <v>84</v>
      </c>
      <c r="B56" s="433">
        <f>SUM(C56:E56)</f>
        <v>0</v>
      </c>
      <c r="C56" s="434"/>
      <c r="D56" s="435"/>
      <c r="E56" s="712"/>
      <c r="F56" s="785"/>
    </row>
    <row r="57" spans="1:6" x14ac:dyDescent="0.25">
      <c r="A57" s="713" t="s">
        <v>85</v>
      </c>
      <c r="B57" s="714">
        <f>SUM(C57:E57)</f>
        <v>0</v>
      </c>
      <c r="C57" s="715"/>
      <c r="D57" s="716"/>
      <c r="E57" s="717"/>
      <c r="F57" s="785"/>
    </row>
    <row r="58" spans="1:6" x14ac:dyDescent="0.25">
      <c r="A58" s="184" t="s">
        <v>86</v>
      </c>
      <c r="B58" s="185">
        <f>SUM(C58:E58)</f>
        <v>12</v>
      </c>
      <c r="C58" s="718"/>
      <c r="D58" s="719"/>
      <c r="E58" s="720">
        <v>12</v>
      </c>
      <c r="F58" s="721">
        <v>0</v>
      </c>
    </row>
    <row r="59" spans="1:6" s="10" customFormat="1" ht="12" x14ac:dyDescent="0.2">
      <c r="A59" s="477" t="s">
        <v>87</v>
      </c>
      <c r="B59" s="107"/>
      <c r="C59" s="107"/>
      <c r="D59" s="107"/>
      <c r="E59" s="107"/>
    </row>
    <row r="60" spans="1:6" ht="21" x14ac:dyDescent="0.25">
      <c r="A60" s="722" t="s">
        <v>88</v>
      </c>
      <c r="B60" s="213" t="s">
        <v>89</v>
      </c>
      <c r="C60" s="214" t="s">
        <v>90</v>
      </c>
      <c r="D60" s="215" t="s">
        <v>91</v>
      </c>
      <c r="E60" s="213" t="s">
        <v>92</v>
      </c>
    </row>
    <row r="61" spans="1:6" x14ac:dyDescent="0.25">
      <c r="A61" s="446" t="s">
        <v>93</v>
      </c>
      <c r="B61" s="447"/>
      <c r="C61" s="434"/>
      <c r="D61" s="723"/>
      <c r="E61" s="448"/>
    </row>
    <row r="62" spans="1:6" x14ac:dyDescent="0.25">
      <c r="A62" s="724" t="s">
        <v>94</v>
      </c>
      <c r="B62" s="725"/>
      <c r="C62" s="715"/>
      <c r="D62" s="726"/>
      <c r="E62" s="727"/>
    </row>
    <row r="63" spans="1:6" x14ac:dyDescent="0.25">
      <c r="A63" s="724" t="s">
        <v>95</v>
      </c>
      <c r="B63" s="725"/>
      <c r="C63" s="715"/>
      <c r="D63" s="726"/>
      <c r="E63" s="727"/>
    </row>
    <row r="64" spans="1:6" x14ac:dyDescent="0.25">
      <c r="A64" s="724" t="s">
        <v>96</v>
      </c>
      <c r="B64" s="725"/>
      <c r="C64" s="715"/>
      <c r="D64" s="726"/>
      <c r="E64" s="727"/>
    </row>
    <row r="65" spans="1:47" x14ac:dyDescent="0.25">
      <c r="A65" s="724" t="s">
        <v>97</v>
      </c>
      <c r="B65" s="725"/>
      <c r="C65" s="715"/>
      <c r="D65" s="726"/>
      <c r="E65" s="727"/>
    </row>
    <row r="66" spans="1:47" x14ac:dyDescent="0.25">
      <c r="A66" s="728" t="s">
        <v>98</v>
      </c>
      <c r="B66" s="729">
        <v>12</v>
      </c>
      <c r="C66" s="718">
        <v>10</v>
      </c>
      <c r="D66" s="730">
        <v>18</v>
      </c>
      <c r="E66" s="731">
        <v>18</v>
      </c>
    </row>
    <row r="67" spans="1:47" x14ac:dyDescent="0.25">
      <c r="A67" s="732" t="s">
        <v>34</v>
      </c>
      <c r="B67" s="786">
        <f>SUM(B61:B66)</f>
        <v>12</v>
      </c>
      <c r="C67" s="786">
        <f>SUM(C61:C66)</f>
        <v>10</v>
      </c>
      <c r="D67" s="198">
        <f>SUM(D61:D66)</f>
        <v>18</v>
      </c>
      <c r="E67" s="191">
        <f>SUM(E61:E66)</f>
        <v>18</v>
      </c>
    </row>
    <row r="68" spans="1:47" s="10" customFormat="1" ht="12" x14ac:dyDescent="0.2">
      <c r="A68" s="787" t="s">
        <v>99</v>
      </c>
      <c r="B68" s="349"/>
      <c r="C68" s="349"/>
      <c r="D68" s="349"/>
      <c r="E68" s="350"/>
      <c r="F68" s="693"/>
      <c r="G68" s="693"/>
      <c r="H68" s="693"/>
      <c r="I68" s="693"/>
    </row>
    <row r="69" spans="1:47" ht="21" x14ac:dyDescent="0.25">
      <c r="A69" s="406" t="s">
        <v>100</v>
      </c>
      <c r="B69" s="406" t="s">
        <v>101</v>
      </c>
      <c r="C69" s="406" t="s">
        <v>34</v>
      </c>
      <c r="D69" s="199" t="s">
        <v>102</v>
      </c>
      <c r="E69" s="461" t="s">
        <v>103</v>
      </c>
      <c r="F69" s="462" t="s">
        <v>104</v>
      </c>
      <c r="G69" s="462" t="s">
        <v>105</v>
      </c>
      <c r="H69" s="462" t="s">
        <v>106</v>
      </c>
      <c r="I69" s="192" t="s">
        <v>50</v>
      </c>
    </row>
    <row r="70" spans="1:47" x14ac:dyDescent="0.25">
      <c r="A70" s="351" t="s">
        <v>107</v>
      </c>
      <c r="B70" s="352"/>
      <c r="C70" s="200">
        <f>SUM(D70:I70)</f>
        <v>142</v>
      </c>
      <c r="D70" s="201">
        <v>22</v>
      </c>
      <c r="E70" s="468">
        <v>9</v>
      </c>
      <c r="F70" s="468">
        <v>16</v>
      </c>
      <c r="G70" s="468">
        <v>33</v>
      </c>
      <c r="H70" s="468">
        <v>24</v>
      </c>
      <c r="I70" s="193">
        <v>38</v>
      </c>
    </row>
    <row r="71" spans="1:47" ht="22.5" x14ac:dyDescent="0.25">
      <c r="A71" s="353" t="s">
        <v>108</v>
      </c>
      <c r="B71" s="470" t="s">
        <v>109</v>
      </c>
      <c r="C71" s="471">
        <f>SUM(D71:I71)</f>
        <v>98</v>
      </c>
      <c r="D71" s="735">
        <v>86</v>
      </c>
      <c r="E71" s="472">
        <v>7</v>
      </c>
      <c r="F71" s="472">
        <v>5</v>
      </c>
      <c r="G71" s="472"/>
      <c r="H71" s="472"/>
      <c r="I71" s="737"/>
    </row>
    <row r="72" spans="1:47" ht="22.5" x14ac:dyDescent="0.25">
      <c r="A72" s="354"/>
      <c r="B72" s="128" t="s">
        <v>110</v>
      </c>
      <c r="C72" s="129">
        <f>SUM(D72:I72)</f>
        <v>144</v>
      </c>
      <c r="D72" s="130">
        <v>124</v>
      </c>
      <c r="E72" s="131">
        <v>13</v>
      </c>
      <c r="F72" s="131">
        <v>7</v>
      </c>
      <c r="G72" s="131"/>
      <c r="H72" s="131"/>
      <c r="I72" s="132"/>
    </row>
    <row r="73" spans="1:47" ht="22.5" x14ac:dyDescent="0.25">
      <c r="A73" s="353" t="s">
        <v>111</v>
      </c>
      <c r="B73" s="470" t="s">
        <v>109</v>
      </c>
      <c r="C73" s="471">
        <f>SUM(D73:I73)</f>
        <v>32</v>
      </c>
      <c r="D73" s="473">
        <v>23</v>
      </c>
      <c r="E73" s="738">
        <v>4</v>
      </c>
      <c r="F73" s="738">
        <v>5</v>
      </c>
      <c r="G73" s="738"/>
      <c r="H73" s="738"/>
      <c r="I73" s="474"/>
    </row>
    <row r="74" spans="1:47" ht="22.5" x14ac:dyDescent="0.25">
      <c r="A74" s="354"/>
      <c r="B74" s="186" t="s">
        <v>110</v>
      </c>
      <c r="C74" s="187">
        <f>SUM(D74:I74)</f>
        <v>10</v>
      </c>
      <c r="D74" s="739">
        <v>3</v>
      </c>
      <c r="E74" s="740">
        <v>5</v>
      </c>
      <c r="F74" s="740">
        <v>2</v>
      </c>
      <c r="G74" s="740"/>
      <c r="H74" s="740"/>
      <c r="I74" s="704"/>
    </row>
    <row r="75" spans="1:47" s="10" customFormat="1" ht="12" x14ac:dyDescent="0.2">
      <c r="A75" s="741" t="s">
        <v>112</v>
      </c>
      <c r="B75" s="742"/>
      <c r="C75" s="742"/>
      <c r="D75" s="788"/>
      <c r="E75" s="788"/>
      <c r="F75" s="788"/>
      <c r="G75" s="788"/>
      <c r="H75" s="789"/>
      <c r="I75" s="789"/>
    </row>
    <row r="76" spans="1:47" ht="15" customHeight="1" x14ac:dyDescent="0.25">
      <c r="A76" s="405" t="s">
        <v>113</v>
      </c>
      <c r="B76" s="360" t="s">
        <v>114</v>
      </c>
      <c r="C76" s="405"/>
      <c r="D76" s="360" t="s">
        <v>115</v>
      </c>
      <c r="E76" s="405"/>
      <c r="F76" s="344" t="s">
        <v>116</v>
      </c>
      <c r="G76" s="359"/>
      <c r="H76" s="359"/>
      <c r="I76" s="345"/>
    </row>
    <row r="77" spans="1:47" ht="15" customHeight="1" x14ac:dyDescent="0.25">
      <c r="A77" s="322"/>
      <c r="B77" s="355"/>
      <c r="C77" s="340"/>
      <c r="D77" s="355"/>
      <c r="E77" s="340"/>
      <c r="F77" s="344" t="s">
        <v>117</v>
      </c>
      <c r="G77" s="345"/>
      <c r="H77" s="344" t="s">
        <v>118</v>
      </c>
      <c r="I77" s="345"/>
    </row>
    <row r="78" spans="1:47" ht="21" x14ac:dyDescent="0.25">
      <c r="A78" s="340"/>
      <c r="B78" s="202" t="s">
        <v>49</v>
      </c>
      <c r="C78" s="267" t="s">
        <v>119</v>
      </c>
      <c r="D78" s="202" t="s">
        <v>49</v>
      </c>
      <c r="E78" s="267" t="s">
        <v>119</v>
      </c>
      <c r="F78" s="202" t="s">
        <v>49</v>
      </c>
      <c r="G78" s="267" t="s">
        <v>119</v>
      </c>
      <c r="H78" s="202" t="s">
        <v>49</v>
      </c>
      <c r="I78" s="225" t="s">
        <v>119</v>
      </c>
    </row>
    <row r="79" spans="1:47" x14ac:dyDescent="0.25">
      <c r="A79" s="484" t="s">
        <v>120</v>
      </c>
      <c r="B79" s="790">
        <v>0</v>
      </c>
      <c r="C79" s="791">
        <v>4</v>
      </c>
      <c r="D79" s="790">
        <v>50</v>
      </c>
      <c r="E79" s="791">
        <v>142</v>
      </c>
      <c r="F79" s="792">
        <v>52</v>
      </c>
      <c r="G79" s="785">
        <v>150</v>
      </c>
      <c r="H79" s="792">
        <v>2</v>
      </c>
      <c r="I79" s="785">
        <v>8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588" t="s">
        <v>121</v>
      </c>
      <c r="B80" s="648"/>
      <c r="C80" s="590"/>
      <c r="D80" s="648"/>
      <c r="E80" s="590"/>
      <c r="F80" s="650"/>
      <c r="G80" s="592"/>
      <c r="H80" s="650"/>
      <c r="I80" s="592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588" t="s">
        <v>122</v>
      </c>
      <c r="B81" s="648">
        <v>0</v>
      </c>
      <c r="C81" s="590">
        <v>0</v>
      </c>
      <c r="D81" s="648">
        <v>2</v>
      </c>
      <c r="E81" s="590">
        <v>5</v>
      </c>
      <c r="F81" s="650">
        <v>2</v>
      </c>
      <c r="G81" s="592">
        <v>5</v>
      </c>
      <c r="H81" s="650">
        <v>0</v>
      </c>
      <c r="I81" s="592">
        <v>0</v>
      </c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588" t="s">
        <v>123</v>
      </c>
      <c r="B82" s="648">
        <v>0</v>
      </c>
      <c r="C82" s="590">
        <v>2</v>
      </c>
      <c r="D82" s="648"/>
      <c r="E82" s="590">
        <v>2</v>
      </c>
      <c r="F82" s="650">
        <v>0</v>
      </c>
      <c r="G82" s="592">
        <v>2</v>
      </c>
      <c r="H82" s="650"/>
      <c r="I82" s="592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588" t="s">
        <v>124</v>
      </c>
      <c r="B83" s="648">
        <v>0</v>
      </c>
      <c r="C83" s="590">
        <v>4</v>
      </c>
      <c r="D83" s="648">
        <v>12</v>
      </c>
      <c r="E83" s="590">
        <v>63</v>
      </c>
      <c r="F83" s="650">
        <v>12</v>
      </c>
      <c r="G83" s="592">
        <v>70</v>
      </c>
      <c r="H83" s="650">
        <v>0</v>
      </c>
      <c r="I83" s="592">
        <v>7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588" t="s">
        <v>125</v>
      </c>
      <c r="B84" s="648"/>
      <c r="C84" s="590"/>
      <c r="D84" s="648"/>
      <c r="E84" s="590"/>
      <c r="F84" s="650"/>
      <c r="G84" s="592"/>
      <c r="H84" s="650"/>
      <c r="I84" s="592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588" t="s">
        <v>126</v>
      </c>
      <c r="B85" s="648">
        <v>0</v>
      </c>
      <c r="C85" s="590">
        <v>0</v>
      </c>
      <c r="D85" s="648">
        <v>20</v>
      </c>
      <c r="E85" s="590">
        <v>5</v>
      </c>
      <c r="F85" s="650">
        <v>22</v>
      </c>
      <c r="G85" s="592">
        <v>5</v>
      </c>
      <c r="H85" s="650">
        <v>2</v>
      </c>
      <c r="I85" s="592">
        <v>0</v>
      </c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588" t="s">
        <v>127</v>
      </c>
      <c r="B86" s="648">
        <v>0</v>
      </c>
      <c r="C86" s="590">
        <v>4</v>
      </c>
      <c r="D86" s="648">
        <v>0</v>
      </c>
      <c r="E86" s="590">
        <v>36</v>
      </c>
      <c r="F86" s="650">
        <v>0</v>
      </c>
      <c r="G86" s="592">
        <v>37</v>
      </c>
      <c r="H86" s="650">
        <v>0</v>
      </c>
      <c r="I86" s="592">
        <v>1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588" t="s">
        <v>128</v>
      </c>
      <c r="B87" s="648">
        <v>0</v>
      </c>
      <c r="C87" s="590">
        <v>0</v>
      </c>
      <c r="D87" s="648">
        <v>0</v>
      </c>
      <c r="E87" s="590">
        <v>52</v>
      </c>
      <c r="F87" s="650">
        <v>0</v>
      </c>
      <c r="G87" s="592">
        <v>53</v>
      </c>
      <c r="H87" s="650">
        <v>0</v>
      </c>
      <c r="I87" s="592">
        <v>1</v>
      </c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588" t="s">
        <v>129</v>
      </c>
      <c r="B88" s="648">
        <v>0</v>
      </c>
      <c r="C88" s="590">
        <v>0</v>
      </c>
      <c r="D88" s="648">
        <v>0</v>
      </c>
      <c r="E88" s="590">
        <v>52</v>
      </c>
      <c r="F88" s="650">
        <v>1</v>
      </c>
      <c r="G88" s="592">
        <v>53</v>
      </c>
      <c r="H88" s="650">
        <v>1</v>
      </c>
      <c r="I88" s="592">
        <v>1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588" t="s">
        <v>130</v>
      </c>
      <c r="B89" s="648">
        <v>0</v>
      </c>
      <c r="C89" s="590">
        <v>5</v>
      </c>
      <c r="D89" s="648">
        <v>0</v>
      </c>
      <c r="E89" s="590">
        <v>22</v>
      </c>
      <c r="F89" s="650">
        <v>0</v>
      </c>
      <c r="G89" s="592">
        <v>30</v>
      </c>
      <c r="H89" s="650">
        <v>0</v>
      </c>
      <c r="I89" s="592">
        <v>8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588" t="s">
        <v>131</v>
      </c>
      <c r="B90" s="648">
        <v>0</v>
      </c>
      <c r="C90" s="590">
        <v>4</v>
      </c>
      <c r="D90" s="648">
        <v>0</v>
      </c>
      <c r="E90" s="590">
        <v>10</v>
      </c>
      <c r="F90" s="650">
        <v>0</v>
      </c>
      <c r="G90" s="592">
        <v>10</v>
      </c>
      <c r="H90" s="650"/>
      <c r="I90" s="592"/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588" t="s">
        <v>132</v>
      </c>
      <c r="B91" s="648"/>
      <c r="C91" s="590"/>
      <c r="D91" s="648"/>
      <c r="E91" s="590"/>
      <c r="F91" s="650"/>
      <c r="G91" s="592"/>
      <c r="H91" s="650"/>
      <c r="I91" s="592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203" t="s">
        <v>34</v>
      </c>
      <c r="B92" s="204">
        <f t="shared" ref="B92:I92" si="5">SUM(B79:B91)</f>
        <v>0</v>
      </c>
      <c r="C92" s="204">
        <f t="shared" si="5"/>
        <v>23</v>
      </c>
      <c r="D92" s="204">
        <f t="shared" si="5"/>
        <v>84</v>
      </c>
      <c r="E92" s="204">
        <f t="shared" si="5"/>
        <v>389</v>
      </c>
      <c r="F92" s="204">
        <f t="shared" si="5"/>
        <v>89</v>
      </c>
      <c r="G92" s="204">
        <f t="shared" si="5"/>
        <v>415</v>
      </c>
      <c r="H92" s="204">
        <f t="shared" si="5"/>
        <v>5</v>
      </c>
      <c r="I92" s="200">
        <f t="shared" si="5"/>
        <v>26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341" t="s">
        <v>134</v>
      </c>
      <c r="B94" s="344" t="s">
        <v>135</v>
      </c>
      <c r="C94" s="359"/>
      <c r="D94" s="359"/>
      <c r="E94" s="359"/>
      <c r="F94" s="359"/>
      <c r="G94" s="345"/>
    </row>
    <row r="95" spans="1:47" x14ac:dyDescent="0.25">
      <c r="A95" s="342"/>
      <c r="B95" s="205" t="s">
        <v>136</v>
      </c>
      <c r="C95" s="202" t="s">
        <v>49</v>
      </c>
      <c r="D95" s="269" t="s">
        <v>119</v>
      </c>
      <c r="E95" s="216" t="s">
        <v>20</v>
      </c>
      <c r="F95" s="225" t="s">
        <v>21</v>
      </c>
      <c r="G95" s="225" t="s">
        <v>22</v>
      </c>
    </row>
    <row r="96" spans="1:47" x14ac:dyDescent="0.25">
      <c r="A96" s="484" t="s">
        <v>137</v>
      </c>
      <c r="B96" s="394">
        <f t="shared" ref="B96:B103" si="6">SUM(C96+D96)</f>
        <v>8</v>
      </c>
      <c r="C96" s="792">
        <v>3</v>
      </c>
      <c r="D96" s="793">
        <v>5</v>
      </c>
      <c r="E96" s="794">
        <v>6</v>
      </c>
      <c r="F96" s="795">
        <v>2</v>
      </c>
      <c r="G96" s="795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796" t="s">
        <v>138</v>
      </c>
      <c r="B97" s="797">
        <f t="shared" si="6"/>
        <v>14</v>
      </c>
      <c r="C97" s="650">
        <v>1</v>
      </c>
      <c r="D97" s="798">
        <v>13</v>
      </c>
      <c r="E97" s="799">
        <v>13</v>
      </c>
      <c r="F97" s="800">
        <v>1</v>
      </c>
      <c r="G97" s="800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588" t="s">
        <v>139</v>
      </c>
      <c r="B98" s="797">
        <f t="shared" si="6"/>
        <v>0</v>
      </c>
      <c r="C98" s="650"/>
      <c r="D98" s="798"/>
      <c r="E98" s="799"/>
      <c r="F98" s="800"/>
      <c r="G98" s="800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588" t="s">
        <v>140</v>
      </c>
      <c r="B99" s="797">
        <f t="shared" si="6"/>
        <v>2</v>
      </c>
      <c r="C99" s="650"/>
      <c r="D99" s="798">
        <v>2</v>
      </c>
      <c r="E99" s="799">
        <v>2</v>
      </c>
      <c r="F99" s="800"/>
      <c r="G99" s="800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588" t="s">
        <v>141</v>
      </c>
      <c r="B100" s="797">
        <f t="shared" si="6"/>
        <v>7</v>
      </c>
      <c r="C100" s="650">
        <v>1</v>
      </c>
      <c r="D100" s="798">
        <v>6</v>
      </c>
      <c r="E100" s="799">
        <v>7</v>
      </c>
      <c r="F100" s="800"/>
      <c r="G100" s="800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588" t="s">
        <v>142</v>
      </c>
      <c r="B101" s="797">
        <f t="shared" si="6"/>
        <v>0</v>
      </c>
      <c r="C101" s="650"/>
      <c r="D101" s="798"/>
      <c r="E101" s="799"/>
      <c r="F101" s="800"/>
      <c r="G101" s="800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796" t="s">
        <v>143</v>
      </c>
      <c r="B102" s="797">
        <f t="shared" si="6"/>
        <v>0</v>
      </c>
      <c r="C102" s="650"/>
      <c r="D102" s="798"/>
      <c r="E102" s="799"/>
      <c r="F102" s="800"/>
      <c r="G102" s="800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650"/>
      <c r="D103" s="798"/>
      <c r="E103" s="799"/>
      <c r="F103" s="652"/>
      <c r="G103" s="652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653" t="s">
        <v>34</v>
      </c>
      <c r="B104" s="206">
        <f t="shared" ref="B104:G104" si="10">SUM(B96:B103)</f>
        <v>31</v>
      </c>
      <c r="C104" s="207">
        <f t="shared" si="10"/>
        <v>5</v>
      </c>
      <c r="D104" s="217">
        <f t="shared" si="10"/>
        <v>26</v>
      </c>
      <c r="E104" s="218">
        <f t="shared" si="10"/>
        <v>28</v>
      </c>
      <c r="F104" s="226">
        <f t="shared" si="10"/>
        <v>3</v>
      </c>
      <c r="G104" s="226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356" t="s">
        <v>146</v>
      </c>
      <c r="B106" s="356" t="s">
        <v>147</v>
      </c>
      <c r="C106" s="361" t="s">
        <v>47</v>
      </c>
      <c r="D106" s="361"/>
      <c r="E106" s="361"/>
      <c r="F106" s="362" t="s">
        <v>148</v>
      </c>
      <c r="G106" s="504"/>
    </row>
    <row r="107" spans="1:47" ht="21" x14ac:dyDescent="0.25">
      <c r="A107" s="357"/>
      <c r="B107" s="357"/>
      <c r="C107" s="208" t="s">
        <v>149</v>
      </c>
      <c r="D107" s="506" t="s">
        <v>150</v>
      </c>
      <c r="E107" s="219" t="s">
        <v>151</v>
      </c>
      <c r="F107" s="220" t="s">
        <v>152</v>
      </c>
      <c r="G107" s="227" t="s">
        <v>153</v>
      </c>
    </row>
    <row r="108" spans="1:47" x14ac:dyDescent="0.25">
      <c r="A108" s="509" t="s">
        <v>154</v>
      </c>
      <c r="B108" s="510">
        <f>SUM(C108:E108)</f>
        <v>29</v>
      </c>
      <c r="C108" s="434"/>
      <c r="D108" s="723">
        <v>18</v>
      </c>
      <c r="E108" s="511">
        <v>11</v>
      </c>
      <c r="F108" s="758">
        <v>0</v>
      </c>
      <c r="G108" s="801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657"/>
      <c r="D109" s="658"/>
      <c r="E109" s="659"/>
      <c r="F109" s="660"/>
      <c r="G109" s="661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16438.04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",[7]NOMBRE!B2," - ","( ",[7]NOMBRE!C2,[7]NOMBRE!D2,[7]NOMBRE!E2,[7]NOMBRE!F2,[7]NOMBRE!G2," )")</f>
        <v>COMUNA: LINARES - ( 07401 )</v>
      </c>
    </row>
    <row r="3" spans="1:112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12" x14ac:dyDescent="0.25">
      <c r="A4" s="1" t="str">
        <f>CONCATENATE("MES: ",[7]NOMBRE!B6," - ","( ",[7]NOMBRE!C6,[7]NOMBRE!D6," )")</f>
        <v>MES: JUNIO - ( 06 )</v>
      </c>
    </row>
    <row r="5" spans="1:112" x14ac:dyDescent="0.25">
      <c r="A5" s="1" t="str">
        <f>CONCATENATE("AÑO: ",[7]NOMBRE!B7)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363" t="s">
        <v>6</v>
      </c>
      <c r="C9" s="374" t="s">
        <v>7</v>
      </c>
      <c r="D9" s="374" t="s">
        <v>8</v>
      </c>
      <c r="E9" s="374" t="s">
        <v>9</v>
      </c>
      <c r="F9" s="375" t="s">
        <v>10</v>
      </c>
      <c r="G9" s="364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65"/>
      <c r="Z9" s="366" t="s">
        <v>12</v>
      </c>
      <c r="AA9" s="366"/>
      <c r="AB9" s="366"/>
      <c r="AC9" s="366"/>
      <c r="AD9" s="366"/>
      <c r="AE9" s="335"/>
    </row>
    <row r="10" spans="1:112" x14ac:dyDescent="0.25">
      <c r="A10" s="271"/>
      <c r="B10" s="274"/>
      <c r="C10" s="277"/>
      <c r="D10" s="277"/>
      <c r="E10" s="277"/>
      <c r="F10" s="280"/>
      <c r="G10" s="367" t="s">
        <v>13</v>
      </c>
      <c r="H10" s="290"/>
      <c r="I10" s="290"/>
      <c r="J10" s="375"/>
      <c r="K10" s="367" t="s">
        <v>14</v>
      </c>
      <c r="L10" s="290"/>
      <c r="M10" s="290"/>
      <c r="N10" s="290"/>
      <c r="O10" s="375"/>
      <c r="P10" s="367" t="s">
        <v>15</v>
      </c>
      <c r="Q10" s="290"/>
      <c r="R10" s="290"/>
      <c r="S10" s="290"/>
      <c r="T10" s="375"/>
      <c r="U10" s="367" t="s">
        <v>16</v>
      </c>
      <c r="V10" s="290"/>
      <c r="W10" s="290"/>
      <c r="X10" s="290"/>
      <c r="Y10" s="368"/>
      <c r="Z10" s="290" t="s">
        <v>17</v>
      </c>
      <c r="AA10" s="290"/>
      <c r="AB10" s="375"/>
      <c r="AC10" s="367" t="s">
        <v>18</v>
      </c>
      <c r="AD10" s="290"/>
      <c r="AE10" s="375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209" t="s">
        <v>19</v>
      </c>
      <c r="H12" s="519" t="s">
        <v>20</v>
      </c>
      <c r="I12" s="519" t="s">
        <v>21</v>
      </c>
      <c r="J12" s="194" t="s">
        <v>22</v>
      </c>
      <c r="K12" s="209" t="s">
        <v>19</v>
      </c>
      <c r="L12" s="519" t="s">
        <v>20</v>
      </c>
      <c r="M12" s="519" t="s">
        <v>21</v>
      </c>
      <c r="N12" s="519" t="s">
        <v>22</v>
      </c>
      <c r="O12" s="194" t="s">
        <v>23</v>
      </c>
      <c r="P12" s="209" t="s">
        <v>19</v>
      </c>
      <c r="Q12" s="519" t="s">
        <v>20</v>
      </c>
      <c r="R12" s="519" t="s">
        <v>21</v>
      </c>
      <c r="S12" s="519" t="s">
        <v>22</v>
      </c>
      <c r="T12" s="194" t="s">
        <v>23</v>
      </c>
      <c r="U12" s="209" t="s">
        <v>19</v>
      </c>
      <c r="V12" s="519" t="s">
        <v>20</v>
      </c>
      <c r="W12" s="519" t="s">
        <v>21</v>
      </c>
      <c r="X12" s="519" t="s">
        <v>22</v>
      </c>
      <c r="Y12" s="221" t="s">
        <v>23</v>
      </c>
      <c r="Z12" s="209" t="s">
        <v>19</v>
      </c>
      <c r="AA12" s="519" t="s">
        <v>24</v>
      </c>
      <c r="AB12" s="228" t="s">
        <v>25</v>
      </c>
      <c r="AC12" s="209" t="s">
        <v>19</v>
      </c>
      <c r="AD12" s="519" t="s">
        <v>24</v>
      </c>
      <c r="AE12" s="228" t="s">
        <v>25</v>
      </c>
    </row>
    <row r="13" spans="1:112" x14ac:dyDescent="0.25">
      <c r="A13" s="210" t="s">
        <v>26</v>
      </c>
      <c r="B13" s="211">
        <f t="shared" ref="B13:AE13" si="0">SUM(B14:B17)</f>
        <v>6</v>
      </c>
      <c r="C13" s="222">
        <f t="shared" si="0"/>
        <v>6</v>
      </c>
      <c r="D13" s="526">
        <f t="shared" si="0"/>
        <v>6</v>
      </c>
      <c r="E13" s="526">
        <f t="shared" si="0"/>
        <v>1460</v>
      </c>
      <c r="F13" s="195">
        <f t="shared" si="0"/>
        <v>1460</v>
      </c>
      <c r="G13" s="212">
        <f t="shared" si="0"/>
        <v>740</v>
      </c>
      <c r="H13" s="526">
        <f t="shared" si="0"/>
        <v>740</v>
      </c>
      <c r="I13" s="526">
        <f t="shared" si="0"/>
        <v>0</v>
      </c>
      <c r="J13" s="195">
        <f t="shared" si="0"/>
        <v>0</v>
      </c>
      <c r="K13" s="212">
        <f t="shared" si="0"/>
        <v>619.06999999999994</v>
      </c>
      <c r="L13" s="526">
        <f t="shared" si="0"/>
        <v>491.62</v>
      </c>
      <c r="M13" s="526">
        <f t="shared" si="0"/>
        <v>0</v>
      </c>
      <c r="N13" s="526">
        <f t="shared" si="0"/>
        <v>5.45</v>
      </c>
      <c r="O13" s="195">
        <f t="shared" si="0"/>
        <v>122</v>
      </c>
      <c r="P13" s="212">
        <f t="shared" si="0"/>
        <v>368.17</v>
      </c>
      <c r="Q13" s="526">
        <f t="shared" si="0"/>
        <v>131.52000000000001</v>
      </c>
      <c r="R13" s="526">
        <f t="shared" si="0"/>
        <v>203.52</v>
      </c>
      <c r="S13" s="526">
        <f t="shared" si="0"/>
        <v>7.75</v>
      </c>
      <c r="T13" s="195">
        <f t="shared" si="0"/>
        <v>25.38</v>
      </c>
      <c r="U13" s="212">
        <f t="shared" si="0"/>
        <v>168.46</v>
      </c>
      <c r="V13" s="526">
        <f t="shared" si="0"/>
        <v>120.51</v>
      </c>
      <c r="W13" s="526">
        <f t="shared" si="0"/>
        <v>15.93</v>
      </c>
      <c r="X13" s="526">
        <f t="shared" si="0"/>
        <v>1.35</v>
      </c>
      <c r="Y13" s="223">
        <f t="shared" si="0"/>
        <v>30.67</v>
      </c>
      <c r="Z13" s="222">
        <f t="shared" si="0"/>
        <v>103.93</v>
      </c>
      <c r="AA13" s="526">
        <f>SUM(AA14:AA17)</f>
        <v>88.11</v>
      </c>
      <c r="AB13" s="229">
        <f t="shared" si="0"/>
        <v>15.82</v>
      </c>
      <c r="AC13" s="212">
        <f t="shared" si="0"/>
        <v>35.099999999999994</v>
      </c>
      <c r="AD13" s="526">
        <f t="shared" si="0"/>
        <v>22.369999999999997</v>
      </c>
      <c r="AE13" s="229">
        <f t="shared" si="0"/>
        <v>12.73</v>
      </c>
    </row>
    <row r="14" spans="1:112" x14ac:dyDescent="0.25">
      <c r="A14" s="802" t="s">
        <v>27</v>
      </c>
      <c r="B14" s="803">
        <v>5</v>
      </c>
      <c r="C14" s="804">
        <v>5</v>
      </c>
      <c r="D14" s="804">
        <v>5</v>
      </c>
      <c r="E14" s="804">
        <v>740</v>
      </c>
      <c r="F14" s="804">
        <v>740</v>
      </c>
      <c r="G14" s="805">
        <f>SUM(H14:J14)</f>
        <v>740</v>
      </c>
      <c r="H14" s="806">
        <v>740</v>
      </c>
      <c r="I14" s="804">
        <v>0</v>
      </c>
      <c r="J14" s="804">
        <v>0</v>
      </c>
      <c r="K14" s="380">
        <f>SUM(L14:O14)</f>
        <v>516.88</v>
      </c>
      <c r="L14" s="806">
        <v>407.1</v>
      </c>
      <c r="M14" s="804">
        <v>0</v>
      </c>
      <c r="N14" s="230">
        <v>5.45</v>
      </c>
      <c r="O14" s="807">
        <v>104.33</v>
      </c>
      <c r="P14" s="380">
        <f>SUM(Q14:T14)</f>
        <v>215.37</v>
      </c>
      <c r="Q14" s="806">
        <v>1.72</v>
      </c>
      <c r="R14" s="804">
        <v>203.52</v>
      </c>
      <c r="S14" s="230">
        <v>7.75</v>
      </c>
      <c r="T14" s="807">
        <v>2.38</v>
      </c>
      <c r="U14" s="380">
        <f>SUM(V14:Y14)</f>
        <v>28.18</v>
      </c>
      <c r="V14" s="806">
        <v>5.23</v>
      </c>
      <c r="W14" s="804">
        <v>15.93</v>
      </c>
      <c r="X14" s="230">
        <v>1.35</v>
      </c>
      <c r="Y14" s="808">
        <v>5.67</v>
      </c>
      <c r="Z14" s="381">
        <f>SUM(AA14:AB14)</f>
        <v>94.89</v>
      </c>
      <c r="AA14" s="804">
        <v>84.13</v>
      </c>
      <c r="AB14" s="29">
        <v>10.76</v>
      </c>
      <c r="AC14" s="380">
        <f>SUM(AD14:AE14)</f>
        <v>6.59</v>
      </c>
      <c r="AD14" s="804">
        <v>5.01</v>
      </c>
      <c r="AE14" s="29">
        <v>1.58</v>
      </c>
    </row>
    <row r="15" spans="1:112" x14ac:dyDescent="0.25">
      <c r="A15" s="809" t="s">
        <v>28</v>
      </c>
      <c r="B15" s="31">
        <v>1</v>
      </c>
      <c r="C15" s="32">
        <v>1</v>
      </c>
      <c r="D15" s="32">
        <v>1</v>
      </c>
      <c r="E15" s="32">
        <v>720</v>
      </c>
      <c r="F15" s="32">
        <v>720</v>
      </c>
      <c r="G15" s="810">
        <f>SUM(H15:J15)</f>
        <v>0</v>
      </c>
      <c r="H15" s="34">
        <v>0</v>
      </c>
      <c r="I15" s="32">
        <v>0</v>
      </c>
      <c r="J15" s="34">
        <v>0</v>
      </c>
      <c r="K15" s="810">
        <f>SUM(L15:O15)</f>
        <v>102.19</v>
      </c>
      <c r="L15" s="34">
        <v>84.52</v>
      </c>
      <c r="M15" s="34">
        <v>0</v>
      </c>
      <c r="N15" s="811">
        <v>0</v>
      </c>
      <c r="O15" s="812">
        <v>17.670000000000002</v>
      </c>
      <c r="P15" s="810">
        <f>SUM(Q15:T15)</f>
        <v>152.80000000000001</v>
      </c>
      <c r="Q15" s="34">
        <v>129.80000000000001</v>
      </c>
      <c r="R15" s="32">
        <v>0</v>
      </c>
      <c r="S15" s="811">
        <v>0</v>
      </c>
      <c r="T15" s="812">
        <v>23</v>
      </c>
      <c r="U15" s="810">
        <f>SUM(V15:Y15)</f>
        <v>140.28</v>
      </c>
      <c r="V15" s="34">
        <v>115.28</v>
      </c>
      <c r="W15" s="32">
        <v>0</v>
      </c>
      <c r="X15" s="811">
        <v>0</v>
      </c>
      <c r="Y15" s="813">
        <v>25</v>
      </c>
      <c r="Z15" s="814">
        <f>SUM(AA15:AB15)</f>
        <v>9.0399999999999991</v>
      </c>
      <c r="AA15" s="32">
        <v>3.98</v>
      </c>
      <c r="AB15" s="36">
        <v>5.0599999999999996</v>
      </c>
      <c r="AC15" s="810">
        <f>SUM(AD15:AE15)</f>
        <v>28.509999999999998</v>
      </c>
      <c r="AD15" s="32">
        <v>17.36</v>
      </c>
      <c r="AE15" s="36">
        <v>11.15</v>
      </c>
    </row>
    <row r="16" spans="1:112" x14ac:dyDescent="0.25">
      <c r="A16" s="815" t="s">
        <v>29</v>
      </c>
      <c r="B16" s="31"/>
      <c r="C16" s="32"/>
      <c r="D16" s="32"/>
      <c r="E16" s="32"/>
      <c r="F16" s="32"/>
      <c r="G16" s="810">
        <f>SUM(H16:J16)</f>
        <v>0</v>
      </c>
      <c r="H16" s="34"/>
      <c r="I16" s="32"/>
      <c r="J16" s="38"/>
      <c r="K16" s="810">
        <f>SUM(L16:O16)</f>
        <v>0</v>
      </c>
      <c r="L16" s="34"/>
      <c r="M16" s="38"/>
      <c r="N16" s="816"/>
      <c r="O16" s="817"/>
      <c r="P16" s="810">
        <f>SUM(Q16:T16)</f>
        <v>0</v>
      </c>
      <c r="Q16" s="34"/>
      <c r="R16" s="38"/>
      <c r="S16" s="816"/>
      <c r="T16" s="817"/>
      <c r="U16" s="810">
        <f>SUM(V16:Y16)</f>
        <v>0</v>
      </c>
      <c r="V16" s="34"/>
      <c r="W16" s="38"/>
      <c r="X16" s="816"/>
      <c r="Y16" s="818"/>
      <c r="Z16" s="814">
        <f>SUM(AA16:AB16)</f>
        <v>0</v>
      </c>
      <c r="AA16" s="32"/>
      <c r="AB16" s="36"/>
      <c r="AC16" s="810">
        <f>SUM(AD16:AE16)</f>
        <v>0</v>
      </c>
      <c r="AD16" s="32"/>
      <c r="AE16" s="36"/>
    </row>
    <row r="17" spans="1:31" x14ac:dyDescent="0.25">
      <c r="A17" s="673" t="s">
        <v>30</v>
      </c>
      <c r="B17" s="819"/>
      <c r="C17" s="820"/>
      <c r="D17" s="40"/>
      <c r="E17" s="40"/>
      <c r="F17" s="41"/>
      <c r="G17" s="821">
        <f>SUM(H17:J17)</f>
        <v>0</v>
      </c>
      <c r="H17" s="43"/>
      <c r="I17" s="44"/>
      <c r="J17" s="822"/>
      <c r="K17" s="678">
        <f>SUM(L17:O17)</f>
        <v>0</v>
      </c>
      <c r="L17" s="43"/>
      <c r="M17" s="823"/>
      <c r="N17" s="824"/>
      <c r="O17" s="825"/>
      <c r="P17" s="678">
        <f>SUM(Q17:T17)</f>
        <v>0</v>
      </c>
      <c r="Q17" s="823"/>
      <c r="R17" s="820"/>
      <c r="S17" s="824"/>
      <c r="T17" s="826"/>
      <c r="U17" s="678">
        <f>SUM(V17:Y17)</f>
        <v>0</v>
      </c>
      <c r="V17" s="823"/>
      <c r="W17" s="820"/>
      <c r="X17" s="824"/>
      <c r="Y17" s="827"/>
      <c r="Z17" s="178">
        <f>SUM(AA17:AB17)</f>
        <v>0</v>
      </c>
      <c r="AA17" s="820"/>
      <c r="AB17" s="190"/>
      <c r="AC17" s="821">
        <f>SUM(AD17:AE17)</f>
        <v>0</v>
      </c>
      <c r="AD17" s="820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683"/>
      <c r="D20" s="683"/>
      <c r="E20" s="683"/>
      <c r="F20" s="683"/>
      <c r="G20" s="49"/>
    </row>
    <row r="21" spans="1:31" ht="21" x14ac:dyDescent="0.25">
      <c r="A21" s="268" t="s">
        <v>33</v>
      </c>
      <c r="B21" s="265" t="s">
        <v>34</v>
      </c>
      <c r="C21" s="391" t="s">
        <v>35</v>
      </c>
      <c r="D21" s="392" t="s">
        <v>36</v>
      </c>
      <c r="E21" s="392" t="s">
        <v>37</v>
      </c>
      <c r="F21" s="392" t="s">
        <v>38</v>
      </c>
      <c r="G21" s="224" t="s">
        <v>39</v>
      </c>
    </row>
    <row r="22" spans="1:31" x14ac:dyDescent="0.25">
      <c r="A22" s="393" t="s">
        <v>40</v>
      </c>
      <c r="B22" s="394">
        <f>SUM(C22:G22)</f>
        <v>9</v>
      </c>
      <c r="C22" s="395"/>
      <c r="D22" s="828"/>
      <c r="E22" s="828">
        <v>9</v>
      </c>
      <c r="F22" s="828"/>
      <c r="G22" s="829"/>
    </row>
    <row r="23" spans="1:31" x14ac:dyDescent="0.25">
      <c r="A23" s="686" t="s">
        <v>41</v>
      </c>
      <c r="B23" s="687">
        <f>SUM(C23:G23)</f>
        <v>200</v>
      </c>
      <c r="C23" s="688"/>
      <c r="D23" s="689"/>
      <c r="E23" s="689">
        <v>200</v>
      </c>
      <c r="F23" s="689"/>
      <c r="G23" s="690"/>
    </row>
    <row r="24" spans="1:31" x14ac:dyDescent="0.25">
      <c r="A24" s="686" t="s">
        <v>42</v>
      </c>
      <c r="B24" s="687">
        <f>SUM(C24:G24)</f>
        <v>200</v>
      </c>
      <c r="C24" s="688"/>
      <c r="D24" s="689"/>
      <c r="E24" s="689">
        <v>200</v>
      </c>
      <c r="F24" s="689"/>
      <c r="G24" s="690"/>
    </row>
    <row r="25" spans="1:31" x14ac:dyDescent="0.25">
      <c r="A25" s="686" t="s">
        <v>43</v>
      </c>
      <c r="B25" s="687">
        <f>SUM(C25:G25)</f>
        <v>200</v>
      </c>
      <c r="C25" s="688"/>
      <c r="D25" s="689"/>
      <c r="E25" s="689">
        <v>200</v>
      </c>
      <c r="F25" s="689"/>
      <c r="G25" s="690"/>
    </row>
    <row r="26" spans="1:31" x14ac:dyDescent="0.25">
      <c r="A26" s="179" t="s">
        <v>44</v>
      </c>
      <c r="B26" s="691">
        <f>SUM(C26:G26)</f>
        <v>200</v>
      </c>
      <c r="C26" s="830"/>
      <c r="D26" s="196"/>
      <c r="E26" s="196">
        <v>200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693"/>
      <c r="D28" s="693"/>
      <c r="E28" s="693"/>
      <c r="F28" s="693"/>
      <c r="G28" s="693"/>
      <c r="H28" s="693"/>
      <c r="I28" s="694"/>
      <c r="J28" s="694"/>
      <c r="K28" s="695"/>
      <c r="L28" s="695"/>
    </row>
    <row r="29" spans="1:31" x14ac:dyDescent="0.25">
      <c r="A29" s="295" t="s">
        <v>33</v>
      </c>
      <c r="B29" s="405"/>
      <c r="C29" s="341" t="s">
        <v>34</v>
      </c>
      <c r="D29" s="344" t="s">
        <v>47</v>
      </c>
      <c r="E29" s="359"/>
      <c r="F29" s="369"/>
      <c r="G29" s="370" t="s">
        <v>48</v>
      </c>
      <c r="H29" s="370"/>
      <c r="I29" s="370"/>
      <c r="J29" s="370"/>
      <c r="K29" s="370"/>
      <c r="L29" s="343"/>
    </row>
    <row r="30" spans="1:31" x14ac:dyDescent="0.25">
      <c r="A30" s="339"/>
      <c r="B30" s="340"/>
      <c r="C30" s="342"/>
      <c r="D30" s="406" t="s">
        <v>49</v>
      </c>
      <c r="E30" s="406" t="s">
        <v>50</v>
      </c>
      <c r="F30" s="269" t="s">
        <v>51</v>
      </c>
      <c r="G30" s="266" t="s">
        <v>52</v>
      </c>
      <c r="H30" s="406" t="s">
        <v>53</v>
      </c>
      <c r="I30" s="406" t="s">
        <v>54</v>
      </c>
      <c r="J30" s="406" t="s">
        <v>55</v>
      </c>
      <c r="K30" s="406" t="s">
        <v>56</v>
      </c>
      <c r="L30" s="406" t="s">
        <v>57</v>
      </c>
    </row>
    <row r="31" spans="1:31" x14ac:dyDescent="0.25">
      <c r="A31" s="407" t="s">
        <v>41</v>
      </c>
      <c r="B31" s="408"/>
      <c r="C31" s="782">
        <f>SUM(D31:F31)</f>
        <v>92</v>
      </c>
      <c r="D31" s="410">
        <v>0</v>
      </c>
      <c r="E31" s="831">
        <v>1</v>
      </c>
      <c r="F31" s="832">
        <v>91</v>
      </c>
      <c r="G31" s="833">
        <v>0</v>
      </c>
      <c r="H31" s="831">
        <v>41</v>
      </c>
      <c r="I31" s="831">
        <v>38</v>
      </c>
      <c r="J31" s="831">
        <v>7</v>
      </c>
      <c r="K31" s="831">
        <v>0</v>
      </c>
      <c r="L31" s="831">
        <v>6</v>
      </c>
    </row>
    <row r="32" spans="1:31" x14ac:dyDescent="0.25">
      <c r="A32" s="697" t="s">
        <v>42</v>
      </c>
      <c r="B32" s="698"/>
      <c r="C32" s="834">
        <f t="shared" ref="C32:C37" si="1">SUM(D32:F32)</f>
        <v>113</v>
      </c>
      <c r="D32" s="835">
        <v>0</v>
      </c>
      <c r="E32" s="835">
        <v>1</v>
      </c>
      <c r="F32" s="832">
        <v>112</v>
      </c>
      <c r="G32" s="833">
        <v>0</v>
      </c>
      <c r="H32" s="835">
        <v>54</v>
      </c>
      <c r="I32" s="835">
        <v>45</v>
      </c>
      <c r="J32" s="835">
        <v>8</v>
      </c>
      <c r="K32" s="835">
        <v>0</v>
      </c>
      <c r="L32" s="835">
        <v>6</v>
      </c>
    </row>
    <row r="33" spans="1:12" x14ac:dyDescent="0.25">
      <c r="A33" s="697" t="s">
        <v>43</v>
      </c>
      <c r="B33" s="698"/>
      <c r="C33" s="834">
        <f t="shared" si="1"/>
        <v>840</v>
      </c>
      <c r="D33" s="835">
        <v>0</v>
      </c>
      <c r="E33" s="835">
        <v>2</v>
      </c>
      <c r="F33" s="832">
        <v>838</v>
      </c>
      <c r="G33" s="833">
        <v>0</v>
      </c>
      <c r="H33" s="835">
        <v>419</v>
      </c>
      <c r="I33" s="835">
        <v>316</v>
      </c>
      <c r="J33" s="835">
        <v>52</v>
      </c>
      <c r="K33" s="835">
        <v>0</v>
      </c>
      <c r="L33" s="835">
        <v>53</v>
      </c>
    </row>
    <row r="34" spans="1:12" x14ac:dyDescent="0.25">
      <c r="A34" s="699" t="s">
        <v>44</v>
      </c>
      <c r="B34" s="700"/>
      <c r="C34" s="701">
        <f t="shared" si="1"/>
        <v>80</v>
      </c>
      <c r="D34" s="702">
        <v>0</v>
      </c>
      <c r="E34" s="702">
        <v>1</v>
      </c>
      <c r="F34" s="703">
        <v>79</v>
      </c>
      <c r="G34" s="704">
        <v>0</v>
      </c>
      <c r="H34" s="702">
        <v>41</v>
      </c>
      <c r="I34" s="702">
        <v>28</v>
      </c>
      <c r="J34" s="702">
        <v>7</v>
      </c>
      <c r="K34" s="702">
        <v>0</v>
      </c>
      <c r="L34" s="702">
        <v>4</v>
      </c>
    </row>
    <row r="35" spans="1:12" x14ac:dyDescent="0.25">
      <c r="A35" s="311" t="s">
        <v>58</v>
      </c>
      <c r="B35" s="80" t="s">
        <v>59</v>
      </c>
      <c r="C35" s="834">
        <f t="shared" si="1"/>
        <v>2</v>
      </c>
      <c r="D35" s="835">
        <v>0</v>
      </c>
      <c r="E35" s="835">
        <v>0</v>
      </c>
      <c r="F35" s="832">
        <v>2</v>
      </c>
      <c r="G35" s="833">
        <v>0</v>
      </c>
      <c r="H35" s="835">
        <v>2</v>
      </c>
      <c r="I35" s="835">
        <v>0</v>
      </c>
      <c r="J35" s="835">
        <v>0</v>
      </c>
      <c r="K35" s="835">
        <v>0</v>
      </c>
      <c r="L35" s="835">
        <v>0</v>
      </c>
    </row>
    <row r="36" spans="1:12" x14ac:dyDescent="0.25">
      <c r="A36" s="346"/>
      <c r="B36" s="705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5</v>
      </c>
      <c r="D37" s="180">
        <v>0</v>
      </c>
      <c r="E37" s="180">
        <v>0</v>
      </c>
      <c r="F37" s="181">
        <v>5</v>
      </c>
      <c r="G37" s="182">
        <v>0</v>
      </c>
      <c r="H37" s="180">
        <v>2</v>
      </c>
      <c r="I37" s="180">
        <v>3</v>
      </c>
      <c r="J37" s="180">
        <v>0</v>
      </c>
      <c r="K37" s="180">
        <v>0</v>
      </c>
      <c r="L37" s="180">
        <v>0</v>
      </c>
    </row>
    <row r="38" spans="1:12" s="10" customFormat="1" ht="12" x14ac:dyDescent="0.2">
      <c r="A38" s="706" t="s">
        <v>62</v>
      </c>
      <c r="B38" s="707"/>
    </row>
    <row r="39" spans="1:12" x14ac:dyDescent="0.25">
      <c r="A39" s="406" t="s">
        <v>63</v>
      </c>
      <c r="B39" s="406" t="s">
        <v>19</v>
      </c>
    </row>
    <row r="40" spans="1:12" x14ac:dyDescent="0.25">
      <c r="A40" s="834" t="s">
        <v>64</v>
      </c>
      <c r="B40" s="835">
        <v>156</v>
      </c>
    </row>
    <row r="41" spans="1:12" x14ac:dyDescent="0.25">
      <c r="A41" s="834" t="s">
        <v>65</v>
      </c>
      <c r="B41" s="835">
        <v>670</v>
      </c>
    </row>
    <row r="42" spans="1:12" x14ac:dyDescent="0.25">
      <c r="A42" s="834" t="s">
        <v>66</v>
      </c>
      <c r="B42" s="835">
        <v>773</v>
      </c>
    </row>
    <row r="43" spans="1:12" x14ac:dyDescent="0.25">
      <c r="A43" s="834" t="s">
        <v>67</v>
      </c>
      <c r="B43" s="835"/>
    </row>
    <row r="44" spans="1:12" x14ac:dyDescent="0.25">
      <c r="A44" s="834" t="s">
        <v>68</v>
      </c>
      <c r="B44" s="835">
        <v>498</v>
      </c>
    </row>
    <row r="45" spans="1:12" x14ac:dyDescent="0.25">
      <c r="A45" s="834" t="s">
        <v>69</v>
      </c>
      <c r="B45" s="835"/>
    </row>
    <row r="46" spans="1:12" x14ac:dyDescent="0.25">
      <c r="A46" s="834" t="s">
        <v>70</v>
      </c>
      <c r="B46" s="835">
        <v>21</v>
      </c>
    </row>
    <row r="47" spans="1:12" x14ac:dyDescent="0.25">
      <c r="A47" s="85" t="s">
        <v>71</v>
      </c>
      <c r="B47" s="86"/>
    </row>
    <row r="48" spans="1:12" x14ac:dyDescent="0.25">
      <c r="A48" s="701" t="s">
        <v>72</v>
      </c>
      <c r="B48" s="702"/>
    </row>
    <row r="49" spans="1:6" s="10" customFormat="1" ht="12" x14ac:dyDescent="0.2">
      <c r="A49" s="836" t="s">
        <v>73</v>
      </c>
      <c r="B49" s="71"/>
      <c r="C49" s="9"/>
      <c r="D49" s="742"/>
      <c r="E49" s="742"/>
    </row>
    <row r="50" spans="1:6" ht="31.5" x14ac:dyDescent="0.25">
      <c r="A50" s="406" t="s">
        <v>33</v>
      </c>
      <c r="B50" s="406" t="s">
        <v>34</v>
      </c>
      <c r="C50" s="406" t="s">
        <v>74</v>
      </c>
      <c r="D50" s="406" t="s">
        <v>75</v>
      </c>
      <c r="E50" s="406" t="s">
        <v>76</v>
      </c>
    </row>
    <row r="51" spans="1:6" x14ac:dyDescent="0.25">
      <c r="A51" s="782" t="s">
        <v>77</v>
      </c>
      <c r="B51" s="783">
        <f>SUM(C51:E51)</f>
        <v>1050</v>
      </c>
      <c r="C51" s="784">
        <v>1050</v>
      </c>
      <c r="D51" s="784">
        <v>0</v>
      </c>
      <c r="E51" s="784">
        <v>0</v>
      </c>
    </row>
    <row r="52" spans="1:6" x14ac:dyDescent="0.25">
      <c r="A52" s="782" t="s">
        <v>78</v>
      </c>
      <c r="B52" s="783">
        <f>SUM(C52:E52)</f>
        <v>840</v>
      </c>
      <c r="C52" s="784">
        <v>840</v>
      </c>
      <c r="D52" s="784">
        <v>0</v>
      </c>
      <c r="E52" s="784">
        <v>0</v>
      </c>
    </row>
    <row r="53" spans="1:6" x14ac:dyDescent="0.25">
      <c r="A53" s="701" t="s">
        <v>79</v>
      </c>
      <c r="B53" s="709">
        <f>SUM(C53:E53)</f>
        <v>210</v>
      </c>
      <c r="C53" s="710">
        <v>210</v>
      </c>
      <c r="D53" s="710">
        <v>0</v>
      </c>
      <c r="E53" s="710">
        <v>0</v>
      </c>
    </row>
    <row r="54" spans="1:6" s="10" customFormat="1" ht="12" x14ac:dyDescent="0.2">
      <c r="A54" s="741" t="s">
        <v>80</v>
      </c>
      <c r="B54" s="93"/>
      <c r="C54" s="94"/>
      <c r="D54" s="94"/>
      <c r="E54" s="711"/>
      <c r="F54" s="711"/>
    </row>
    <row r="55" spans="1:6" ht="31.5" x14ac:dyDescent="0.25">
      <c r="A55" s="205" t="s">
        <v>81</v>
      </c>
      <c r="B55" s="205" t="s">
        <v>34</v>
      </c>
      <c r="C55" s="202" t="s">
        <v>82</v>
      </c>
      <c r="D55" s="216" t="s">
        <v>83</v>
      </c>
      <c r="E55" s="430" t="s">
        <v>51</v>
      </c>
      <c r="F55" s="266" t="s">
        <v>76</v>
      </c>
    </row>
    <row r="56" spans="1:6" x14ac:dyDescent="0.25">
      <c r="A56" s="432" t="s">
        <v>84</v>
      </c>
      <c r="B56" s="433">
        <f>SUM(C56:E56)</f>
        <v>0</v>
      </c>
      <c r="C56" s="434"/>
      <c r="D56" s="435"/>
      <c r="E56" s="837"/>
      <c r="F56" s="785"/>
    </row>
    <row r="57" spans="1:6" x14ac:dyDescent="0.25">
      <c r="A57" s="713" t="s">
        <v>85</v>
      </c>
      <c r="B57" s="714">
        <f>SUM(C57:E57)</f>
        <v>0</v>
      </c>
      <c r="C57" s="715"/>
      <c r="D57" s="716"/>
      <c r="E57" s="717"/>
      <c r="F57" s="785"/>
    </row>
    <row r="58" spans="1:6" x14ac:dyDescent="0.25">
      <c r="A58" s="184" t="s">
        <v>86</v>
      </c>
      <c r="B58" s="185">
        <f>SUM(C58:E58)</f>
        <v>26</v>
      </c>
      <c r="C58" s="718"/>
      <c r="D58" s="719"/>
      <c r="E58" s="720">
        <v>26</v>
      </c>
      <c r="F58" s="721">
        <v>0</v>
      </c>
    </row>
    <row r="59" spans="1:6" s="10" customFormat="1" ht="12" x14ac:dyDescent="0.2">
      <c r="A59" s="741" t="s">
        <v>87</v>
      </c>
      <c r="B59" s="107"/>
      <c r="C59" s="107"/>
      <c r="D59" s="107"/>
      <c r="E59" s="107"/>
    </row>
    <row r="60" spans="1:6" ht="21" x14ac:dyDescent="0.25">
      <c r="A60" s="722" t="s">
        <v>88</v>
      </c>
      <c r="B60" s="213" t="s">
        <v>89</v>
      </c>
      <c r="C60" s="214" t="s">
        <v>90</v>
      </c>
      <c r="D60" s="215" t="s">
        <v>91</v>
      </c>
      <c r="E60" s="213" t="s">
        <v>92</v>
      </c>
    </row>
    <row r="61" spans="1:6" x14ac:dyDescent="0.25">
      <c r="A61" s="446" t="s">
        <v>93</v>
      </c>
      <c r="B61" s="447"/>
      <c r="C61" s="434"/>
      <c r="D61" s="838"/>
      <c r="E61" s="448"/>
    </row>
    <row r="62" spans="1:6" x14ac:dyDescent="0.25">
      <c r="A62" s="724" t="s">
        <v>94</v>
      </c>
      <c r="B62" s="725"/>
      <c r="C62" s="715"/>
      <c r="D62" s="726"/>
      <c r="E62" s="727"/>
    </row>
    <row r="63" spans="1:6" x14ac:dyDescent="0.25">
      <c r="A63" s="724" t="s">
        <v>95</v>
      </c>
      <c r="B63" s="725"/>
      <c r="C63" s="715"/>
      <c r="D63" s="726"/>
      <c r="E63" s="727"/>
    </row>
    <row r="64" spans="1:6" x14ac:dyDescent="0.25">
      <c r="A64" s="724" t="s">
        <v>96</v>
      </c>
      <c r="B64" s="725"/>
      <c r="C64" s="715"/>
      <c r="D64" s="726"/>
      <c r="E64" s="727"/>
    </row>
    <row r="65" spans="1:47" x14ac:dyDescent="0.25">
      <c r="A65" s="724" t="s">
        <v>97</v>
      </c>
      <c r="B65" s="725"/>
      <c r="C65" s="715"/>
      <c r="D65" s="726"/>
      <c r="E65" s="727"/>
    </row>
    <row r="66" spans="1:47" x14ac:dyDescent="0.25">
      <c r="A66" s="728" t="s">
        <v>98</v>
      </c>
      <c r="B66" s="729">
        <v>26</v>
      </c>
      <c r="C66" s="718">
        <v>20</v>
      </c>
      <c r="D66" s="730">
        <v>6</v>
      </c>
      <c r="E66" s="731">
        <v>26</v>
      </c>
    </row>
    <row r="67" spans="1:47" x14ac:dyDescent="0.25">
      <c r="A67" s="732" t="s">
        <v>34</v>
      </c>
      <c r="B67" s="839">
        <f>SUM(B61:B66)</f>
        <v>26</v>
      </c>
      <c r="C67" s="839">
        <f>SUM(C61:C66)</f>
        <v>20</v>
      </c>
      <c r="D67" s="198">
        <f>SUM(D61:D66)</f>
        <v>6</v>
      </c>
      <c r="E67" s="191">
        <f>SUM(E61:E66)</f>
        <v>26</v>
      </c>
    </row>
    <row r="68" spans="1:47" s="10" customFormat="1" ht="12" x14ac:dyDescent="0.2">
      <c r="A68" s="840" t="s">
        <v>99</v>
      </c>
      <c r="B68" s="349"/>
      <c r="C68" s="349"/>
      <c r="D68" s="349"/>
      <c r="E68" s="350"/>
      <c r="F68" s="693"/>
      <c r="G68" s="693"/>
      <c r="H68" s="693"/>
      <c r="I68" s="693"/>
    </row>
    <row r="69" spans="1:47" ht="21" x14ac:dyDescent="0.25">
      <c r="A69" s="406" t="s">
        <v>100</v>
      </c>
      <c r="B69" s="406" t="s">
        <v>101</v>
      </c>
      <c r="C69" s="406" t="s">
        <v>34</v>
      </c>
      <c r="D69" s="199" t="s">
        <v>102</v>
      </c>
      <c r="E69" s="461" t="s">
        <v>103</v>
      </c>
      <c r="F69" s="462" t="s">
        <v>104</v>
      </c>
      <c r="G69" s="462" t="s">
        <v>105</v>
      </c>
      <c r="H69" s="462" t="s">
        <v>106</v>
      </c>
      <c r="I69" s="192" t="s">
        <v>50</v>
      </c>
    </row>
    <row r="70" spans="1:47" x14ac:dyDescent="0.25">
      <c r="A70" s="351" t="s">
        <v>107</v>
      </c>
      <c r="B70" s="352"/>
      <c r="C70" s="200">
        <f>SUM(D70:I70)</f>
        <v>143</v>
      </c>
      <c r="D70" s="201">
        <v>19</v>
      </c>
      <c r="E70" s="468">
        <v>14</v>
      </c>
      <c r="F70" s="468">
        <v>22</v>
      </c>
      <c r="G70" s="468">
        <v>33</v>
      </c>
      <c r="H70" s="468">
        <v>29</v>
      </c>
      <c r="I70" s="193">
        <v>26</v>
      </c>
    </row>
    <row r="71" spans="1:47" ht="22.5" x14ac:dyDescent="0.25">
      <c r="A71" s="353" t="s">
        <v>108</v>
      </c>
      <c r="B71" s="470" t="s">
        <v>109</v>
      </c>
      <c r="C71" s="471">
        <f>SUM(D71:I71)</f>
        <v>104</v>
      </c>
      <c r="D71" s="790">
        <v>65</v>
      </c>
      <c r="E71" s="841">
        <v>30</v>
      </c>
      <c r="F71" s="841">
        <v>9</v>
      </c>
      <c r="G71" s="841"/>
      <c r="H71" s="841"/>
      <c r="I71" s="791"/>
    </row>
    <row r="72" spans="1:47" ht="22.5" x14ac:dyDescent="0.25">
      <c r="A72" s="354"/>
      <c r="B72" s="128" t="s">
        <v>110</v>
      </c>
      <c r="C72" s="129">
        <f>SUM(D72:I72)</f>
        <v>166</v>
      </c>
      <c r="D72" s="130">
        <v>111</v>
      </c>
      <c r="E72" s="131">
        <v>37</v>
      </c>
      <c r="F72" s="131">
        <v>18</v>
      </c>
      <c r="G72" s="131"/>
      <c r="H72" s="131"/>
      <c r="I72" s="132"/>
    </row>
    <row r="73" spans="1:47" ht="22.5" x14ac:dyDescent="0.25">
      <c r="A73" s="353" t="s">
        <v>111</v>
      </c>
      <c r="B73" s="470" t="s">
        <v>109</v>
      </c>
      <c r="C73" s="471">
        <f>SUM(D73:I73)</f>
        <v>121</v>
      </c>
      <c r="D73" s="473">
        <v>74</v>
      </c>
      <c r="E73" s="842">
        <v>38</v>
      </c>
      <c r="F73" s="842">
        <v>9</v>
      </c>
      <c r="G73" s="842"/>
      <c r="H73" s="842"/>
      <c r="I73" s="474"/>
    </row>
    <row r="74" spans="1:47" ht="22.5" x14ac:dyDescent="0.25">
      <c r="A74" s="354"/>
      <c r="B74" s="186" t="s">
        <v>110</v>
      </c>
      <c r="C74" s="187">
        <f>SUM(D74:I74)</f>
        <v>159</v>
      </c>
      <c r="D74" s="739">
        <v>100</v>
      </c>
      <c r="E74" s="740">
        <v>36</v>
      </c>
      <c r="F74" s="740">
        <v>23</v>
      </c>
      <c r="G74" s="740"/>
      <c r="H74" s="740"/>
      <c r="I74" s="704"/>
    </row>
    <row r="75" spans="1:47" s="10" customFormat="1" ht="12" x14ac:dyDescent="0.2">
      <c r="A75" s="741" t="s">
        <v>112</v>
      </c>
      <c r="B75" s="742"/>
      <c r="C75" s="742"/>
      <c r="D75" s="707"/>
      <c r="E75" s="707"/>
      <c r="F75" s="707"/>
      <c r="G75" s="707"/>
      <c r="H75" s="843"/>
      <c r="I75" s="843"/>
    </row>
    <row r="76" spans="1:47" ht="15" customHeight="1" x14ac:dyDescent="0.25">
      <c r="A76" s="405" t="s">
        <v>113</v>
      </c>
      <c r="B76" s="360" t="s">
        <v>114</v>
      </c>
      <c r="C76" s="405"/>
      <c r="D76" s="360" t="s">
        <v>115</v>
      </c>
      <c r="E76" s="405"/>
      <c r="F76" s="344" t="s">
        <v>116</v>
      </c>
      <c r="G76" s="359"/>
      <c r="H76" s="359"/>
      <c r="I76" s="345"/>
    </row>
    <row r="77" spans="1:47" ht="15" customHeight="1" x14ac:dyDescent="0.25">
      <c r="A77" s="322"/>
      <c r="B77" s="355"/>
      <c r="C77" s="340"/>
      <c r="D77" s="355"/>
      <c r="E77" s="340"/>
      <c r="F77" s="344" t="s">
        <v>117</v>
      </c>
      <c r="G77" s="345"/>
      <c r="H77" s="344" t="s">
        <v>118</v>
      </c>
      <c r="I77" s="345"/>
    </row>
    <row r="78" spans="1:47" ht="21" x14ac:dyDescent="0.25">
      <c r="A78" s="340"/>
      <c r="B78" s="202" t="s">
        <v>49</v>
      </c>
      <c r="C78" s="267" t="s">
        <v>119</v>
      </c>
      <c r="D78" s="202" t="s">
        <v>49</v>
      </c>
      <c r="E78" s="267" t="s">
        <v>119</v>
      </c>
      <c r="F78" s="202" t="s">
        <v>49</v>
      </c>
      <c r="G78" s="267" t="s">
        <v>119</v>
      </c>
      <c r="H78" s="202" t="s">
        <v>49</v>
      </c>
      <c r="I78" s="225" t="s">
        <v>119</v>
      </c>
    </row>
    <row r="79" spans="1:47" x14ac:dyDescent="0.25">
      <c r="A79" s="484" t="s">
        <v>120</v>
      </c>
      <c r="B79" s="790">
        <v>0</v>
      </c>
      <c r="C79" s="791">
        <v>3</v>
      </c>
      <c r="D79" s="790">
        <v>33</v>
      </c>
      <c r="E79" s="791">
        <v>139</v>
      </c>
      <c r="F79" s="792">
        <v>39</v>
      </c>
      <c r="G79" s="785">
        <v>147</v>
      </c>
      <c r="H79" s="792">
        <v>6</v>
      </c>
      <c r="I79" s="785">
        <v>8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588" t="s">
        <v>121</v>
      </c>
      <c r="B80" s="648"/>
      <c r="C80" s="590"/>
      <c r="D80" s="648"/>
      <c r="E80" s="590"/>
      <c r="F80" s="650"/>
      <c r="G80" s="592"/>
      <c r="H80" s="650"/>
      <c r="I80" s="592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588" t="s">
        <v>122</v>
      </c>
      <c r="B81" s="648"/>
      <c r="C81" s="590"/>
      <c r="D81" s="648">
        <v>3</v>
      </c>
      <c r="E81" s="590">
        <v>2</v>
      </c>
      <c r="F81" s="650">
        <v>3</v>
      </c>
      <c r="G81" s="592">
        <v>2</v>
      </c>
      <c r="H81" s="650"/>
      <c r="I81" s="592"/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588" t="s">
        <v>123</v>
      </c>
      <c r="B82" s="648"/>
      <c r="C82" s="590"/>
      <c r="D82" s="648"/>
      <c r="E82" s="590"/>
      <c r="F82" s="650"/>
      <c r="G82" s="592"/>
      <c r="H82" s="650"/>
      <c r="I82" s="592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588" t="s">
        <v>124</v>
      </c>
      <c r="B83" s="648">
        <v>1</v>
      </c>
      <c r="C83" s="590">
        <v>4</v>
      </c>
      <c r="D83" s="648">
        <v>10</v>
      </c>
      <c r="E83" s="590">
        <v>61</v>
      </c>
      <c r="F83" s="650">
        <v>10</v>
      </c>
      <c r="G83" s="592">
        <v>64</v>
      </c>
      <c r="H83" s="650">
        <v>0</v>
      </c>
      <c r="I83" s="592">
        <v>3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588" t="s">
        <v>125</v>
      </c>
      <c r="B84" s="648"/>
      <c r="C84" s="590"/>
      <c r="D84" s="648"/>
      <c r="E84" s="590"/>
      <c r="F84" s="650"/>
      <c r="G84" s="592"/>
      <c r="H84" s="650"/>
      <c r="I84" s="592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588" t="s">
        <v>126</v>
      </c>
      <c r="B85" s="648">
        <v>2</v>
      </c>
      <c r="C85" s="590">
        <v>6</v>
      </c>
      <c r="D85" s="648">
        <v>31</v>
      </c>
      <c r="E85" s="590">
        <v>8</v>
      </c>
      <c r="F85" s="650">
        <v>32</v>
      </c>
      <c r="G85" s="592">
        <v>8</v>
      </c>
      <c r="H85" s="650">
        <v>1</v>
      </c>
      <c r="I85" s="592">
        <v>0</v>
      </c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588" t="s">
        <v>127</v>
      </c>
      <c r="B86" s="648"/>
      <c r="C86" s="590"/>
      <c r="D86" s="648">
        <v>0</v>
      </c>
      <c r="E86" s="590">
        <v>48</v>
      </c>
      <c r="F86" s="650">
        <v>0</v>
      </c>
      <c r="G86" s="592">
        <v>50</v>
      </c>
      <c r="H86" s="650">
        <v>0</v>
      </c>
      <c r="I86" s="592">
        <v>2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588" t="s">
        <v>128</v>
      </c>
      <c r="B87" s="648">
        <v>0</v>
      </c>
      <c r="C87" s="590">
        <v>0</v>
      </c>
      <c r="D87" s="648">
        <v>0</v>
      </c>
      <c r="E87" s="590">
        <v>45</v>
      </c>
      <c r="F87" s="650">
        <v>0</v>
      </c>
      <c r="G87" s="592">
        <v>45</v>
      </c>
      <c r="H87" s="650"/>
      <c r="I87" s="592"/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588" t="s">
        <v>129</v>
      </c>
      <c r="B88" s="648">
        <v>0</v>
      </c>
      <c r="C88" s="590">
        <v>1</v>
      </c>
      <c r="D88" s="648">
        <v>0</v>
      </c>
      <c r="E88" s="590">
        <v>34</v>
      </c>
      <c r="F88" s="650">
        <v>0</v>
      </c>
      <c r="G88" s="592">
        <v>35</v>
      </c>
      <c r="H88" s="650">
        <v>0</v>
      </c>
      <c r="I88" s="592">
        <v>1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588" t="s">
        <v>130</v>
      </c>
      <c r="B89" s="648">
        <v>0</v>
      </c>
      <c r="C89" s="590">
        <v>0</v>
      </c>
      <c r="D89" s="648">
        <v>0</v>
      </c>
      <c r="E89" s="590">
        <v>17</v>
      </c>
      <c r="F89" s="650">
        <v>0</v>
      </c>
      <c r="G89" s="592">
        <v>17</v>
      </c>
      <c r="H89" s="650"/>
      <c r="I89" s="592"/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588" t="s">
        <v>131</v>
      </c>
      <c r="B90" s="648">
        <v>0</v>
      </c>
      <c r="C90" s="590">
        <v>4</v>
      </c>
      <c r="D90" s="648">
        <v>0</v>
      </c>
      <c r="E90" s="590">
        <v>11</v>
      </c>
      <c r="F90" s="650">
        <v>0</v>
      </c>
      <c r="G90" s="592">
        <v>11</v>
      </c>
      <c r="H90" s="650"/>
      <c r="I90" s="592"/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588" t="s">
        <v>132</v>
      </c>
      <c r="B91" s="648"/>
      <c r="C91" s="590"/>
      <c r="D91" s="648"/>
      <c r="E91" s="590"/>
      <c r="F91" s="650"/>
      <c r="G91" s="592"/>
      <c r="H91" s="650"/>
      <c r="I91" s="592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203" t="s">
        <v>34</v>
      </c>
      <c r="B92" s="204">
        <f t="shared" ref="B92:I92" si="5">SUM(B79:B91)</f>
        <v>3</v>
      </c>
      <c r="C92" s="204">
        <f t="shared" si="5"/>
        <v>18</v>
      </c>
      <c r="D92" s="204">
        <f t="shared" si="5"/>
        <v>77</v>
      </c>
      <c r="E92" s="204">
        <f t="shared" si="5"/>
        <v>365</v>
      </c>
      <c r="F92" s="204">
        <f t="shared" si="5"/>
        <v>84</v>
      </c>
      <c r="G92" s="204">
        <f t="shared" si="5"/>
        <v>379</v>
      </c>
      <c r="H92" s="204">
        <f t="shared" si="5"/>
        <v>7</v>
      </c>
      <c r="I92" s="200">
        <f t="shared" si="5"/>
        <v>14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341" t="s">
        <v>134</v>
      </c>
      <c r="B94" s="344" t="s">
        <v>135</v>
      </c>
      <c r="C94" s="359"/>
      <c r="D94" s="359"/>
      <c r="E94" s="359"/>
      <c r="F94" s="359"/>
      <c r="G94" s="345"/>
    </row>
    <row r="95" spans="1:47" x14ac:dyDescent="0.25">
      <c r="A95" s="342"/>
      <c r="B95" s="205" t="s">
        <v>136</v>
      </c>
      <c r="C95" s="202" t="s">
        <v>49</v>
      </c>
      <c r="D95" s="269" t="s">
        <v>119</v>
      </c>
      <c r="E95" s="216" t="s">
        <v>20</v>
      </c>
      <c r="F95" s="225" t="s">
        <v>21</v>
      </c>
      <c r="G95" s="225" t="s">
        <v>22</v>
      </c>
    </row>
    <row r="96" spans="1:47" x14ac:dyDescent="0.25">
      <c r="A96" s="484" t="s">
        <v>137</v>
      </c>
      <c r="B96" s="394">
        <f t="shared" ref="B96:B103" si="6">SUM(C96+D96)</f>
        <v>11</v>
      </c>
      <c r="C96" s="792">
        <v>5</v>
      </c>
      <c r="D96" s="844">
        <v>6</v>
      </c>
      <c r="E96" s="845">
        <v>10</v>
      </c>
      <c r="F96" s="846">
        <v>1</v>
      </c>
      <c r="G96" s="846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847" t="s">
        <v>138</v>
      </c>
      <c r="B97" s="687">
        <f t="shared" si="6"/>
        <v>9</v>
      </c>
      <c r="C97" s="650">
        <v>2</v>
      </c>
      <c r="D97" s="848">
        <v>7</v>
      </c>
      <c r="E97" s="849">
        <v>6</v>
      </c>
      <c r="F97" s="690">
        <v>3</v>
      </c>
      <c r="G97" s="690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588" t="s">
        <v>139</v>
      </c>
      <c r="B98" s="687">
        <f t="shared" si="6"/>
        <v>0</v>
      </c>
      <c r="C98" s="650"/>
      <c r="D98" s="848"/>
      <c r="E98" s="849"/>
      <c r="F98" s="690"/>
      <c r="G98" s="690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588" t="s">
        <v>140</v>
      </c>
      <c r="B99" s="687">
        <f t="shared" si="6"/>
        <v>1</v>
      </c>
      <c r="C99" s="650"/>
      <c r="D99" s="848">
        <v>1</v>
      </c>
      <c r="E99" s="849">
        <v>1</v>
      </c>
      <c r="F99" s="690"/>
      <c r="G99" s="690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588" t="s">
        <v>141</v>
      </c>
      <c r="B100" s="687">
        <f t="shared" si="6"/>
        <v>0</v>
      </c>
      <c r="C100" s="650"/>
      <c r="D100" s="848"/>
      <c r="E100" s="849"/>
      <c r="F100" s="690"/>
      <c r="G100" s="690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588" t="s">
        <v>142</v>
      </c>
      <c r="B101" s="687">
        <f t="shared" si="6"/>
        <v>0</v>
      </c>
      <c r="C101" s="650"/>
      <c r="D101" s="848"/>
      <c r="E101" s="849"/>
      <c r="F101" s="690"/>
      <c r="G101" s="690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847" t="s">
        <v>143</v>
      </c>
      <c r="B102" s="687">
        <f t="shared" si="6"/>
        <v>0</v>
      </c>
      <c r="C102" s="650"/>
      <c r="D102" s="848"/>
      <c r="E102" s="849"/>
      <c r="F102" s="690"/>
      <c r="G102" s="690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650"/>
      <c r="D103" s="848"/>
      <c r="E103" s="849"/>
      <c r="F103" s="850"/>
      <c r="G103" s="850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653" t="s">
        <v>34</v>
      </c>
      <c r="B104" s="206">
        <f t="shared" ref="B104:G104" si="10">SUM(B96:B103)</f>
        <v>21</v>
      </c>
      <c r="C104" s="207">
        <f t="shared" si="10"/>
        <v>7</v>
      </c>
      <c r="D104" s="217">
        <f t="shared" si="10"/>
        <v>14</v>
      </c>
      <c r="E104" s="218">
        <f t="shared" si="10"/>
        <v>17</v>
      </c>
      <c r="F104" s="226">
        <f t="shared" si="10"/>
        <v>4</v>
      </c>
      <c r="G104" s="226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356" t="s">
        <v>146</v>
      </c>
      <c r="B106" s="356" t="s">
        <v>147</v>
      </c>
      <c r="C106" s="361" t="s">
        <v>47</v>
      </c>
      <c r="D106" s="361"/>
      <c r="E106" s="361"/>
      <c r="F106" s="362" t="s">
        <v>148</v>
      </c>
      <c r="G106" s="504"/>
    </row>
    <row r="107" spans="1:47" ht="21" x14ac:dyDescent="0.25">
      <c r="A107" s="357"/>
      <c r="B107" s="357"/>
      <c r="C107" s="208" t="s">
        <v>149</v>
      </c>
      <c r="D107" s="506" t="s">
        <v>150</v>
      </c>
      <c r="E107" s="219" t="s">
        <v>151</v>
      </c>
      <c r="F107" s="220" t="s">
        <v>152</v>
      </c>
      <c r="G107" s="227" t="s">
        <v>153</v>
      </c>
    </row>
    <row r="108" spans="1:47" x14ac:dyDescent="0.25">
      <c r="A108" s="509" t="s">
        <v>154</v>
      </c>
      <c r="B108" s="510">
        <f>SUM(C108:E108)</f>
        <v>24</v>
      </c>
      <c r="C108" s="434"/>
      <c r="D108" s="838">
        <v>10</v>
      </c>
      <c r="E108" s="511">
        <v>14</v>
      </c>
      <c r="F108" s="851">
        <v>0</v>
      </c>
      <c r="G108" s="852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718"/>
      <c r="D109" s="730"/>
      <c r="E109" s="659"/>
      <c r="F109" s="853"/>
      <c r="G109" s="854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17053.190000000002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",[8]NOMBRE!B2," - ","( ",[8]NOMBRE!C2,[8]NOMBRE!D2,[8]NOMBRE!E2,[8]NOMBRE!F2,[8]NOMBRE!G2," )")</f>
        <v>COMUNA: LINARES - ( 07401 )</v>
      </c>
    </row>
    <row r="3" spans="1:112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12" x14ac:dyDescent="0.25">
      <c r="A4" s="1" t="str">
        <f>CONCATENATE("MES: ",[8]NOMBRE!B6," - ","( ",[8]NOMBRE!C6,[8]NOMBRE!D6," )")</f>
        <v>MES: JULIO - ( 07 )</v>
      </c>
    </row>
    <row r="5" spans="1:112" x14ac:dyDescent="0.25">
      <c r="A5" s="1" t="str">
        <f>CONCATENATE("AÑO: ",[8]NOMBRE!B7)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363" t="s">
        <v>6</v>
      </c>
      <c r="C9" s="374" t="s">
        <v>7</v>
      </c>
      <c r="D9" s="374" t="s">
        <v>8</v>
      </c>
      <c r="E9" s="374" t="s">
        <v>9</v>
      </c>
      <c r="F9" s="375" t="s">
        <v>10</v>
      </c>
      <c r="G9" s="364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65"/>
      <c r="Z9" s="366" t="s">
        <v>12</v>
      </c>
      <c r="AA9" s="366"/>
      <c r="AB9" s="366"/>
      <c r="AC9" s="366"/>
      <c r="AD9" s="366"/>
      <c r="AE9" s="335"/>
    </row>
    <row r="10" spans="1:112" x14ac:dyDescent="0.25">
      <c r="A10" s="271"/>
      <c r="B10" s="274"/>
      <c r="C10" s="277"/>
      <c r="D10" s="277"/>
      <c r="E10" s="277"/>
      <c r="F10" s="280"/>
      <c r="G10" s="367" t="s">
        <v>13</v>
      </c>
      <c r="H10" s="290"/>
      <c r="I10" s="290"/>
      <c r="J10" s="375"/>
      <c r="K10" s="367" t="s">
        <v>14</v>
      </c>
      <c r="L10" s="290"/>
      <c r="M10" s="290"/>
      <c r="N10" s="290"/>
      <c r="O10" s="375"/>
      <c r="P10" s="367" t="s">
        <v>15</v>
      </c>
      <c r="Q10" s="290"/>
      <c r="R10" s="290"/>
      <c r="S10" s="290"/>
      <c r="T10" s="375"/>
      <c r="U10" s="367" t="s">
        <v>16</v>
      </c>
      <c r="V10" s="290"/>
      <c r="W10" s="290"/>
      <c r="X10" s="290"/>
      <c r="Y10" s="368"/>
      <c r="Z10" s="290" t="s">
        <v>17</v>
      </c>
      <c r="AA10" s="290"/>
      <c r="AB10" s="375"/>
      <c r="AC10" s="367" t="s">
        <v>18</v>
      </c>
      <c r="AD10" s="290"/>
      <c r="AE10" s="375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209" t="s">
        <v>19</v>
      </c>
      <c r="H12" s="519" t="s">
        <v>20</v>
      </c>
      <c r="I12" s="519" t="s">
        <v>21</v>
      </c>
      <c r="J12" s="194" t="s">
        <v>22</v>
      </c>
      <c r="K12" s="209" t="s">
        <v>19</v>
      </c>
      <c r="L12" s="519" t="s">
        <v>20</v>
      </c>
      <c r="M12" s="519" t="s">
        <v>21</v>
      </c>
      <c r="N12" s="519" t="s">
        <v>22</v>
      </c>
      <c r="O12" s="194" t="s">
        <v>23</v>
      </c>
      <c r="P12" s="209" t="s">
        <v>19</v>
      </c>
      <c r="Q12" s="519" t="s">
        <v>20</v>
      </c>
      <c r="R12" s="519" t="s">
        <v>21</v>
      </c>
      <c r="S12" s="519" t="s">
        <v>22</v>
      </c>
      <c r="T12" s="194" t="s">
        <v>23</v>
      </c>
      <c r="U12" s="209" t="s">
        <v>19</v>
      </c>
      <c r="V12" s="519" t="s">
        <v>20</v>
      </c>
      <c r="W12" s="519" t="s">
        <v>21</v>
      </c>
      <c r="X12" s="519" t="s">
        <v>22</v>
      </c>
      <c r="Y12" s="221" t="s">
        <v>23</v>
      </c>
      <c r="Z12" s="209" t="s">
        <v>19</v>
      </c>
      <c r="AA12" s="519" t="s">
        <v>24</v>
      </c>
      <c r="AB12" s="228" t="s">
        <v>25</v>
      </c>
      <c r="AC12" s="209" t="s">
        <v>19</v>
      </c>
      <c r="AD12" s="519" t="s">
        <v>24</v>
      </c>
      <c r="AE12" s="228" t="s">
        <v>25</v>
      </c>
    </row>
    <row r="13" spans="1:112" x14ac:dyDescent="0.25">
      <c r="A13" s="210" t="s">
        <v>26</v>
      </c>
      <c r="B13" s="211">
        <f t="shared" ref="B13:AE13" si="0">SUM(B14:B17)</f>
        <v>6</v>
      </c>
      <c r="C13" s="222">
        <f t="shared" si="0"/>
        <v>6</v>
      </c>
      <c r="D13" s="526">
        <f t="shared" si="0"/>
        <v>6</v>
      </c>
      <c r="E13" s="526">
        <f t="shared" si="0"/>
        <v>1554</v>
      </c>
      <c r="F13" s="195">
        <f t="shared" si="0"/>
        <v>1482</v>
      </c>
      <c r="G13" s="212">
        <f t="shared" si="0"/>
        <v>738</v>
      </c>
      <c r="H13" s="526">
        <f t="shared" si="0"/>
        <v>738</v>
      </c>
      <c r="I13" s="526">
        <f t="shared" si="0"/>
        <v>0</v>
      </c>
      <c r="J13" s="195">
        <f t="shared" si="0"/>
        <v>0</v>
      </c>
      <c r="K13" s="212">
        <f t="shared" si="0"/>
        <v>730.22</v>
      </c>
      <c r="L13" s="526">
        <f t="shared" si="0"/>
        <v>583.85</v>
      </c>
      <c r="M13" s="526">
        <f t="shared" si="0"/>
        <v>0.98</v>
      </c>
      <c r="N13" s="526">
        <f t="shared" si="0"/>
        <v>3.73</v>
      </c>
      <c r="O13" s="195">
        <f t="shared" si="0"/>
        <v>141.66</v>
      </c>
      <c r="P13" s="212">
        <f t="shared" si="0"/>
        <v>375.64</v>
      </c>
      <c r="Q13" s="526">
        <f t="shared" si="0"/>
        <v>155.75</v>
      </c>
      <c r="R13" s="526">
        <f t="shared" si="0"/>
        <v>182.1</v>
      </c>
      <c r="S13" s="526">
        <f t="shared" si="0"/>
        <v>6.12</v>
      </c>
      <c r="T13" s="195">
        <f t="shared" si="0"/>
        <v>31.67</v>
      </c>
      <c r="U13" s="212">
        <f t="shared" si="0"/>
        <v>170.07999999999998</v>
      </c>
      <c r="V13" s="526">
        <f t="shared" si="0"/>
        <v>122.2</v>
      </c>
      <c r="W13" s="526">
        <f t="shared" si="0"/>
        <v>15.22</v>
      </c>
      <c r="X13" s="526">
        <f t="shared" si="0"/>
        <v>0</v>
      </c>
      <c r="Y13" s="223">
        <f t="shared" si="0"/>
        <v>32.659999999999997</v>
      </c>
      <c r="Z13" s="222">
        <f t="shared" si="0"/>
        <v>58.160000000000004</v>
      </c>
      <c r="AA13" s="526">
        <f>SUM(AA14:AA17)</f>
        <v>42.75</v>
      </c>
      <c r="AB13" s="229">
        <f t="shared" si="0"/>
        <v>15.41</v>
      </c>
      <c r="AC13" s="212">
        <f t="shared" si="0"/>
        <v>52.789999999999992</v>
      </c>
      <c r="AD13" s="526">
        <f t="shared" si="0"/>
        <v>48.3</v>
      </c>
      <c r="AE13" s="229">
        <f t="shared" si="0"/>
        <v>4.49</v>
      </c>
    </row>
    <row r="14" spans="1:112" x14ac:dyDescent="0.25">
      <c r="A14" s="855" t="s">
        <v>27</v>
      </c>
      <c r="B14" s="856">
        <v>5</v>
      </c>
      <c r="C14" s="857">
        <v>5</v>
      </c>
      <c r="D14" s="857">
        <v>5</v>
      </c>
      <c r="E14" s="857">
        <v>810</v>
      </c>
      <c r="F14" s="857">
        <v>738</v>
      </c>
      <c r="G14" s="858">
        <f>SUM(H14:J14)</f>
        <v>738</v>
      </c>
      <c r="H14" s="859">
        <v>738</v>
      </c>
      <c r="I14" s="857">
        <v>0</v>
      </c>
      <c r="J14" s="857">
        <v>0</v>
      </c>
      <c r="K14" s="380">
        <f>SUM(L14:O14)</f>
        <v>630.22</v>
      </c>
      <c r="L14" s="859">
        <v>500.18</v>
      </c>
      <c r="M14" s="857">
        <v>0.98</v>
      </c>
      <c r="N14" s="230">
        <v>3.73</v>
      </c>
      <c r="O14" s="860">
        <v>125.33</v>
      </c>
      <c r="P14" s="380">
        <f>SUM(Q14:T14)</f>
        <v>188.22</v>
      </c>
      <c r="Q14" s="859">
        <v>0</v>
      </c>
      <c r="R14" s="857">
        <v>182.1</v>
      </c>
      <c r="S14" s="230">
        <v>6.12</v>
      </c>
      <c r="T14" s="860">
        <v>0</v>
      </c>
      <c r="U14" s="380">
        <f>SUM(V14:Y14)</f>
        <v>53.33</v>
      </c>
      <c r="V14" s="859">
        <v>22.78</v>
      </c>
      <c r="W14" s="857">
        <v>15.22</v>
      </c>
      <c r="X14" s="230">
        <v>0</v>
      </c>
      <c r="Y14" s="861">
        <v>15.33</v>
      </c>
      <c r="Z14" s="381">
        <f>SUM(AA14:AB14)</f>
        <v>51.2</v>
      </c>
      <c r="AA14" s="857">
        <v>39.700000000000003</v>
      </c>
      <c r="AB14" s="29">
        <v>11.5</v>
      </c>
      <c r="AC14" s="380">
        <f>SUM(AD14:AE14)</f>
        <v>13.16</v>
      </c>
      <c r="AD14" s="857">
        <v>11.4</v>
      </c>
      <c r="AE14" s="29">
        <v>1.76</v>
      </c>
    </row>
    <row r="15" spans="1:112" x14ac:dyDescent="0.25">
      <c r="A15" s="862" t="s">
        <v>28</v>
      </c>
      <c r="B15" s="31">
        <v>1</v>
      </c>
      <c r="C15" s="32">
        <v>1</v>
      </c>
      <c r="D15" s="32">
        <v>1</v>
      </c>
      <c r="E15" s="32">
        <v>744</v>
      </c>
      <c r="F15" s="32">
        <v>744</v>
      </c>
      <c r="G15" s="863">
        <f>SUM(H15:J15)</f>
        <v>0</v>
      </c>
      <c r="H15" s="34">
        <v>0</v>
      </c>
      <c r="I15" s="32">
        <v>0</v>
      </c>
      <c r="J15" s="34">
        <v>0</v>
      </c>
      <c r="K15" s="863">
        <f>SUM(L15:O15)</f>
        <v>100</v>
      </c>
      <c r="L15" s="34">
        <v>83.67</v>
      </c>
      <c r="M15" s="34">
        <v>0</v>
      </c>
      <c r="N15" s="864">
        <v>0</v>
      </c>
      <c r="O15" s="865">
        <v>16.329999999999998</v>
      </c>
      <c r="P15" s="863">
        <f>SUM(Q15:T15)</f>
        <v>187.42000000000002</v>
      </c>
      <c r="Q15" s="34">
        <v>155.75</v>
      </c>
      <c r="R15" s="32">
        <v>0</v>
      </c>
      <c r="S15" s="864">
        <v>0</v>
      </c>
      <c r="T15" s="865">
        <v>31.67</v>
      </c>
      <c r="U15" s="863">
        <f>SUM(V15:Y15)</f>
        <v>116.75</v>
      </c>
      <c r="V15" s="34">
        <v>99.42</v>
      </c>
      <c r="W15" s="32">
        <v>0</v>
      </c>
      <c r="X15" s="864">
        <v>0</v>
      </c>
      <c r="Y15" s="866">
        <v>17.329999999999998</v>
      </c>
      <c r="Z15" s="867">
        <f>SUM(AA15:AB15)</f>
        <v>6.96</v>
      </c>
      <c r="AA15" s="32">
        <v>3.05</v>
      </c>
      <c r="AB15" s="36">
        <v>3.91</v>
      </c>
      <c r="AC15" s="863">
        <f>SUM(AD15:AE15)</f>
        <v>39.629999999999995</v>
      </c>
      <c r="AD15" s="32">
        <v>36.9</v>
      </c>
      <c r="AE15" s="36">
        <v>2.73</v>
      </c>
    </row>
    <row r="16" spans="1:112" x14ac:dyDescent="0.25">
      <c r="A16" s="868" t="s">
        <v>29</v>
      </c>
      <c r="B16" s="31"/>
      <c r="C16" s="32"/>
      <c r="D16" s="32"/>
      <c r="E16" s="32"/>
      <c r="F16" s="32"/>
      <c r="G16" s="863">
        <f>SUM(H16:J16)</f>
        <v>0</v>
      </c>
      <c r="H16" s="34"/>
      <c r="I16" s="32"/>
      <c r="J16" s="38"/>
      <c r="K16" s="863">
        <f>SUM(L16:O16)</f>
        <v>0</v>
      </c>
      <c r="L16" s="34"/>
      <c r="M16" s="38"/>
      <c r="N16" s="869"/>
      <c r="O16" s="870"/>
      <c r="P16" s="863">
        <f>SUM(Q16:T16)</f>
        <v>0</v>
      </c>
      <c r="Q16" s="34"/>
      <c r="R16" s="38"/>
      <c r="S16" s="869"/>
      <c r="T16" s="870"/>
      <c r="U16" s="863">
        <f>SUM(V16:Y16)</f>
        <v>0</v>
      </c>
      <c r="V16" s="34"/>
      <c r="W16" s="38"/>
      <c r="X16" s="869"/>
      <c r="Y16" s="871"/>
      <c r="Z16" s="867">
        <f>SUM(AA16:AB16)</f>
        <v>0</v>
      </c>
      <c r="AA16" s="32"/>
      <c r="AB16" s="36"/>
      <c r="AC16" s="863">
        <f>SUM(AD16:AE16)</f>
        <v>0</v>
      </c>
      <c r="AD16" s="32"/>
      <c r="AE16" s="36"/>
    </row>
    <row r="17" spans="1:31" x14ac:dyDescent="0.25">
      <c r="A17" s="673" t="s">
        <v>30</v>
      </c>
      <c r="B17" s="872"/>
      <c r="C17" s="873"/>
      <c r="D17" s="40"/>
      <c r="E17" s="40"/>
      <c r="F17" s="41"/>
      <c r="G17" s="874">
        <f>SUM(H17:J17)</f>
        <v>0</v>
      </c>
      <c r="H17" s="43"/>
      <c r="I17" s="44"/>
      <c r="J17" s="826"/>
      <c r="K17" s="875">
        <f>SUM(L17:O17)</f>
        <v>0</v>
      </c>
      <c r="L17" s="43"/>
      <c r="M17" s="823"/>
      <c r="N17" s="876"/>
      <c r="O17" s="822"/>
      <c r="P17" s="875">
        <f>SUM(Q17:T17)</f>
        <v>0</v>
      </c>
      <c r="Q17" s="823"/>
      <c r="R17" s="877"/>
      <c r="S17" s="876"/>
      <c r="T17" s="822"/>
      <c r="U17" s="875">
        <f>SUM(V17:Y17)</f>
        <v>0</v>
      </c>
      <c r="V17" s="823"/>
      <c r="W17" s="877"/>
      <c r="X17" s="876"/>
      <c r="Y17" s="878"/>
      <c r="Z17" s="178">
        <f>SUM(AA17:AB17)</f>
        <v>0</v>
      </c>
      <c r="AA17" s="877"/>
      <c r="AB17" s="190"/>
      <c r="AC17" s="874">
        <f>SUM(AD17:AE17)</f>
        <v>0</v>
      </c>
      <c r="AD17" s="877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879"/>
      <c r="D20" s="879"/>
      <c r="E20" s="879"/>
      <c r="F20" s="879"/>
      <c r="G20" s="49"/>
    </row>
    <row r="21" spans="1:31" ht="21" x14ac:dyDescent="0.25">
      <c r="A21" s="268" t="s">
        <v>33</v>
      </c>
      <c r="B21" s="265" t="s">
        <v>34</v>
      </c>
      <c r="C21" s="391" t="s">
        <v>35</v>
      </c>
      <c r="D21" s="392" t="s">
        <v>36</v>
      </c>
      <c r="E21" s="392" t="s">
        <v>37</v>
      </c>
      <c r="F21" s="392" t="s">
        <v>38</v>
      </c>
      <c r="G21" s="224" t="s">
        <v>39</v>
      </c>
    </row>
    <row r="22" spans="1:31" x14ac:dyDescent="0.25">
      <c r="A22" s="393" t="s">
        <v>40</v>
      </c>
      <c r="B22" s="394">
        <f>SUM(C22:G22)</f>
        <v>9</v>
      </c>
      <c r="C22" s="395"/>
      <c r="D22" s="880"/>
      <c r="E22" s="880">
        <v>9</v>
      </c>
      <c r="F22" s="880"/>
      <c r="G22" s="881"/>
    </row>
    <row r="23" spans="1:31" x14ac:dyDescent="0.25">
      <c r="A23" s="882" t="s">
        <v>41</v>
      </c>
      <c r="B23" s="883">
        <f>SUM(C23:G23)</f>
        <v>240</v>
      </c>
      <c r="C23" s="884"/>
      <c r="D23" s="885"/>
      <c r="E23" s="885">
        <v>240</v>
      </c>
      <c r="F23" s="885"/>
      <c r="G23" s="886"/>
    </row>
    <row r="24" spans="1:31" x14ac:dyDescent="0.25">
      <c r="A24" s="882" t="s">
        <v>42</v>
      </c>
      <c r="B24" s="883">
        <f>SUM(C24:G24)</f>
        <v>240</v>
      </c>
      <c r="C24" s="884"/>
      <c r="D24" s="885"/>
      <c r="E24" s="885">
        <v>240</v>
      </c>
      <c r="F24" s="885"/>
      <c r="G24" s="886"/>
    </row>
    <row r="25" spans="1:31" x14ac:dyDescent="0.25">
      <c r="A25" s="882" t="s">
        <v>43</v>
      </c>
      <c r="B25" s="883">
        <f>SUM(C25:G25)</f>
        <v>240</v>
      </c>
      <c r="C25" s="884"/>
      <c r="D25" s="885"/>
      <c r="E25" s="885">
        <v>240</v>
      </c>
      <c r="F25" s="885"/>
      <c r="G25" s="886"/>
    </row>
    <row r="26" spans="1:31" x14ac:dyDescent="0.25">
      <c r="A26" s="179" t="s">
        <v>44</v>
      </c>
      <c r="B26" s="691">
        <f>SUM(C26:G26)</f>
        <v>240</v>
      </c>
      <c r="C26" s="887"/>
      <c r="D26" s="196"/>
      <c r="E26" s="196">
        <v>240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888"/>
      <c r="D28" s="888"/>
      <c r="E28" s="888"/>
      <c r="F28" s="888"/>
      <c r="G28" s="888"/>
      <c r="H28" s="888"/>
      <c r="I28" s="889"/>
      <c r="J28" s="889"/>
      <c r="K28" s="890"/>
      <c r="L28" s="890"/>
    </row>
    <row r="29" spans="1:31" x14ac:dyDescent="0.25">
      <c r="A29" s="295" t="s">
        <v>33</v>
      </c>
      <c r="B29" s="405"/>
      <c r="C29" s="341" t="s">
        <v>34</v>
      </c>
      <c r="D29" s="344" t="s">
        <v>47</v>
      </c>
      <c r="E29" s="359"/>
      <c r="F29" s="369"/>
      <c r="G29" s="370" t="s">
        <v>48</v>
      </c>
      <c r="H29" s="370"/>
      <c r="I29" s="370"/>
      <c r="J29" s="370"/>
      <c r="K29" s="370"/>
      <c r="L29" s="343"/>
    </row>
    <row r="30" spans="1:31" x14ac:dyDescent="0.25">
      <c r="A30" s="339"/>
      <c r="B30" s="340"/>
      <c r="C30" s="342"/>
      <c r="D30" s="406" t="s">
        <v>49</v>
      </c>
      <c r="E30" s="406" t="s">
        <v>50</v>
      </c>
      <c r="F30" s="269" t="s">
        <v>51</v>
      </c>
      <c r="G30" s="266" t="s">
        <v>52</v>
      </c>
      <c r="H30" s="406" t="s">
        <v>53</v>
      </c>
      <c r="I30" s="406" t="s">
        <v>54</v>
      </c>
      <c r="J30" s="406" t="s">
        <v>55</v>
      </c>
      <c r="K30" s="406" t="s">
        <v>56</v>
      </c>
      <c r="L30" s="406" t="s">
        <v>57</v>
      </c>
    </row>
    <row r="31" spans="1:31" x14ac:dyDescent="0.25">
      <c r="A31" s="407" t="s">
        <v>41</v>
      </c>
      <c r="B31" s="408"/>
      <c r="C31" s="834">
        <f>SUM(D31:F31)</f>
        <v>95</v>
      </c>
      <c r="D31" s="410">
        <v>1</v>
      </c>
      <c r="E31" s="835">
        <v>0</v>
      </c>
      <c r="F31" s="832">
        <v>94</v>
      </c>
      <c r="G31" s="833">
        <v>1</v>
      </c>
      <c r="H31" s="835">
        <v>58</v>
      </c>
      <c r="I31" s="835">
        <v>23</v>
      </c>
      <c r="J31" s="835">
        <v>11</v>
      </c>
      <c r="K31" s="835">
        <v>0</v>
      </c>
      <c r="L31" s="835">
        <v>2</v>
      </c>
    </row>
    <row r="32" spans="1:31" x14ac:dyDescent="0.25">
      <c r="A32" s="891" t="s">
        <v>42</v>
      </c>
      <c r="B32" s="892"/>
      <c r="C32" s="834">
        <f t="shared" ref="C32:C37" si="1">SUM(D32:F32)</f>
        <v>120</v>
      </c>
      <c r="D32" s="835">
        <v>1</v>
      </c>
      <c r="E32" s="835">
        <v>0</v>
      </c>
      <c r="F32" s="832">
        <v>119</v>
      </c>
      <c r="G32" s="833">
        <v>1</v>
      </c>
      <c r="H32" s="835">
        <v>67</v>
      </c>
      <c r="I32" s="835">
        <v>36</v>
      </c>
      <c r="J32" s="835">
        <v>12</v>
      </c>
      <c r="K32" s="835">
        <v>0</v>
      </c>
      <c r="L32" s="835">
        <v>4</v>
      </c>
    </row>
    <row r="33" spans="1:12" x14ac:dyDescent="0.25">
      <c r="A33" s="891" t="s">
        <v>43</v>
      </c>
      <c r="B33" s="892"/>
      <c r="C33" s="834">
        <f t="shared" si="1"/>
        <v>809</v>
      </c>
      <c r="D33" s="835">
        <v>8</v>
      </c>
      <c r="E33" s="835">
        <v>0</v>
      </c>
      <c r="F33" s="832">
        <v>801</v>
      </c>
      <c r="G33" s="833">
        <v>5</v>
      </c>
      <c r="H33" s="835">
        <v>453</v>
      </c>
      <c r="I33" s="835">
        <v>262</v>
      </c>
      <c r="J33" s="835">
        <v>67</v>
      </c>
      <c r="K33" s="835">
        <v>0</v>
      </c>
      <c r="L33" s="835">
        <v>22</v>
      </c>
    </row>
    <row r="34" spans="1:12" x14ac:dyDescent="0.25">
      <c r="A34" s="699" t="s">
        <v>44</v>
      </c>
      <c r="B34" s="700"/>
      <c r="C34" s="701">
        <f t="shared" si="1"/>
        <v>95</v>
      </c>
      <c r="D34" s="702">
        <v>1</v>
      </c>
      <c r="E34" s="702">
        <v>0</v>
      </c>
      <c r="F34" s="703">
        <v>94</v>
      </c>
      <c r="G34" s="704">
        <v>1</v>
      </c>
      <c r="H34" s="702">
        <v>50</v>
      </c>
      <c r="I34" s="702">
        <v>31</v>
      </c>
      <c r="J34" s="702">
        <v>10</v>
      </c>
      <c r="K34" s="702">
        <v>0</v>
      </c>
      <c r="L34" s="702">
        <v>3</v>
      </c>
    </row>
    <row r="35" spans="1:12" x14ac:dyDescent="0.25">
      <c r="A35" s="311" t="s">
        <v>58</v>
      </c>
      <c r="B35" s="80" t="s">
        <v>59</v>
      </c>
      <c r="C35" s="834">
        <f t="shared" si="1"/>
        <v>4</v>
      </c>
      <c r="D35" s="835">
        <v>0</v>
      </c>
      <c r="E35" s="835">
        <v>0</v>
      </c>
      <c r="F35" s="832">
        <v>4</v>
      </c>
      <c r="G35" s="833">
        <v>0</v>
      </c>
      <c r="H35" s="835">
        <v>3</v>
      </c>
      <c r="I35" s="835">
        <v>1</v>
      </c>
      <c r="J35" s="835">
        <v>0</v>
      </c>
      <c r="K35" s="835">
        <v>0</v>
      </c>
      <c r="L35" s="835">
        <v>0</v>
      </c>
    </row>
    <row r="36" spans="1:12" x14ac:dyDescent="0.25">
      <c r="A36" s="346"/>
      <c r="B36" s="705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5</v>
      </c>
      <c r="D37" s="180">
        <v>0</v>
      </c>
      <c r="E37" s="180">
        <v>0</v>
      </c>
      <c r="F37" s="181">
        <v>5</v>
      </c>
      <c r="G37" s="182">
        <v>0</v>
      </c>
      <c r="H37" s="180">
        <v>4</v>
      </c>
      <c r="I37" s="180">
        <v>1</v>
      </c>
      <c r="J37" s="180">
        <v>0</v>
      </c>
      <c r="K37" s="180">
        <v>0</v>
      </c>
      <c r="L37" s="180">
        <v>0</v>
      </c>
    </row>
    <row r="38" spans="1:12" s="10" customFormat="1" ht="12" x14ac:dyDescent="0.2">
      <c r="A38" s="893" t="s">
        <v>62</v>
      </c>
      <c r="B38" s="894"/>
    </row>
    <row r="39" spans="1:12" x14ac:dyDescent="0.25">
      <c r="A39" s="406" t="s">
        <v>63</v>
      </c>
      <c r="B39" s="406" t="s">
        <v>19</v>
      </c>
    </row>
    <row r="40" spans="1:12" x14ac:dyDescent="0.25">
      <c r="A40" s="834" t="s">
        <v>64</v>
      </c>
      <c r="B40" s="835">
        <v>206</v>
      </c>
    </row>
    <row r="41" spans="1:12" x14ac:dyDescent="0.25">
      <c r="A41" s="834" t="s">
        <v>65</v>
      </c>
      <c r="B41" s="835">
        <v>719</v>
      </c>
    </row>
    <row r="42" spans="1:12" x14ac:dyDescent="0.25">
      <c r="A42" s="834" t="s">
        <v>66</v>
      </c>
      <c r="B42" s="835">
        <v>721</v>
      </c>
    </row>
    <row r="43" spans="1:12" x14ac:dyDescent="0.25">
      <c r="A43" s="834" t="s">
        <v>67</v>
      </c>
      <c r="B43" s="835">
        <v>0</v>
      </c>
    </row>
    <row r="44" spans="1:12" x14ac:dyDescent="0.25">
      <c r="A44" s="834" t="s">
        <v>68</v>
      </c>
      <c r="B44" s="835">
        <v>400</v>
      </c>
    </row>
    <row r="45" spans="1:12" x14ac:dyDescent="0.25">
      <c r="A45" s="834" t="s">
        <v>69</v>
      </c>
      <c r="B45" s="835">
        <v>0</v>
      </c>
    </row>
    <row r="46" spans="1:12" x14ac:dyDescent="0.25">
      <c r="A46" s="834" t="s">
        <v>70</v>
      </c>
      <c r="B46" s="835">
        <v>32</v>
      </c>
    </row>
    <row r="47" spans="1:12" x14ac:dyDescent="0.25">
      <c r="A47" s="85" t="s">
        <v>71</v>
      </c>
      <c r="B47" s="86">
        <v>0</v>
      </c>
    </row>
    <row r="48" spans="1:12" x14ac:dyDescent="0.25">
      <c r="A48" s="701" t="s">
        <v>72</v>
      </c>
      <c r="B48" s="702">
        <v>0</v>
      </c>
    </row>
    <row r="49" spans="1:6" s="10" customFormat="1" ht="12" x14ac:dyDescent="0.2">
      <c r="A49" s="836" t="s">
        <v>73</v>
      </c>
      <c r="B49" s="71"/>
      <c r="C49" s="9"/>
      <c r="D49" s="742"/>
      <c r="E49" s="742"/>
    </row>
    <row r="50" spans="1:6" ht="31.5" x14ac:dyDescent="0.25">
      <c r="A50" s="406" t="s">
        <v>33</v>
      </c>
      <c r="B50" s="406" t="s">
        <v>34</v>
      </c>
      <c r="C50" s="406" t="s">
        <v>74</v>
      </c>
      <c r="D50" s="406" t="s">
        <v>75</v>
      </c>
      <c r="E50" s="406" t="s">
        <v>76</v>
      </c>
    </row>
    <row r="51" spans="1:6" x14ac:dyDescent="0.25">
      <c r="A51" s="782" t="s">
        <v>77</v>
      </c>
      <c r="B51" s="783">
        <f>SUM(C51:E51)</f>
        <v>1020</v>
      </c>
      <c r="C51" s="784">
        <v>1020</v>
      </c>
      <c r="D51" s="784">
        <v>0</v>
      </c>
      <c r="E51" s="784">
        <v>0</v>
      </c>
    </row>
    <row r="52" spans="1:6" x14ac:dyDescent="0.25">
      <c r="A52" s="782" t="s">
        <v>78</v>
      </c>
      <c r="B52" s="783">
        <f>SUM(C52:E52)</f>
        <v>809</v>
      </c>
      <c r="C52" s="784">
        <v>809</v>
      </c>
      <c r="D52" s="784">
        <v>0</v>
      </c>
      <c r="E52" s="784">
        <v>0</v>
      </c>
    </row>
    <row r="53" spans="1:6" x14ac:dyDescent="0.25">
      <c r="A53" s="701" t="s">
        <v>79</v>
      </c>
      <c r="B53" s="709">
        <f>SUM(C53:E53)</f>
        <v>211</v>
      </c>
      <c r="C53" s="710">
        <v>211</v>
      </c>
      <c r="D53" s="710">
        <v>0</v>
      </c>
      <c r="E53" s="710">
        <v>0</v>
      </c>
    </row>
    <row r="54" spans="1:6" s="10" customFormat="1" ht="12" x14ac:dyDescent="0.2">
      <c r="A54" s="741" t="s">
        <v>80</v>
      </c>
      <c r="B54" s="93"/>
      <c r="C54" s="94"/>
      <c r="D54" s="94"/>
      <c r="E54" s="895"/>
      <c r="F54" s="895"/>
    </row>
    <row r="55" spans="1:6" ht="31.5" x14ac:dyDescent="0.25">
      <c r="A55" s="205" t="s">
        <v>81</v>
      </c>
      <c r="B55" s="205" t="s">
        <v>34</v>
      </c>
      <c r="C55" s="202" t="s">
        <v>82</v>
      </c>
      <c r="D55" s="216" t="s">
        <v>83</v>
      </c>
      <c r="E55" s="430" t="s">
        <v>51</v>
      </c>
      <c r="F55" s="266" t="s">
        <v>76</v>
      </c>
    </row>
    <row r="56" spans="1:6" x14ac:dyDescent="0.25">
      <c r="A56" s="432" t="s">
        <v>84</v>
      </c>
      <c r="B56" s="433">
        <f>SUM(C56:E56)</f>
        <v>0</v>
      </c>
      <c r="C56" s="434"/>
      <c r="D56" s="435"/>
      <c r="E56" s="896"/>
      <c r="F56" s="785"/>
    </row>
    <row r="57" spans="1:6" x14ac:dyDescent="0.25">
      <c r="A57" s="897" t="s">
        <v>85</v>
      </c>
      <c r="B57" s="898">
        <f>SUM(C57:E57)</f>
        <v>0</v>
      </c>
      <c r="C57" s="899"/>
      <c r="D57" s="900"/>
      <c r="E57" s="901"/>
      <c r="F57" s="785"/>
    </row>
    <row r="58" spans="1:6" x14ac:dyDescent="0.25">
      <c r="A58" s="184" t="s">
        <v>86</v>
      </c>
      <c r="B58" s="185">
        <f>SUM(C58:E58)</f>
        <v>11</v>
      </c>
      <c r="C58" s="902"/>
      <c r="D58" s="719"/>
      <c r="E58" s="903">
        <v>11</v>
      </c>
      <c r="F58" s="721">
        <v>0</v>
      </c>
    </row>
    <row r="59" spans="1:6" s="10" customFormat="1" ht="12" x14ac:dyDescent="0.2">
      <c r="A59" s="741" t="s">
        <v>87</v>
      </c>
      <c r="B59" s="107"/>
      <c r="C59" s="107"/>
      <c r="D59" s="107"/>
      <c r="E59" s="107"/>
    </row>
    <row r="60" spans="1:6" ht="21" x14ac:dyDescent="0.25">
      <c r="A60" s="722" t="s">
        <v>88</v>
      </c>
      <c r="B60" s="213" t="s">
        <v>89</v>
      </c>
      <c r="C60" s="214" t="s">
        <v>90</v>
      </c>
      <c r="D60" s="215" t="s">
        <v>91</v>
      </c>
      <c r="E60" s="213" t="s">
        <v>92</v>
      </c>
    </row>
    <row r="61" spans="1:6" x14ac:dyDescent="0.25">
      <c r="A61" s="446" t="s">
        <v>93</v>
      </c>
      <c r="B61" s="447"/>
      <c r="C61" s="434"/>
      <c r="D61" s="904"/>
      <c r="E61" s="448"/>
    </row>
    <row r="62" spans="1:6" x14ac:dyDescent="0.25">
      <c r="A62" s="905" t="s">
        <v>94</v>
      </c>
      <c r="B62" s="906"/>
      <c r="C62" s="899"/>
      <c r="D62" s="907"/>
      <c r="E62" s="908"/>
    </row>
    <row r="63" spans="1:6" x14ac:dyDescent="0.25">
      <c r="A63" s="905" t="s">
        <v>95</v>
      </c>
      <c r="B63" s="906"/>
      <c r="C63" s="899"/>
      <c r="D63" s="907"/>
      <c r="E63" s="908"/>
    </row>
    <row r="64" spans="1:6" x14ac:dyDescent="0.25">
      <c r="A64" s="905" t="s">
        <v>96</v>
      </c>
      <c r="B64" s="906"/>
      <c r="C64" s="899"/>
      <c r="D64" s="907"/>
      <c r="E64" s="908"/>
    </row>
    <row r="65" spans="1:47" x14ac:dyDescent="0.25">
      <c r="A65" s="905" t="s">
        <v>97</v>
      </c>
      <c r="B65" s="906"/>
      <c r="C65" s="899"/>
      <c r="D65" s="907"/>
      <c r="E65" s="908"/>
    </row>
    <row r="66" spans="1:47" x14ac:dyDescent="0.25">
      <c r="A66" s="909" t="s">
        <v>98</v>
      </c>
      <c r="B66" s="729">
        <v>11</v>
      </c>
      <c r="C66" s="902">
        <v>11</v>
      </c>
      <c r="D66" s="910">
        <v>0</v>
      </c>
      <c r="E66" s="731">
        <v>22</v>
      </c>
    </row>
    <row r="67" spans="1:47" x14ac:dyDescent="0.25">
      <c r="A67" s="732" t="s">
        <v>34</v>
      </c>
      <c r="B67" s="911">
        <f>SUM(B61:B66)</f>
        <v>11</v>
      </c>
      <c r="C67" s="911">
        <f>SUM(C61:C66)</f>
        <v>11</v>
      </c>
      <c r="D67" s="198">
        <f>SUM(D61:D66)</f>
        <v>0</v>
      </c>
      <c r="E67" s="191">
        <f>SUM(E61:E66)</f>
        <v>22</v>
      </c>
    </row>
    <row r="68" spans="1:47" s="10" customFormat="1" ht="12" x14ac:dyDescent="0.2">
      <c r="A68" s="912" t="s">
        <v>99</v>
      </c>
      <c r="B68" s="349"/>
      <c r="C68" s="349"/>
      <c r="D68" s="349"/>
      <c r="E68" s="350"/>
      <c r="F68" s="913"/>
      <c r="G68" s="913"/>
      <c r="H68" s="913"/>
      <c r="I68" s="913"/>
    </row>
    <row r="69" spans="1:47" ht="21" x14ac:dyDescent="0.25">
      <c r="A69" s="406" t="s">
        <v>100</v>
      </c>
      <c r="B69" s="406" t="s">
        <v>101</v>
      </c>
      <c r="C69" s="406" t="s">
        <v>34</v>
      </c>
      <c r="D69" s="199" t="s">
        <v>102</v>
      </c>
      <c r="E69" s="461" t="s">
        <v>103</v>
      </c>
      <c r="F69" s="462" t="s">
        <v>104</v>
      </c>
      <c r="G69" s="462" t="s">
        <v>105</v>
      </c>
      <c r="H69" s="462" t="s">
        <v>106</v>
      </c>
      <c r="I69" s="192" t="s">
        <v>50</v>
      </c>
    </row>
    <row r="70" spans="1:47" x14ac:dyDescent="0.25">
      <c r="A70" s="351" t="s">
        <v>107</v>
      </c>
      <c r="B70" s="352"/>
      <c r="C70" s="200">
        <f>SUM(D70:I70)</f>
        <v>156</v>
      </c>
      <c r="D70" s="201">
        <v>27</v>
      </c>
      <c r="E70" s="468">
        <v>17</v>
      </c>
      <c r="F70" s="468">
        <v>29</v>
      </c>
      <c r="G70" s="468">
        <v>33</v>
      </c>
      <c r="H70" s="468">
        <v>26</v>
      </c>
      <c r="I70" s="193">
        <v>24</v>
      </c>
    </row>
    <row r="71" spans="1:47" ht="22.5" x14ac:dyDescent="0.25">
      <c r="A71" s="353" t="s">
        <v>108</v>
      </c>
      <c r="B71" s="470" t="s">
        <v>109</v>
      </c>
      <c r="C71" s="471">
        <f>SUM(D71:I71)</f>
        <v>97</v>
      </c>
      <c r="D71" s="914">
        <v>62</v>
      </c>
      <c r="E71" s="915">
        <v>20</v>
      </c>
      <c r="F71" s="915">
        <v>15</v>
      </c>
      <c r="G71" s="915"/>
      <c r="H71" s="915"/>
      <c r="I71" s="833"/>
    </row>
    <row r="72" spans="1:47" ht="22.5" x14ac:dyDescent="0.25">
      <c r="A72" s="354"/>
      <c r="B72" s="128" t="s">
        <v>110</v>
      </c>
      <c r="C72" s="129">
        <f>SUM(D72:I72)</f>
        <v>217</v>
      </c>
      <c r="D72" s="130">
        <v>166</v>
      </c>
      <c r="E72" s="131">
        <v>33</v>
      </c>
      <c r="F72" s="131">
        <v>18</v>
      </c>
      <c r="G72" s="131"/>
      <c r="H72" s="131"/>
      <c r="I72" s="132"/>
    </row>
    <row r="73" spans="1:47" ht="22.5" x14ac:dyDescent="0.25">
      <c r="A73" s="353" t="s">
        <v>111</v>
      </c>
      <c r="B73" s="470" t="s">
        <v>109</v>
      </c>
      <c r="C73" s="471">
        <f>SUM(D73:I73)</f>
        <v>57</v>
      </c>
      <c r="D73" s="473">
        <v>31</v>
      </c>
      <c r="E73" s="916">
        <v>14</v>
      </c>
      <c r="F73" s="916">
        <v>12</v>
      </c>
      <c r="G73" s="916"/>
      <c r="H73" s="916"/>
      <c r="I73" s="474"/>
    </row>
    <row r="74" spans="1:47" ht="22.5" x14ac:dyDescent="0.25">
      <c r="A74" s="354"/>
      <c r="B74" s="186" t="s">
        <v>110</v>
      </c>
      <c r="C74" s="187">
        <f>SUM(D74:I74)</f>
        <v>16</v>
      </c>
      <c r="D74" s="917">
        <v>6</v>
      </c>
      <c r="E74" s="918">
        <v>1</v>
      </c>
      <c r="F74" s="918">
        <v>9</v>
      </c>
      <c r="G74" s="918"/>
      <c r="H74" s="918"/>
      <c r="I74" s="704"/>
    </row>
    <row r="75" spans="1:47" s="10" customFormat="1" ht="12" x14ac:dyDescent="0.2">
      <c r="A75" s="741" t="s">
        <v>112</v>
      </c>
      <c r="B75" s="742"/>
      <c r="C75" s="742"/>
      <c r="D75" s="894"/>
      <c r="E75" s="894"/>
      <c r="F75" s="894"/>
      <c r="G75" s="894"/>
      <c r="H75" s="919"/>
      <c r="I75" s="919"/>
    </row>
    <row r="76" spans="1:47" ht="15" customHeight="1" x14ac:dyDescent="0.25">
      <c r="A76" s="405" t="s">
        <v>113</v>
      </c>
      <c r="B76" s="360" t="s">
        <v>114</v>
      </c>
      <c r="C76" s="405"/>
      <c r="D76" s="360" t="s">
        <v>115</v>
      </c>
      <c r="E76" s="405"/>
      <c r="F76" s="344" t="s">
        <v>116</v>
      </c>
      <c r="G76" s="359"/>
      <c r="H76" s="359"/>
      <c r="I76" s="345"/>
    </row>
    <row r="77" spans="1:47" ht="15" customHeight="1" x14ac:dyDescent="0.25">
      <c r="A77" s="322"/>
      <c r="B77" s="355"/>
      <c r="C77" s="340"/>
      <c r="D77" s="355"/>
      <c r="E77" s="340"/>
      <c r="F77" s="344" t="s">
        <v>117</v>
      </c>
      <c r="G77" s="345"/>
      <c r="H77" s="344" t="s">
        <v>118</v>
      </c>
      <c r="I77" s="345"/>
    </row>
    <row r="78" spans="1:47" ht="21" x14ac:dyDescent="0.25">
      <c r="A78" s="340"/>
      <c r="B78" s="202" t="s">
        <v>49</v>
      </c>
      <c r="C78" s="267" t="s">
        <v>119</v>
      </c>
      <c r="D78" s="202" t="s">
        <v>49</v>
      </c>
      <c r="E78" s="267" t="s">
        <v>119</v>
      </c>
      <c r="F78" s="202" t="s">
        <v>49</v>
      </c>
      <c r="G78" s="267" t="s">
        <v>119</v>
      </c>
      <c r="H78" s="202" t="s">
        <v>49</v>
      </c>
      <c r="I78" s="225" t="s">
        <v>119</v>
      </c>
    </row>
    <row r="79" spans="1:47" x14ac:dyDescent="0.25">
      <c r="A79" s="484" t="s">
        <v>120</v>
      </c>
      <c r="B79" s="790">
        <v>0</v>
      </c>
      <c r="C79" s="791">
        <v>8</v>
      </c>
      <c r="D79" s="790">
        <v>46</v>
      </c>
      <c r="E79" s="791">
        <v>140</v>
      </c>
      <c r="F79" s="792">
        <v>49</v>
      </c>
      <c r="G79" s="785">
        <v>149</v>
      </c>
      <c r="H79" s="792">
        <v>3</v>
      </c>
      <c r="I79" s="785">
        <v>9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920" t="s">
        <v>121</v>
      </c>
      <c r="B80" s="921"/>
      <c r="C80" s="922"/>
      <c r="D80" s="921"/>
      <c r="E80" s="922"/>
      <c r="F80" s="923"/>
      <c r="G80" s="924"/>
      <c r="H80" s="923"/>
      <c r="I80" s="924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920" t="s">
        <v>122</v>
      </c>
      <c r="B81" s="921"/>
      <c r="C81" s="922"/>
      <c r="D81" s="921">
        <v>2</v>
      </c>
      <c r="E81" s="922">
        <v>4</v>
      </c>
      <c r="F81" s="923">
        <v>2</v>
      </c>
      <c r="G81" s="924">
        <v>4</v>
      </c>
      <c r="H81" s="923"/>
      <c r="I81" s="924"/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920" t="s">
        <v>123</v>
      </c>
      <c r="B82" s="921"/>
      <c r="C82" s="922"/>
      <c r="D82" s="921"/>
      <c r="E82" s="922"/>
      <c r="F82" s="923"/>
      <c r="G82" s="924"/>
      <c r="H82" s="923"/>
      <c r="I82" s="924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920" t="s">
        <v>124</v>
      </c>
      <c r="B83" s="921">
        <v>0</v>
      </c>
      <c r="C83" s="922">
        <v>6</v>
      </c>
      <c r="D83" s="921">
        <v>10</v>
      </c>
      <c r="E83" s="922">
        <v>72</v>
      </c>
      <c r="F83" s="923">
        <v>13</v>
      </c>
      <c r="G83" s="924">
        <v>75</v>
      </c>
      <c r="H83" s="923">
        <v>3</v>
      </c>
      <c r="I83" s="924">
        <v>3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920" t="s">
        <v>125</v>
      </c>
      <c r="B84" s="921"/>
      <c r="C84" s="922"/>
      <c r="D84" s="921"/>
      <c r="E84" s="922"/>
      <c r="F84" s="923"/>
      <c r="G84" s="924"/>
      <c r="H84" s="923"/>
      <c r="I84" s="924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920" t="s">
        <v>126</v>
      </c>
      <c r="B85" s="921">
        <v>0</v>
      </c>
      <c r="C85" s="922">
        <v>4</v>
      </c>
      <c r="D85" s="921">
        <v>22</v>
      </c>
      <c r="E85" s="922">
        <v>6</v>
      </c>
      <c r="F85" s="923">
        <v>22</v>
      </c>
      <c r="G85" s="924">
        <v>6</v>
      </c>
      <c r="H85" s="923"/>
      <c r="I85" s="924"/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920" t="s">
        <v>127</v>
      </c>
      <c r="B86" s="921">
        <v>0</v>
      </c>
      <c r="C86" s="922">
        <v>0</v>
      </c>
      <c r="D86" s="921">
        <v>0</v>
      </c>
      <c r="E86" s="922">
        <v>55</v>
      </c>
      <c r="F86" s="923">
        <v>0</v>
      </c>
      <c r="G86" s="924">
        <v>57</v>
      </c>
      <c r="H86" s="923"/>
      <c r="I86" s="924">
        <v>2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920" t="s">
        <v>128</v>
      </c>
      <c r="B87" s="921">
        <v>0</v>
      </c>
      <c r="C87" s="922">
        <v>0</v>
      </c>
      <c r="D87" s="921">
        <v>0</v>
      </c>
      <c r="E87" s="922">
        <v>57</v>
      </c>
      <c r="F87" s="923">
        <v>0</v>
      </c>
      <c r="G87" s="924">
        <v>57</v>
      </c>
      <c r="H87" s="923"/>
      <c r="I87" s="924"/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920" t="s">
        <v>129</v>
      </c>
      <c r="B88" s="921">
        <v>0</v>
      </c>
      <c r="C88" s="922">
        <v>1</v>
      </c>
      <c r="D88" s="921">
        <v>0</v>
      </c>
      <c r="E88" s="922">
        <v>64</v>
      </c>
      <c r="F88" s="923">
        <v>0</v>
      </c>
      <c r="G88" s="924">
        <v>64</v>
      </c>
      <c r="H88" s="923"/>
      <c r="I88" s="924"/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920" t="s">
        <v>130</v>
      </c>
      <c r="B89" s="921">
        <v>0</v>
      </c>
      <c r="C89" s="922">
        <v>0</v>
      </c>
      <c r="D89" s="921">
        <v>0</v>
      </c>
      <c r="E89" s="922">
        <v>15</v>
      </c>
      <c r="F89" s="923">
        <v>0</v>
      </c>
      <c r="G89" s="924">
        <v>16</v>
      </c>
      <c r="H89" s="923"/>
      <c r="I89" s="924">
        <v>1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920" t="s">
        <v>131</v>
      </c>
      <c r="B90" s="921">
        <v>0</v>
      </c>
      <c r="C90" s="922">
        <v>3</v>
      </c>
      <c r="D90" s="921">
        <v>0</v>
      </c>
      <c r="E90" s="922">
        <v>9</v>
      </c>
      <c r="F90" s="923">
        <v>0</v>
      </c>
      <c r="G90" s="924">
        <v>9</v>
      </c>
      <c r="H90" s="923"/>
      <c r="I90" s="924"/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920" t="s">
        <v>132</v>
      </c>
      <c r="B91" s="921"/>
      <c r="C91" s="922"/>
      <c r="D91" s="921"/>
      <c r="E91" s="922"/>
      <c r="F91" s="923"/>
      <c r="G91" s="924"/>
      <c r="H91" s="923"/>
      <c r="I91" s="924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203" t="s">
        <v>34</v>
      </c>
      <c r="B92" s="204">
        <f t="shared" ref="B92:I92" si="5">SUM(B79:B91)</f>
        <v>0</v>
      </c>
      <c r="C92" s="204">
        <f t="shared" si="5"/>
        <v>22</v>
      </c>
      <c r="D92" s="204">
        <f t="shared" si="5"/>
        <v>80</v>
      </c>
      <c r="E92" s="204">
        <f t="shared" si="5"/>
        <v>422</v>
      </c>
      <c r="F92" s="204">
        <f t="shared" si="5"/>
        <v>86</v>
      </c>
      <c r="G92" s="204">
        <f t="shared" si="5"/>
        <v>437</v>
      </c>
      <c r="H92" s="204">
        <f t="shared" si="5"/>
        <v>6</v>
      </c>
      <c r="I92" s="200">
        <f t="shared" si="5"/>
        <v>15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341" t="s">
        <v>134</v>
      </c>
      <c r="B94" s="344" t="s">
        <v>135</v>
      </c>
      <c r="C94" s="359"/>
      <c r="D94" s="359"/>
      <c r="E94" s="359"/>
      <c r="F94" s="359"/>
      <c r="G94" s="345"/>
    </row>
    <row r="95" spans="1:47" x14ac:dyDescent="0.25">
      <c r="A95" s="342"/>
      <c r="B95" s="205" t="s">
        <v>136</v>
      </c>
      <c r="C95" s="202" t="s">
        <v>49</v>
      </c>
      <c r="D95" s="269" t="s">
        <v>119</v>
      </c>
      <c r="E95" s="216" t="s">
        <v>20</v>
      </c>
      <c r="F95" s="225" t="s">
        <v>21</v>
      </c>
      <c r="G95" s="225" t="s">
        <v>22</v>
      </c>
    </row>
    <row r="96" spans="1:47" x14ac:dyDescent="0.25">
      <c r="A96" s="484" t="s">
        <v>137</v>
      </c>
      <c r="B96" s="394">
        <f t="shared" ref="B96:B103" si="6">SUM(C96+D96)</f>
        <v>5</v>
      </c>
      <c r="C96" s="792"/>
      <c r="D96" s="793">
        <v>5</v>
      </c>
      <c r="E96" s="794">
        <v>5</v>
      </c>
      <c r="F96" s="795"/>
      <c r="G96" s="795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847" t="s">
        <v>138</v>
      </c>
      <c r="B97" s="687">
        <f t="shared" si="6"/>
        <v>9</v>
      </c>
      <c r="C97" s="923">
        <v>3</v>
      </c>
      <c r="D97" s="848">
        <v>6</v>
      </c>
      <c r="E97" s="849">
        <v>5</v>
      </c>
      <c r="F97" s="690">
        <v>4</v>
      </c>
      <c r="G97" s="690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920" t="s">
        <v>139</v>
      </c>
      <c r="B98" s="687">
        <f t="shared" si="6"/>
        <v>0</v>
      </c>
      <c r="C98" s="923"/>
      <c r="D98" s="848"/>
      <c r="E98" s="849"/>
      <c r="F98" s="690"/>
      <c r="G98" s="690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920" t="s">
        <v>140</v>
      </c>
      <c r="B99" s="687">
        <f t="shared" si="6"/>
        <v>0</v>
      </c>
      <c r="C99" s="923"/>
      <c r="D99" s="848"/>
      <c r="E99" s="849"/>
      <c r="F99" s="690"/>
      <c r="G99" s="690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920" t="s">
        <v>141</v>
      </c>
      <c r="B100" s="687">
        <f t="shared" si="6"/>
        <v>6</v>
      </c>
      <c r="C100" s="923">
        <v>3</v>
      </c>
      <c r="D100" s="848">
        <v>3</v>
      </c>
      <c r="E100" s="849">
        <v>6</v>
      </c>
      <c r="F100" s="690"/>
      <c r="G100" s="690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920" t="s">
        <v>142</v>
      </c>
      <c r="B101" s="687">
        <f t="shared" si="6"/>
        <v>1</v>
      </c>
      <c r="C101" s="923"/>
      <c r="D101" s="848">
        <v>1</v>
      </c>
      <c r="E101" s="849">
        <v>1</v>
      </c>
      <c r="F101" s="690"/>
      <c r="G101" s="690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847" t="s">
        <v>143</v>
      </c>
      <c r="B102" s="687">
        <f t="shared" si="6"/>
        <v>0</v>
      </c>
      <c r="C102" s="923"/>
      <c r="D102" s="848"/>
      <c r="E102" s="849"/>
      <c r="F102" s="690"/>
      <c r="G102" s="690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923"/>
      <c r="D103" s="848"/>
      <c r="E103" s="849"/>
      <c r="F103" s="850"/>
      <c r="G103" s="850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925" t="s">
        <v>34</v>
      </c>
      <c r="B104" s="206">
        <f t="shared" ref="B104:G104" si="10">SUM(B96:B103)</f>
        <v>21</v>
      </c>
      <c r="C104" s="207">
        <f t="shared" si="10"/>
        <v>6</v>
      </c>
      <c r="D104" s="217">
        <f t="shared" si="10"/>
        <v>15</v>
      </c>
      <c r="E104" s="218">
        <f t="shared" si="10"/>
        <v>17</v>
      </c>
      <c r="F104" s="226">
        <f t="shared" si="10"/>
        <v>4</v>
      </c>
      <c r="G104" s="226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356" t="s">
        <v>146</v>
      </c>
      <c r="B106" s="356" t="s">
        <v>147</v>
      </c>
      <c r="C106" s="361" t="s">
        <v>47</v>
      </c>
      <c r="D106" s="361"/>
      <c r="E106" s="361"/>
      <c r="F106" s="362" t="s">
        <v>148</v>
      </c>
      <c r="G106" s="504"/>
    </row>
    <row r="107" spans="1:47" ht="21" x14ac:dyDescent="0.25">
      <c r="A107" s="357"/>
      <c r="B107" s="357"/>
      <c r="C107" s="208" t="s">
        <v>149</v>
      </c>
      <c r="D107" s="506" t="s">
        <v>150</v>
      </c>
      <c r="E107" s="219" t="s">
        <v>151</v>
      </c>
      <c r="F107" s="220" t="s">
        <v>152</v>
      </c>
      <c r="G107" s="227" t="s">
        <v>153</v>
      </c>
    </row>
    <row r="108" spans="1:47" x14ac:dyDescent="0.25">
      <c r="A108" s="509" t="s">
        <v>154</v>
      </c>
      <c r="B108" s="510">
        <f>SUM(C108:E108)</f>
        <v>39</v>
      </c>
      <c r="C108" s="434"/>
      <c r="D108" s="904">
        <v>26</v>
      </c>
      <c r="E108" s="511">
        <v>13</v>
      </c>
      <c r="F108" s="926">
        <v>0</v>
      </c>
      <c r="G108" s="852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718"/>
      <c r="D109" s="730"/>
      <c r="E109" s="659"/>
      <c r="F109" s="853"/>
      <c r="G109" s="854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17432.669999999998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activeCell="A4" sqref="A4:J6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",[9]NOMBRE!B2," - ","( ",[9]NOMBRE!C2,[9]NOMBRE!D2,[9]NOMBRE!E2,[9]NOMBRE!F2,[9]NOMBRE!G2," )")</f>
        <v>COMUNA: LINARES - ( 07401 )</v>
      </c>
    </row>
    <row r="3" spans="1:112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12" x14ac:dyDescent="0.25">
      <c r="A4" s="1" t="str">
        <f>CONCATENATE("MES: ",[9]NOMBRE!B6," - ","( ",[9]NOMBRE!C6,[9]NOMBRE!D6," )")</f>
        <v>MES: AGOSTO - ( 08 )</v>
      </c>
    </row>
    <row r="5" spans="1:112" x14ac:dyDescent="0.25">
      <c r="A5" s="1" t="str">
        <f>CONCATENATE("AÑO: ",[9]NOMBRE!B7)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363" t="s">
        <v>6</v>
      </c>
      <c r="C9" s="374" t="s">
        <v>7</v>
      </c>
      <c r="D9" s="374" t="s">
        <v>8</v>
      </c>
      <c r="E9" s="374" t="s">
        <v>9</v>
      </c>
      <c r="F9" s="375" t="s">
        <v>10</v>
      </c>
      <c r="G9" s="364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365"/>
      <c r="Z9" s="366" t="s">
        <v>12</v>
      </c>
      <c r="AA9" s="366"/>
      <c r="AB9" s="366"/>
      <c r="AC9" s="366"/>
      <c r="AD9" s="366"/>
      <c r="AE9" s="335"/>
    </row>
    <row r="10" spans="1:112" x14ac:dyDescent="0.25">
      <c r="A10" s="271"/>
      <c r="B10" s="274"/>
      <c r="C10" s="277"/>
      <c r="D10" s="277"/>
      <c r="E10" s="277"/>
      <c r="F10" s="280"/>
      <c r="G10" s="367" t="s">
        <v>13</v>
      </c>
      <c r="H10" s="290"/>
      <c r="I10" s="290"/>
      <c r="J10" s="375"/>
      <c r="K10" s="367" t="s">
        <v>14</v>
      </c>
      <c r="L10" s="290"/>
      <c r="M10" s="290"/>
      <c r="N10" s="290"/>
      <c r="O10" s="375"/>
      <c r="P10" s="367" t="s">
        <v>15</v>
      </c>
      <c r="Q10" s="290"/>
      <c r="R10" s="290"/>
      <c r="S10" s="290"/>
      <c r="T10" s="375"/>
      <c r="U10" s="367" t="s">
        <v>16</v>
      </c>
      <c r="V10" s="290"/>
      <c r="W10" s="290"/>
      <c r="X10" s="290"/>
      <c r="Y10" s="368"/>
      <c r="Z10" s="290" t="s">
        <v>17</v>
      </c>
      <c r="AA10" s="290"/>
      <c r="AB10" s="375"/>
      <c r="AC10" s="367" t="s">
        <v>18</v>
      </c>
      <c r="AD10" s="290"/>
      <c r="AE10" s="375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943" t="s">
        <v>19</v>
      </c>
      <c r="H12" s="519" t="s">
        <v>20</v>
      </c>
      <c r="I12" s="519" t="s">
        <v>21</v>
      </c>
      <c r="J12" s="194" t="s">
        <v>22</v>
      </c>
      <c r="K12" s="943" t="s">
        <v>19</v>
      </c>
      <c r="L12" s="519" t="s">
        <v>20</v>
      </c>
      <c r="M12" s="519" t="s">
        <v>21</v>
      </c>
      <c r="N12" s="519" t="s">
        <v>22</v>
      </c>
      <c r="O12" s="194" t="s">
        <v>23</v>
      </c>
      <c r="P12" s="943" t="s">
        <v>19</v>
      </c>
      <c r="Q12" s="519" t="s">
        <v>20</v>
      </c>
      <c r="R12" s="519" t="s">
        <v>21</v>
      </c>
      <c r="S12" s="519" t="s">
        <v>22</v>
      </c>
      <c r="T12" s="194" t="s">
        <v>23</v>
      </c>
      <c r="U12" s="943" t="s">
        <v>19</v>
      </c>
      <c r="V12" s="519" t="s">
        <v>20</v>
      </c>
      <c r="W12" s="519" t="s">
        <v>21</v>
      </c>
      <c r="X12" s="519" t="s">
        <v>22</v>
      </c>
      <c r="Y12" s="221" t="s">
        <v>23</v>
      </c>
      <c r="Z12" s="943" t="s">
        <v>19</v>
      </c>
      <c r="AA12" s="519" t="s">
        <v>24</v>
      </c>
      <c r="AB12" s="944" t="s">
        <v>25</v>
      </c>
      <c r="AC12" s="943" t="s">
        <v>19</v>
      </c>
      <c r="AD12" s="519" t="s">
        <v>24</v>
      </c>
      <c r="AE12" s="944" t="s">
        <v>25</v>
      </c>
    </row>
    <row r="13" spans="1:112" x14ac:dyDescent="0.25">
      <c r="A13" s="945" t="s">
        <v>26</v>
      </c>
      <c r="B13" s="946">
        <f t="shared" ref="B13:AE13" si="0">SUM(B14:B17)</f>
        <v>6</v>
      </c>
      <c r="C13" s="222">
        <f t="shared" si="0"/>
        <v>6</v>
      </c>
      <c r="D13" s="526">
        <f t="shared" si="0"/>
        <v>6</v>
      </c>
      <c r="E13" s="526">
        <f t="shared" si="0"/>
        <v>1554</v>
      </c>
      <c r="F13" s="195">
        <f t="shared" si="0"/>
        <v>1442</v>
      </c>
      <c r="G13" s="947">
        <f t="shared" si="0"/>
        <v>698</v>
      </c>
      <c r="H13" s="526">
        <f t="shared" si="0"/>
        <v>698</v>
      </c>
      <c r="I13" s="526">
        <f t="shared" si="0"/>
        <v>0</v>
      </c>
      <c r="J13" s="195">
        <f t="shared" si="0"/>
        <v>0</v>
      </c>
      <c r="K13" s="947">
        <f t="shared" si="0"/>
        <v>505.46999999999997</v>
      </c>
      <c r="L13" s="526">
        <f t="shared" si="0"/>
        <v>503.2</v>
      </c>
      <c r="M13" s="526">
        <f t="shared" si="0"/>
        <v>2.27</v>
      </c>
      <c r="N13" s="526">
        <f t="shared" si="0"/>
        <v>0</v>
      </c>
      <c r="O13" s="195">
        <f t="shared" si="0"/>
        <v>0</v>
      </c>
      <c r="P13" s="947">
        <f t="shared" si="0"/>
        <v>322.84000000000003</v>
      </c>
      <c r="Q13" s="526">
        <f t="shared" si="0"/>
        <v>116.47</v>
      </c>
      <c r="R13" s="526">
        <f t="shared" si="0"/>
        <v>147.1</v>
      </c>
      <c r="S13" s="526">
        <f t="shared" si="0"/>
        <v>14.87</v>
      </c>
      <c r="T13" s="195">
        <f t="shared" si="0"/>
        <v>44.4</v>
      </c>
      <c r="U13" s="947">
        <f t="shared" si="0"/>
        <v>183.29000000000002</v>
      </c>
      <c r="V13" s="526">
        <f t="shared" si="0"/>
        <v>136.05000000000001</v>
      </c>
      <c r="W13" s="526">
        <f t="shared" si="0"/>
        <v>8.9</v>
      </c>
      <c r="X13" s="526">
        <f t="shared" si="0"/>
        <v>0</v>
      </c>
      <c r="Y13" s="223">
        <f t="shared" si="0"/>
        <v>38.340000000000003</v>
      </c>
      <c r="Z13" s="222">
        <f t="shared" si="0"/>
        <v>70</v>
      </c>
      <c r="AA13" s="526">
        <f>SUM(AA14:AA17)</f>
        <v>46</v>
      </c>
      <c r="AB13" s="948">
        <f t="shared" si="0"/>
        <v>24</v>
      </c>
      <c r="AC13" s="947">
        <f t="shared" si="0"/>
        <v>33</v>
      </c>
      <c r="AD13" s="526">
        <f t="shared" si="0"/>
        <v>23</v>
      </c>
      <c r="AE13" s="948">
        <f t="shared" si="0"/>
        <v>10</v>
      </c>
    </row>
    <row r="14" spans="1:112" x14ac:dyDescent="0.25">
      <c r="A14" s="802" t="s">
        <v>27</v>
      </c>
      <c r="B14" s="949">
        <v>5</v>
      </c>
      <c r="C14" s="950">
        <v>5</v>
      </c>
      <c r="D14" s="950">
        <v>5</v>
      </c>
      <c r="E14" s="950">
        <v>810</v>
      </c>
      <c r="F14" s="950">
        <v>698</v>
      </c>
      <c r="G14" s="805">
        <f>SUM(H14:J14)</f>
        <v>698</v>
      </c>
      <c r="H14" s="951">
        <v>698</v>
      </c>
      <c r="I14" s="950">
        <v>0</v>
      </c>
      <c r="J14" s="950">
        <v>0</v>
      </c>
      <c r="K14" s="380">
        <f>SUM(L14:O14)</f>
        <v>424.27</v>
      </c>
      <c r="L14" s="951">
        <v>422</v>
      </c>
      <c r="M14" s="950">
        <v>2.27</v>
      </c>
      <c r="N14" s="927">
        <v>0</v>
      </c>
      <c r="O14" s="952">
        <v>0</v>
      </c>
      <c r="P14" s="380">
        <f>SUM(Q14:T14)</f>
        <v>203.77</v>
      </c>
      <c r="Q14" s="951">
        <v>18.399999999999999</v>
      </c>
      <c r="R14" s="950">
        <v>147.1</v>
      </c>
      <c r="S14" s="927">
        <v>14.87</v>
      </c>
      <c r="T14" s="952">
        <v>23.4</v>
      </c>
      <c r="U14" s="380">
        <f>SUM(V14:Y14)</f>
        <v>110.42</v>
      </c>
      <c r="V14" s="951">
        <v>73.849999999999994</v>
      </c>
      <c r="W14" s="950">
        <v>8.9</v>
      </c>
      <c r="X14" s="927">
        <v>0</v>
      </c>
      <c r="Y14" s="953">
        <v>27.67</v>
      </c>
      <c r="Z14" s="381">
        <f>SUM(AA14:AB14)</f>
        <v>57</v>
      </c>
      <c r="AA14" s="950">
        <v>39</v>
      </c>
      <c r="AB14" s="29">
        <v>18</v>
      </c>
      <c r="AC14" s="380">
        <f>SUM(AD14:AE14)</f>
        <v>14</v>
      </c>
      <c r="AD14" s="950">
        <v>11</v>
      </c>
      <c r="AE14" s="29">
        <v>3</v>
      </c>
    </row>
    <row r="15" spans="1:112" x14ac:dyDescent="0.25">
      <c r="A15" s="954" t="s">
        <v>28</v>
      </c>
      <c r="B15" s="31">
        <v>1</v>
      </c>
      <c r="C15" s="32">
        <v>1</v>
      </c>
      <c r="D15" s="32">
        <v>1</v>
      </c>
      <c r="E15" s="32">
        <v>744</v>
      </c>
      <c r="F15" s="32">
        <v>744</v>
      </c>
      <c r="G15" s="955">
        <f>SUM(H15:J15)</f>
        <v>0</v>
      </c>
      <c r="H15" s="34">
        <v>0</v>
      </c>
      <c r="I15" s="32">
        <v>0</v>
      </c>
      <c r="J15" s="34">
        <v>0</v>
      </c>
      <c r="K15" s="955">
        <f>SUM(L15:O15)</f>
        <v>81.2</v>
      </c>
      <c r="L15" s="34">
        <v>81.2</v>
      </c>
      <c r="M15" s="34">
        <v>0</v>
      </c>
      <c r="N15" s="956">
        <v>0</v>
      </c>
      <c r="O15" s="957">
        <v>0</v>
      </c>
      <c r="P15" s="955">
        <f>SUM(Q15:T15)</f>
        <v>119.07</v>
      </c>
      <c r="Q15" s="34">
        <v>98.07</v>
      </c>
      <c r="R15" s="32">
        <v>0</v>
      </c>
      <c r="S15" s="956">
        <v>0</v>
      </c>
      <c r="T15" s="957">
        <v>21</v>
      </c>
      <c r="U15" s="955">
        <f>SUM(V15:Y15)</f>
        <v>72.87</v>
      </c>
      <c r="V15" s="34">
        <v>62.2</v>
      </c>
      <c r="W15" s="32">
        <v>0</v>
      </c>
      <c r="X15" s="956">
        <v>0</v>
      </c>
      <c r="Y15" s="958">
        <v>10.67</v>
      </c>
      <c r="Z15" s="959">
        <f>SUM(AA15:AB15)</f>
        <v>13</v>
      </c>
      <c r="AA15" s="32">
        <v>7</v>
      </c>
      <c r="AB15" s="36">
        <v>6</v>
      </c>
      <c r="AC15" s="955">
        <f>SUM(AD15:AE15)</f>
        <v>19</v>
      </c>
      <c r="AD15" s="32">
        <v>12</v>
      </c>
      <c r="AE15" s="36">
        <v>7</v>
      </c>
    </row>
    <row r="16" spans="1:112" x14ac:dyDescent="0.25">
      <c r="A16" s="960" t="s">
        <v>29</v>
      </c>
      <c r="B16" s="31"/>
      <c r="C16" s="32"/>
      <c r="D16" s="32"/>
      <c r="E16" s="32"/>
      <c r="F16" s="32"/>
      <c r="G16" s="955">
        <f>SUM(H16:J16)</f>
        <v>0</v>
      </c>
      <c r="H16" s="34"/>
      <c r="I16" s="32"/>
      <c r="J16" s="38"/>
      <c r="K16" s="955">
        <f>SUM(L16:O16)</f>
        <v>0</v>
      </c>
      <c r="L16" s="34"/>
      <c r="M16" s="38"/>
      <c r="N16" s="928"/>
      <c r="O16" s="929"/>
      <c r="P16" s="955">
        <f>SUM(Q16:T16)</f>
        <v>0</v>
      </c>
      <c r="Q16" s="34"/>
      <c r="R16" s="38"/>
      <c r="S16" s="928"/>
      <c r="T16" s="929"/>
      <c r="U16" s="955">
        <f>SUM(V16:Y16)</f>
        <v>0</v>
      </c>
      <c r="V16" s="34"/>
      <c r="W16" s="38"/>
      <c r="X16" s="928"/>
      <c r="Y16" s="930"/>
      <c r="Z16" s="959">
        <f>SUM(AA16:AB16)</f>
        <v>0</v>
      </c>
      <c r="AA16" s="32"/>
      <c r="AB16" s="36"/>
      <c r="AC16" s="955">
        <f>SUM(AD16:AE16)</f>
        <v>0</v>
      </c>
      <c r="AD16" s="32"/>
      <c r="AE16" s="36"/>
    </row>
    <row r="17" spans="1:31" x14ac:dyDescent="0.25">
      <c r="A17" s="673" t="s">
        <v>30</v>
      </c>
      <c r="B17" s="961"/>
      <c r="C17" s="877"/>
      <c r="D17" s="40"/>
      <c r="E17" s="40"/>
      <c r="F17" s="41"/>
      <c r="G17" s="962">
        <f>SUM(H17:J17)</f>
        <v>0</v>
      </c>
      <c r="H17" s="43"/>
      <c r="I17" s="44"/>
      <c r="J17" s="826"/>
      <c r="K17" s="963">
        <f>SUM(L17:O17)</f>
        <v>0</v>
      </c>
      <c r="L17" s="43"/>
      <c r="M17" s="823"/>
      <c r="N17" s="876"/>
      <c r="O17" s="822"/>
      <c r="P17" s="963">
        <f>SUM(Q17:T17)</f>
        <v>0</v>
      </c>
      <c r="Q17" s="823"/>
      <c r="R17" s="877"/>
      <c r="S17" s="876"/>
      <c r="T17" s="826"/>
      <c r="U17" s="963">
        <f>SUM(V17:Y17)</f>
        <v>0</v>
      </c>
      <c r="V17" s="823"/>
      <c r="W17" s="877"/>
      <c r="X17" s="876"/>
      <c r="Y17" s="878"/>
      <c r="Z17" s="178">
        <f>SUM(AA17:AB17)</f>
        <v>0</v>
      </c>
      <c r="AA17" s="877"/>
      <c r="AB17" s="190"/>
      <c r="AC17" s="962">
        <f>SUM(AD17:AE17)</f>
        <v>0</v>
      </c>
      <c r="AD17" s="877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964"/>
      <c r="D20" s="964"/>
      <c r="E20" s="964"/>
      <c r="F20" s="964"/>
      <c r="G20" s="49"/>
    </row>
    <row r="21" spans="1:31" ht="21" x14ac:dyDescent="0.25">
      <c r="A21" s="268" t="s">
        <v>33</v>
      </c>
      <c r="B21" s="265" t="s">
        <v>34</v>
      </c>
      <c r="C21" s="391" t="s">
        <v>35</v>
      </c>
      <c r="D21" s="392" t="s">
        <v>36</v>
      </c>
      <c r="E21" s="392" t="s">
        <v>37</v>
      </c>
      <c r="F21" s="392" t="s">
        <v>38</v>
      </c>
      <c r="G21" s="224" t="s">
        <v>39</v>
      </c>
    </row>
    <row r="22" spans="1:31" x14ac:dyDescent="0.25">
      <c r="A22" s="393" t="s">
        <v>40</v>
      </c>
      <c r="B22" s="394">
        <f>SUM(C22:G22)</f>
        <v>9</v>
      </c>
      <c r="C22" s="395"/>
      <c r="D22" s="931"/>
      <c r="E22" s="931">
        <v>9</v>
      </c>
      <c r="F22" s="931"/>
      <c r="G22" s="932"/>
    </row>
    <row r="23" spans="1:31" x14ac:dyDescent="0.25">
      <c r="A23" s="965" t="s">
        <v>41</v>
      </c>
      <c r="B23" s="966">
        <f>SUM(C23:G23)</f>
        <v>296</v>
      </c>
      <c r="C23" s="967"/>
      <c r="D23" s="968"/>
      <c r="E23" s="968">
        <v>296</v>
      </c>
      <c r="F23" s="968"/>
      <c r="G23" s="969"/>
    </row>
    <row r="24" spans="1:31" x14ac:dyDescent="0.25">
      <c r="A24" s="965" t="s">
        <v>42</v>
      </c>
      <c r="B24" s="966">
        <f>SUM(C24:G24)</f>
        <v>296</v>
      </c>
      <c r="C24" s="967"/>
      <c r="D24" s="968"/>
      <c r="E24" s="968">
        <v>296</v>
      </c>
      <c r="F24" s="968"/>
      <c r="G24" s="969"/>
    </row>
    <row r="25" spans="1:31" x14ac:dyDescent="0.25">
      <c r="A25" s="965" t="s">
        <v>43</v>
      </c>
      <c r="B25" s="966">
        <f>SUM(C25:G25)</f>
        <v>296</v>
      </c>
      <c r="C25" s="967"/>
      <c r="D25" s="968"/>
      <c r="E25" s="968">
        <v>296</v>
      </c>
      <c r="F25" s="968"/>
      <c r="G25" s="969"/>
    </row>
    <row r="26" spans="1:31" x14ac:dyDescent="0.25">
      <c r="A26" s="179" t="s">
        <v>44</v>
      </c>
      <c r="B26" s="691">
        <f>SUM(C26:G26)</f>
        <v>296</v>
      </c>
      <c r="C26" s="970"/>
      <c r="D26" s="196"/>
      <c r="E26" s="196">
        <v>296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971"/>
      <c r="D28" s="971"/>
      <c r="E28" s="971"/>
      <c r="F28" s="971"/>
      <c r="G28" s="971"/>
      <c r="H28" s="971"/>
      <c r="I28" s="972"/>
      <c r="J28" s="972"/>
      <c r="K28" s="973"/>
      <c r="L28" s="973"/>
    </row>
    <row r="29" spans="1:31" x14ac:dyDescent="0.25">
      <c r="A29" s="295" t="s">
        <v>33</v>
      </c>
      <c r="B29" s="405"/>
      <c r="C29" s="341" t="s">
        <v>34</v>
      </c>
      <c r="D29" s="933" t="s">
        <v>47</v>
      </c>
      <c r="E29" s="359"/>
      <c r="F29" s="369"/>
      <c r="G29" s="370" t="s">
        <v>48</v>
      </c>
      <c r="H29" s="370"/>
      <c r="I29" s="370"/>
      <c r="J29" s="370"/>
      <c r="K29" s="370"/>
      <c r="L29" s="343"/>
    </row>
    <row r="30" spans="1:31" x14ac:dyDescent="0.25">
      <c r="A30" s="339"/>
      <c r="B30" s="340"/>
      <c r="C30" s="342"/>
      <c r="D30" s="934" t="s">
        <v>49</v>
      </c>
      <c r="E30" s="934" t="s">
        <v>50</v>
      </c>
      <c r="F30" s="269" t="s">
        <v>51</v>
      </c>
      <c r="G30" s="266" t="s">
        <v>52</v>
      </c>
      <c r="H30" s="934" t="s">
        <v>53</v>
      </c>
      <c r="I30" s="934" t="s">
        <v>54</v>
      </c>
      <c r="J30" s="934" t="s">
        <v>55</v>
      </c>
      <c r="K30" s="934" t="s">
        <v>56</v>
      </c>
      <c r="L30" s="934" t="s">
        <v>57</v>
      </c>
    </row>
    <row r="31" spans="1:31" x14ac:dyDescent="0.25">
      <c r="A31" s="407" t="s">
        <v>41</v>
      </c>
      <c r="B31" s="408"/>
      <c r="C31" s="782">
        <f>SUM(D31:F31)</f>
        <v>90</v>
      </c>
      <c r="D31" s="410">
        <v>0</v>
      </c>
      <c r="E31" s="831">
        <v>1</v>
      </c>
      <c r="F31" s="832">
        <v>89</v>
      </c>
      <c r="G31" s="833">
        <v>4</v>
      </c>
      <c r="H31" s="831">
        <v>40</v>
      </c>
      <c r="I31" s="831">
        <v>35</v>
      </c>
      <c r="J31" s="831">
        <v>9</v>
      </c>
      <c r="K31" s="831">
        <v>0</v>
      </c>
      <c r="L31" s="831">
        <v>2</v>
      </c>
    </row>
    <row r="32" spans="1:31" x14ac:dyDescent="0.25">
      <c r="A32" s="974" t="s">
        <v>42</v>
      </c>
      <c r="B32" s="975"/>
      <c r="C32" s="782">
        <f t="shared" ref="C32:C37" si="1">SUM(D32:F32)</f>
        <v>103</v>
      </c>
      <c r="D32" s="831">
        <v>0</v>
      </c>
      <c r="E32" s="831">
        <v>1</v>
      </c>
      <c r="F32" s="832">
        <v>102</v>
      </c>
      <c r="G32" s="833">
        <v>4</v>
      </c>
      <c r="H32" s="831">
        <v>48</v>
      </c>
      <c r="I32" s="831">
        <v>37</v>
      </c>
      <c r="J32" s="831">
        <v>11</v>
      </c>
      <c r="K32" s="831">
        <v>0</v>
      </c>
      <c r="L32" s="831">
        <v>3</v>
      </c>
    </row>
    <row r="33" spans="1:12" x14ac:dyDescent="0.25">
      <c r="A33" s="974" t="s">
        <v>43</v>
      </c>
      <c r="B33" s="975"/>
      <c r="C33" s="782">
        <f t="shared" si="1"/>
        <v>759</v>
      </c>
      <c r="D33" s="831">
        <v>0</v>
      </c>
      <c r="E33" s="831">
        <v>7</v>
      </c>
      <c r="F33" s="832">
        <v>752</v>
      </c>
      <c r="G33" s="833">
        <v>22</v>
      </c>
      <c r="H33" s="831">
        <v>341</v>
      </c>
      <c r="I33" s="831">
        <v>286</v>
      </c>
      <c r="J33" s="831">
        <v>81</v>
      </c>
      <c r="K33" s="831">
        <v>0</v>
      </c>
      <c r="L33" s="831">
        <v>29</v>
      </c>
    </row>
    <row r="34" spans="1:12" x14ac:dyDescent="0.25">
      <c r="A34" s="699" t="s">
        <v>44</v>
      </c>
      <c r="B34" s="700"/>
      <c r="C34" s="701">
        <f t="shared" si="1"/>
        <v>67</v>
      </c>
      <c r="D34" s="702">
        <v>0</v>
      </c>
      <c r="E34" s="702">
        <v>1</v>
      </c>
      <c r="F34" s="703">
        <v>66</v>
      </c>
      <c r="G34" s="704">
        <v>3</v>
      </c>
      <c r="H34" s="702">
        <v>33</v>
      </c>
      <c r="I34" s="702">
        <v>20</v>
      </c>
      <c r="J34" s="702">
        <v>10</v>
      </c>
      <c r="K34" s="702">
        <v>0</v>
      </c>
      <c r="L34" s="702">
        <v>1</v>
      </c>
    </row>
    <row r="35" spans="1:12" x14ac:dyDescent="0.25">
      <c r="A35" s="311" t="s">
        <v>58</v>
      </c>
      <c r="B35" s="80" t="s">
        <v>59</v>
      </c>
      <c r="C35" s="782">
        <f t="shared" si="1"/>
        <v>4</v>
      </c>
      <c r="D35" s="831">
        <v>0</v>
      </c>
      <c r="E35" s="831">
        <v>0</v>
      </c>
      <c r="F35" s="832">
        <v>4</v>
      </c>
      <c r="G35" s="833">
        <v>0</v>
      </c>
      <c r="H35" s="831">
        <v>4</v>
      </c>
      <c r="I35" s="831">
        <v>0</v>
      </c>
      <c r="J35" s="831">
        <v>0</v>
      </c>
      <c r="K35" s="831">
        <v>0</v>
      </c>
      <c r="L35" s="831">
        <v>0</v>
      </c>
    </row>
    <row r="36" spans="1:12" x14ac:dyDescent="0.25">
      <c r="A36" s="346"/>
      <c r="B36" s="705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9</v>
      </c>
      <c r="D37" s="180">
        <v>0</v>
      </c>
      <c r="E37" s="180">
        <v>0</v>
      </c>
      <c r="F37" s="181">
        <v>9</v>
      </c>
      <c r="G37" s="182">
        <v>0</v>
      </c>
      <c r="H37" s="180">
        <v>4</v>
      </c>
      <c r="I37" s="180">
        <v>4</v>
      </c>
      <c r="J37" s="180">
        <v>0</v>
      </c>
      <c r="K37" s="180">
        <v>0</v>
      </c>
      <c r="L37" s="180">
        <v>1</v>
      </c>
    </row>
    <row r="38" spans="1:12" s="10" customFormat="1" ht="12" x14ac:dyDescent="0.2">
      <c r="A38" s="976" t="s">
        <v>62</v>
      </c>
      <c r="B38" s="977"/>
    </row>
    <row r="39" spans="1:12" x14ac:dyDescent="0.25">
      <c r="A39" s="934" t="s">
        <v>63</v>
      </c>
      <c r="B39" s="934" t="s">
        <v>19</v>
      </c>
    </row>
    <row r="40" spans="1:12" x14ac:dyDescent="0.25">
      <c r="A40" s="782" t="s">
        <v>64</v>
      </c>
      <c r="B40" s="831">
        <v>180</v>
      </c>
    </row>
    <row r="41" spans="1:12" x14ac:dyDescent="0.25">
      <c r="A41" s="782" t="s">
        <v>65</v>
      </c>
      <c r="B41" s="831">
        <v>547</v>
      </c>
    </row>
    <row r="42" spans="1:12" x14ac:dyDescent="0.25">
      <c r="A42" s="782" t="s">
        <v>66</v>
      </c>
      <c r="B42" s="831">
        <v>877</v>
      </c>
    </row>
    <row r="43" spans="1:12" x14ac:dyDescent="0.25">
      <c r="A43" s="782" t="s">
        <v>67</v>
      </c>
      <c r="B43" s="831">
        <v>0</v>
      </c>
    </row>
    <row r="44" spans="1:12" x14ac:dyDescent="0.25">
      <c r="A44" s="782" t="s">
        <v>68</v>
      </c>
      <c r="B44" s="831">
        <v>467</v>
      </c>
    </row>
    <row r="45" spans="1:12" x14ac:dyDescent="0.25">
      <c r="A45" s="782" t="s">
        <v>69</v>
      </c>
      <c r="B45" s="831">
        <v>0</v>
      </c>
    </row>
    <row r="46" spans="1:12" x14ac:dyDescent="0.25">
      <c r="A46" s="782" t="s">
        <v>70</v>
      </c>
      <c r="B46" s="831">
        <v>6</v>
      </c>
    </row>
    <row r="47" spans="1:12" x14ac:dyDescent="0.25">
      <c r="A47" s="85" t="s">
        <v>71</v>
      </c>
      <c r="B47" s="86">
        <v>0</v>
      </c>
    </row>
    <row r="48" spans="1:12" x14ac:dyDescent="0.25">
      <c r="A48" s="701" t="s">
        <v>72</v>
      </c>
      <c r="B48" s="702">
        <v>0</v>
      </c>
    </row>
    <row r="49" spans="1:6" s="10" customFormat="1" ht="12" x14ac:dyDescent="0.2">
      <c r="A49" s="978" t="s">
        <v>73</v>
      </c>
      <c r="B49" s="71"/>
      <c r="C49" s="9"/>
      <c r="D49" s="979"/>
      <c r="E49" s="979"/>
    </row>
    <row r="50" spans="1:6" ht="31.5" x14ac:dyDescent="0.25">
      <c r="A50" s="934" t="s">
        <v>33</v>
      </c>
      <c r="B50" s="934" t="s">
        <v>34</v>
      </c>
      <c r="C50" s="934" t="s">
        <v>74</v>
      </c>
      <c r="D50" s="934" t="s">
        <v>75</v>
      </c>
      <c r="E50" s="934" t="s">
        <v>76</v>
      </c>
    </row>
    <row r="51" spans="1:6" x14ac:dyDescent="0.25">
      <c r="A51" s="782" t="s">
        <v>77</v>
      </c>
      <c r="B51" s="783">
        <f>SUM(C51:E51)</f>
        <v>899</v>
      </c>
      <c r="C51" s="784">
        <v>899</v>
      </c>
      <c r="D51" s="784">
        <v>0</v>
      </c>
      <c r="E51" s="784">
        <v>0</v>
      </c>
    </row>
    <row r="52" spans="1:6" x14ac:dyDescent="0.25">
      <c r="A52" s="782" t="s">
        <v>78</v>
      </c>
      <c r="B52" s="783">
        <f>SUM(C52:E52)</f>
        <v>759</v>
      </c>
      <c r="C52" s="784">
        <v>759</v>
      </c>
      <c r="D52" s="784">
        <v>0</v>
      </c>
      <c r="E52" s="784">
        <v>0</v>
      </c>
    </row>
    <row r="53" spans="1:6" x14ac:dyDescent="0.25">
      <c r="A53" s="701" t="s">
        <v>79</v>
      </c>
      <c r="B53" s="709">
        <f>SUM(C53:E53)</f>
        <v>140</v>
      </c>
      <c r="C53" s="710">
        <v>140</v>
      </c>
      <c r="D53" s="710">
        <v>0</v>
      </c>
      <c r="E53" s="710">
        <v>0</v>
      </c>
    </row>
    <row r="54" spans="1:6" s="10" customFormat="1" ht="12" x14ac:dyDescent="0.2">
      <c r="A54" s="980" t="s">
        <v>80</v>
      </c>
      <c r="B54" s="93"/>
      <c r="C54" s="94"/>
      <c r="D54" s="94"/>
      <c r="E54" s="981"/>
      <c r="F54" s="981"/>
    </row>
    <row r="55" spans="1:6" ht="31.5" x14ac:dyDescent="0.25">
      <c r="A55" s="935" t="s">
        <v>81</v>
      </c>
      <c r="B55" s="935" t="s">
        <v>34</v>
      </c>
      <c r="C55" s="936" t="s">
        <v>82</v>
      </c>
      <c r="D55" s="216" t="s">
        <v>83</v>
      </c>
      <c r="E55" s="430" t="s">
        <v>51</v>
      </c>
      <c r="F55" s="266" t="s">
        <v>76</v>
      </c>
    </row>
    <row r="56" spans="1:6" x14ac:dyDescent="0.25">
      <c r="A56" s="432" t="s">
        <v>84</v>
      </c>
      <c r="B56" s="433">
        <f>SUM(C56:E56)</f>
        <v>0</v>
      </c>
      <c r="C56" s="434"/>
      <c r="D56" s="435"/>
      <c r="E56" s="937"/>
      <c r="F56" s="982"/>
    </row>
    <row r="57" spans="1:6" x14ac:dyDescent="0.25">
      <c r="A57" s="983" t="s">
        <v>85</v>
      </c>
      <c r="B57" s="984">
        <f>SUM(C57:E57)</f>
        <v>0</v>
      </c>
      <c r="C57" s="985"/>
      <c r="D57" s="986"/>
      <c r="E57" s="987"/>
      <c r="F57" s="982"/>
    </row>
    <row r="58" spans="1:6" x14ac:dyDescent="0.25">
      <c r="A58" s="184" t="s">
        <v>86</v>
      </c>
      <c r="B58" s="185">
        <f>SUM(C58:E58)</f>
        <v>8</v>
      </c>
      <c r="C58" s="988"/>
      <c r="D58" s="719"/>
      <c r="E58" s="989">
        <v>8</v>
      </c>
      <c r="F58" s="721"/>
    </row>
    <row r="59" spans="1:6" s="10" customFormat="1" ht="12" x14ac:dyDescent="0.2">
      <c r="A59" s="980" t="s">
        <v>87</v>
      </c>
      <c r="B59" s="107"/>
      <c r="C59" s="107"/>
      <c r="D59" s="107"/>
      <c r="E59" s="107"/>
    </row>
    <row r="60" spans="1:6" ht="21" x14ac:dyDescent="0.25">
      <c r="A60" s="990" t="s">
        <v>88</v>
      </c>
      <c r="B60" s="991" t="s">
        <v>89</v>
      </c>
      <c r="C60" s="992" t="s">
        <v>90</v>
      </c>
      <c r="D60" s="993" t="s">
        <v>91</v>
      </c>
      <c r="E60" s="991" t="s">
        <v>92</v>
      </c>
    </row>
    <row r="61" spans="1:6" x14ac:dyDescent="0.25">
      <c r="A61" s="994" t="s">
        <v>93</v>
      </c>
      <c r="B61" s="995"/>
      <c r="C61" s="996"/>
      <c r="D61" s="174"/>
      <c r="E61" s="997"/>
    </row>
    <row r="62" spans="1:6" x14ac:dyDescent="0.25">
      <c r="A62" s="998" t="s">
        <v>94</v>
      </c>
      <c r="B62" s="999"/>
      <c r="C62" s="985"/>
      <c r="D62" s="1000"/>
      <c r="E62" s="1001"/>
    </row>
    <row r="63" spans="1:6" x14ac:dyDescent="0.25">
      <c r="A63" s="998" t="s">
        <v>95</v>
      </c>
      <c r="B63" s="999"/>
      <c r="C63" s="985"/>
      <c r="D63" s="1000"/>
      <c r="E63" s="1001"/>
    </row>
    <row r="64" spans="1:6" x14ac:dyDescent="0.25">
      <c r="A64" s="998" t="s">
        <v>96</v>
      </c>
      <c r="B64" s="999"/>
      <c r="C64" s="985"/>
      <c r="D64" s="1000"/>
      <c r="E64" s="1001"/>
    </row>
    <row r="65" spans="1:47" x14ac:dyDescent="0.25">
      <c r="A65" s="998" t="s">
        <v>97</v>
      </c>
      <c r="B65" s="999"/>
      <c r="C65" s="985"/>
      <c r="D65" s="1000"/>
      <c r="E65" s="1001"/>
    </row>
    <row r="66" spans="1:47" x14ac:dyDescent="0.25">
      <c r="A66" s="1002" t="s">
        <v>98</v>
      </c>
      <c r="B66" s="729">
        <v>8</v>
      </c>
      <c r="C66" s="988">
        <v>2</v>
      </c>
      <c r="D66" s="1003">
        <v>6</v>
      </c>
      <c r="E66" s="731">
        <v>8</v>
      </c>
    </row>
    <row r="67" spans="1:47" x14ac:dyDescent="0.25">
      <c r="A67" s="1004" t="s">
        <v>34</v>
      </c>
      <c r="B67" s="1005">
        <f>SUM(B61:B66)</f>
        <v>8</v>
      </c>
      <c r="C67" s="1005">
        <f>SUM(C61:C66)</f>
        <v>2</v>
      </c>
      <c r="D67" s="198">
        <f>SUM(D61:D66)</f>
        <v>6</v>
      </c>
      <c r="E67" s="1006">
        <f>SUM(E61:E66)</f>
        <v>8</v>
      </c>
    </row>
    <row r="68" spans="1:47" s="10" customFormat="1" ht="12" x14ac:dyDescent="0.2">
      <c r="A68" s="1007" t="s">
        <v>99</v>
      </c>
      <c r="B68" s="349"/>
      <c r="C68" s="349"/>
      <c r="D68" s="349"/>
      <c r="E68" s="350"/>
      <c r="F68" s="971"/>
      <c r="G68" s="971"/>
      <c r="H68" s="971"/>
      <c r="I68" s="971"/>
    </row>
    <row r="69" spans="1:47" ht="21" x14ac:dyDescent="0.25">
      <c r="A69" s="1008" t="s">
        <v>100</v>
      </c>
      <c r="B69" s="1008" t="s">
        <v>101</v>
      </c>
      <c r="C69" s="1008" t="s">
        <v>34</v>
      </c>
      <c r="D69" s="1009" t="s">
        <v>102</v>
      </c>
      <c r="E69" s="1010" t="s">
        <v>103</v>
      </c>
      <c r="F69" s="1011" t="s">
        <v>104</v>
      </c>
      <c r="G69" s="1011" t="s">
        <v>105</v>
      </c>
      <c r="H69" s="1011" t="s">
        <v>106</v>
      </c>
      <c r="I69" s="1012" t="s">
        <v>50</v>
      </c>
    </row>
    <row r="70" spans="1:47" x14ac:dyDescent="0.25">
      <c r="A70" s="1013" t="s">
        <v>107</v>
      </c>
      <c r="B70" s="1014"/>
      <c r="C70" s="1015">
        <f>SUM(D70:I70)</f>
        <v>175</v>
      </c>
      <c r="D70" s="1016">
        <v>31</v>
      </c>
      <c r="E70" s="1017">
        <v>15</v>
      </c>
      <c r="F70" s="1017">
        <v>33</v>
      </c>
      <c r="G70" s="1017">
        <v>34</v>
      </c>
      <c r="H70" s="1017">
        <v>32</v>
      </c>
      <c r="I70" s="1018">
        <v>30</v>
      </c>
    </row>
    <row r="71" spans="1:47" ht="22.5" x14ac:dyDescent="0.25">
      <c r="A71" s="1019" t="s">
        <v>108</v>
      </c>
      <c r="B71" s="1020" t="s">
        <v>109</v>
      </c>
      <c r="C71" s="1021">
        <f>SUM(D71:I71)</f>
        <v>109</v>
      </c>
      <c r="D71" s="1022">
        <v>58</v>
      </c>
      <c r="E71" s="1023">
        <v>24</v>
      </c>
      <c r="F71" s="1023">
        <v>27</v>
      </c>
      <c r="G71" s="1023"/>
      <c r="H71" s="1023"/>
      <c r="I71" s="1024"/>
    </row>
    <row r="72" spans="1:47" ht="22.5" x14ac:dyDescent="0.25">
      <c r="A72" s="354"/>
      <c r="B72" s="128" t="s">
        <v>110</v>
      </c>
      <c r="C72" s="129">
        <f>SUM(D72:I72)</f>
        <v>109</v>
      </c>
      <c r="D72" s="130">
        <v>97</v>
      </c>
      <c r="E72" s="131">
        <v>8</v>
      </c>
      <c r="F72" s="131">
        <v>4</v>
      </c>
      <c r="G72" s="131"/>
      <c r="H72" s="131"/>
      <c r="I72" s="132"/>
    </row>
    <row r="73" spans="1:47" ht="22.5" x14ac:dyDescent="0.25">
      <c r="A73" s="1019" t="s">
        <v>111</v>
      </c>
      <c r="B73" s="1020" t="s">
        <v>109</v>
      </c>
      <c r="C73" s="1021">
        <f>SUM(D73:I73)</f>
        <v>49</v>
      </c>
      <c r="D73" s="1025">
        <v>23</v>
      </c>
      <c r="E73" s="175">
        <v>16</v>
      </c>
      <c r="F73" s="175">
        <v>10</v>
      </c>
      <c r="G73" s="175"/>
      <c r="H73" s="175"/>
      <c r="I73" s="1026"/>
    </row>
    <row r="74" spans="1:47" ht="22.5" x14ac:dyDescent="0.25">
      <c r="A74" s="354"/>
      <c r="B74" s="186" t="s">
        <v>110</v>
      </c>
      <c r="C74" s="187">
        <f>SUM(D74:I74)</f>
        <v>19</v>
      </c>
      <c r="D74" s="1027">
        <v>10</v>
      </c>
      <c r="E74" s="1028">
        <v>1</v>
      </c>
      <c r="F74" s="1028">
        <v>8</v>
      </c>
      <c r="G74" s="1028"/>
      <c r="H74" s="1028"/>
      <c r="I74" s="704"/>
    </row>
    <row r="75" spans="1:47" s="10" customFormat="1" ht="12" x14ac:dyDescent="0.2">
      <c r="A75" s="980" t="s">
        <v>112</v>
      </c>
      <c r="B75" s="979"/>
      <c r="C75" s="979"/>
      <c r="D75" s="1029"/>
      <c r="E75" s="1029"/>
      <c r="F75" s="1029"/>
      <c r="G75" s="1029"/>
      <c r="H75" s="1030"/>
      <c r="I75" s="1030"/>
    </row>
    <row r="76" spans="1:47" ht="15" customHeight="1" x14ac:dyDescent="0.25">
      <c r="A76" s="1031" t="s">
        <v>113</v>
      </c>
      <c r="B76" s="1032" t="s">
        <v>114</v>
      </c>
      <c r="C76" s="1031"/>
      <c r="D76" s="1032" t="s">
        <v>115</v>
      </c>
      <c r="E76" s="1031"/>
      <c r="F76" s="1033" t="s">
        <v>116</v>
      </c>
      <c r="G76" s="1034"/>
      <c r="H76" s="1034"/>
      <c r="I76" s="1035"/>
    </row>
    <row r="77" spans="1:47" ht="15" customHeight="1" x14ac:dyDescent="0.25">
      <c r="A77" s="322"/>
      <c r="B77" s="355"/>
      <c r="C77" s="340"/>
      <c r="D77" s="355"/>
      <c r="E77" s="340"/>
      <c r="F77" s="1033" t="s">
        <v>117</v>
      </c>
      <c r="G77" s="1035"/>
      <c r="H77" s="1033" t="s">
        <v>118</v>
      </c>
      <c r="I77" s="1035"/>
    </row>
    <row r="78" spans="1:47" ht="21" x14ac:dyDescent="0.25">
      <c r="A78" s="340"/>
      <c r="B78" s="1036" t="s">
        <v>49</v>
      </c>
      <c r="C78" s="1037" t="s">
        <v>119</v>
      </c>
      <c r="D78" s="1036" t="s">
        <v>49</v>
      </c>
      <c r="E78" s="1037" t="s">
        <v>119</v>
      </c>
      <c r="F78" s="1036" t="s">
        <v>49</v>
      </c>
      <c r="G78" s="1037" t="s">
        <v>119</v>
      </c>
      <c r="H78" s="1036" t="s">
        <v>49</v>
      </c>
      <c r="I78" s="1038" t="s">
        <v>119</v>
      </c>
    </row>
    <row r="79" spans="1:47" x14ac:dyDescent="0.25">
      <c r="A79" s="1039" t="s">
        <v>120</v>
      </c>
      <c r="B79" s="790">
        <v>0</v>
      </c>
      <c r="C79" s="833">
        <v>10</v>
      </c>
      <c r="D79" s="790">
        <v>72</v>
      </c>
      <c r="E79" s="833">
        <v>195</v>
      </c>
      <c r="F79" s="792">
        <v>73</v>
      </c>
      <c r="G79" s="982">
        <v>206</v>
      </c>
      <c r="H79" s="792">
        <v>1</v>
      </c>
      <c r="I79" s="982">
        <v>11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588" t="s">
        <v>121</v>
      </c>
      <c r="B80" s="648"/>
      <c r="C80" s="590"/>
      <c r="D80" s="648"/>
      <c r="E80" s="590"/>
      <c r="F80" s="650"/>
      <c r="G80" s="592"/>
      <c r="H80" s="650"/>
      <c r="I80" s="592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588" t="s">
        <v>122</v>
      </c>
      <c r="B81" s="648">
        <v>0</v>
      </c>
      <c r="C81" s="590">
        <v>0</v>
      </c>
      <c r="D81" s="648">
        <v>1</v>
      </c>
      <c r="E81" s="590">
        <v>4</v>
      </c>
      <c r="F81" s="650">
        <v>1</v>
      </c>
      <c r="G81" s="592">
        <v>4</v>
      </c>
      <c r="H81" s="650">
        <v>0</v>
      </c>
      <c r="I81" s="592">
        <v>0</v>
      </c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588" t="s">
        <v>123</v>
      </c>
      <c r="B82" s="648"/>
      <c r="C82" s="590"/>
      <c r="D82" s="648"/>
      <c r="E82" s="590"/>
      <c r="F82" s="650"/>
      <c r="G82" s="592"/>
      <c r="H82" s="650"/>
      <c r="I82" s="592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588" t="s">
        <v>124</v>
      </c>
      <c r="B83" s="648">
        <v>0</v>
      </c>
      <c r="C83" s="590">
        <v>3</v>
      </c>
      <c r="D83" s="648">
        <v>8</v>
      </c>
      <c r="E83" s="590">
        <v>76</v>
      </c>
      <c r="F83" s="650">
        <v>11</v>
      </c>
      <c r="G83" s="592">
        <v>81</v>
      </c>
      <c r="H83" s="650">
        <v>3</v>
      </c>
      <c r="I83" s="592">
        <v>5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588" t="s">
        <v>125</v>
      </c>
      <c r="B84" s="648"/>
      <c r="C84" s="590"/>
      <c r="D84" s="648"/>
      <c r="E84" s="590"/>
      <c r="F84" s="650"/>
      <c r="G84" s="592"/>
      <c r="H84" s="650"/>
      <c r="I84" s="592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588" t="s">
        <v>126</v>
      </c>
      <c r="B85" s="648">
        <v>0</v>
      </c>
      <c r="C85" s="590">
        <v>0</v>
      </c>
      <c r="D85" s="648">
        <v>18</v>
      </c>
      <c r="E85" s="590">
        <v>4</v>
      </c>
      <c r="F85" s="650">
        <v>18</v>
      </c>
      <c r="G85" s="592">
        <v>4</v>
      </c>
      <c r="H85" s="650">
        <v>0</v>
      </c>
      <c r="I85" s="592">
        <v>0</v>
      </c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588" t="s">
        <v>127</v>
      </c>
      <c r="B86" s="648">
        <v>0</v>
      </c>
      <c r="C86" s="590">
        <v>0</v>
      </c>
      <c r="D86" s="648">
        <v>1</v>
      </c>
      <c r="E86" s="590">
        <v>45</v>
      </c>
      <c r="F86" s="650">
        <v>1</v>
      </c>
      <c r="G86" s="592">
        <v>46</v>
      </c>
      <c r="H86" s="650">
        <v>0</v>
      </c>
      <c r="I86" s="592">
        <v>1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588" t="s">
        <v>128</v>
      </c>
      <c r="B87" s="648">
        <v>0</v>
      </c>
      <c r="C87" s="590">
        <v>1</v>
      </c>
      <c r="D87" s="648">
        <v>0</v>
      </c>
      <c r="E87" s="590">
        <v>40</v>
      </c>
      <c r="F87" s="650">
        <v>0</v>
      </c>
      <c r="G87" s="592">
        <v>41</v>
      </c>
      <c r="H87" s="650">
        <v>0</v>
      </c>
      <c r="I87" s="592">
        <v>1</v>
      </c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588" t="s">
        <v>129</v>
      </c>
      <c r="B88" s="648">
        <v>0</v>
      </c>
      <c r="C88" s="590">
        <v>0</v>
      </c>
      <c r="D88" s="648">
        <v>0</v>
      </c>
      <c r="E88" s="590">
        <v>44</v>
      </c>
      <c r="F88" s="650">
        <v>0</v>
      </c>
      <c r="G88" s="592">
        <v>47</v>
      </c>
      <c r="H88" s="650">
        <v>0</v>
      </c>
      <c r="I88" s="592">
        <v>3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588" t="s">
        <v>130</v>
      </c>
      <c r="B89" s="648">
        <v>0</v>
      </c>
      <c r="C89" s="590">
        <v>1</v>
      </c>
      <c r="D89" s="648"/>
      <c r="E89" s="590">
        <v>16</v>
      </c>
      <c r="F89" s="650">
        <v>0</v>
      </c>
      <c r="G89" s="592">
        <v>18</v>
      </c>
      <c r="H89" s="650">
        <v>0</v>
      </c>
      <c r="I89" s="592">
        <v>2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588" t="s">
        <v>131</v>
      </c>
      <c r="B90" s="648">
        <v>0</v>
      </c>
      <c r="C90" s="590">
        <v>0</v>
      </c>
      <c r="D90" s="648">
        <v>0</v>
      </c>
      <c r="E90" s="590">
        <v>2</v>
      </c>
      <c r="F90" s="650">
        <v>0</v>
      </c>
      <c r="G90" s="592">
        <v>2</v>
      </c>
      <c r="H90" s="650">
        <v>0</v>
      </c>
      <c r="I90" s="592">
        <v>0</v>
      </c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588" t="s">
        <v>132</v>
      </c>
      <c r="B91" s="648"/>
      <c r="C91" s="590"/>
      <c r="D91" s="648"/>
      <c r="E91" s="590"/>
      <c r="F91" s="650"/>
      <c r="G91" s="592"/>
      <c r="H91" s="650"/>
      <c r="I91" s="592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1040" t="s">
        <v>34</v>
      </c>
      <c r="B92" s="1041">
        <f t="shared" ref="B92:I92" si="5">SUM(B79:B91)</f>
        <v>0</v>
      </c>
      <c r="C92" s="1041">
        <f t="shared" si="5"/>
        <v>15</v>
      </c>
      <c r="D92" s="1041">
        <f t="shared" si="5"/>
        <v>100</v>
      </c>
      <c r="E92" s="1041">
        <f t="shared" si="5"/>
        <v>426</v>
      </c>
      <c r="F92" s="1041">
        <f t="shared" si="5"/>
        <v>104</v>
      </c>
      <c r="G92" s="1041">
        <f t="shared" si="5"/>
        <v>449</v>
      </c>
      <c r="H92" s="1041">
        <f t="shared" si="5"/>
        <v>4</v>
      </c>
      <c r="I92" s="1015">
        <f t="shared" si="5"/>
        <v>23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1042" t="s">
        <v>134</v>
      </c>
      <c r="B94" s="1033" t="s">
        <v>135</v>
      </c>
      <c r="C94" s="1034"/>
      <c r="D94" s="1034"/>
      <c r="E94" s="1034"/>
      <c r="F94" s="1034"/>
      <c r="G94" s="1035"/>
    </row>
    <row r="95" spans="1:47" x14ac:dyDescent="0.25">
      <c r="A95" s="342"/>
      <c r="B95" s="1043" t="s">
        <v>136</v>
      </c>
      <c r="C95" s="1036" t="s">
        <v>49</v>
      </c>
      <c r="D95" s="1044" t="s">
        <v>119</v>
      </c>
      <c r="E95" s="1045" t="s">
        <v>20</v>
      </c>
      <c r="F95" s="1038" t="s">
        <v>21</v>
      </c>
      <c r="G95" s="1038" t="s">
        <v>22</v>
      </c>
    </row>
    <row r="96" spans="1:47" x14ac:dyDescent="0.25">
      <c r="A96" s="1039" t="s">
        <v>137</v>
      </c>
      <c r="B96" s="1046">
        <f t="shared" ref="B96:B103" si="6">SUM(C96+D96)</f>
        <v>5</v>
      </c>
      <c r="C96" s="792"/>
      <c r="D96" s="844">
        <v>5</v>
      </c>
      <c r="E96" s="794">
        <v>3</v>
      </c>
      <c r="F96" s="795">
        <v>2</v>
      </c>
      <c r="G96" s="795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1047" t="s">
        <v>138</v>
      </c>
      <c r="B97" s="1048">
        <f t="shared" si="6"/>
        <v>10</v>
      </c>
      <c r="C97" s="650">
        <v>2</v>
      </c>
      <c r="D97" s="1049">
        <v>8</v>
      </c>
      <c r="E97" s="1050">
        <v>9</v>
      </c>
      <c r="F97" s="1051">
        <v>1</v>
      </c>
      <c r="G97" s="1051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588" t="s">
        <v>139</v>
      </c>
      <c r="B98" s="1048">
        <f t="shared" si="6"/>
        <v>0</v>
      </c>
      <c r="C98" s="650"/>
      <c r="D98" s="1049"/>
      <c r="E98" s="1050"/>
      <c r="F98" s="1051"/>
      <c r="G98" s="1051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588" t="s">
        <v>140</v>
      </c>
      <c r="B99" s="1048">
        <f t="shared" si="6"/>
        <v>1</v>
      </c>
      <c r="C99" s="650"/>
      <c r="D99" s="1049">
        <v>1</v>
      </c>
      <c r="E99" s="1050">
        <v>1</v>
      </c>
      <c r="F99" s="1051"/>
      <c r="G99" s="1051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588" t="s">
        <v>141</v>
      </c>
      <c r="B100" s="1048">
        <f t="shared" si="6"/>
        <v>11</v>
      </c>
      <c r="C100" s="650">
        <v>2</v>
      </c>
      <c r="D100" s="1049">
        <v>9</v>
      </c>
      <c r="E100" s="1050">
        <v>11</v>
      </c>
      <c r="F100" s="1051"/>
      <c r="G100" s="1051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588" t="s">
        <v>142</v>
      </c>
      <c r="B101" s="1048">
        <f t="shared" si="6"/>
        <v>0</v>
      </c>
      <c r="C101" s="650"/>
      <c r="D101" s="1049"/>
      <c r="E101" s="1050"/>
      <c r="F101" s="1051"/>
      <c r="G101" s="1051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1047" t="s">
        <v>143</v>
      </c>
      <c r="B102" s="1048">
        <f t="shared" si="6"/>
        <v>0</v>
      </c>
      <c r="C102" s="650"/>
      <c r="D102" s="1049"/>
      <c r="E102" s="1050"/>
      <c r="F102" s="1051"/>
      <c r="G102" s="1051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650"/>
      <c r="D103" s="1049"/>
      <c r="E103" s="1050"/>
      <c r="F103" s="938"/>
      <c r="G103" s="938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653" t="s">
        <v>34</v>
      </c>
      <c r="B104" s="1052">
        <f t="shared" ref="B104:G104" si="10">SUM(B96:B103)</f>
        <v>27</v>
      </c>
      <c r="C104" s="1053">
        <f t="shared" si="10"/>
        <v>4</v>
      </c>
      <c r="D104" s="1054">
        <f t="shared" si="10"/>
        <v>23</v>
      </c>
      <c r="E104" s="1055">
        <f t="shared" si="10"/>
        <v>24</v>
      </c>
      <c r="F104" s="1056">
        <f t="shared" si="10"/>
        <v>3</v>
      </c>
      <c r="G104" s="1056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1057" t="s">
        <v>146</v>
      </c>
      <c r="B106" s="1057" t="s">
        <v>147</v>
      </c>
      <c r="C106" s="1058" t="s">
        <v>47</v>
      </c>
      <c r="D106" s="1058"/>
      <c r="E106" s="1058"/>
      <c r="F106" s="1059" t="s">
        <v>148</v>
      </c>
      <c r="G106" s="1060"/>
    </row>
    <row r="107" spans="1:47" ht="21" x14ac:dyDescent="0.25">
      <c r="A107" s="357"/>
      <c r="B107" s="357"/>
      <c r="C107" s="1061" t="s">
        <v>149</v>
      </c>
      <c r="D107" s="1062" t="s">
        <v>150</v>
      </c>
      <c r="E107" s="1063" t="s">
        <v>151</v>
      </c>
      <c r="F107" s="1064" t="s">
        <v>152</v>
      </c>
      <c r="G107" s="1065" t="s">
        <v>153</v>
      </c>
    </row>
    <row r="108" spans="1:47" x14ac:dyDescent="0.25">
      <c r="A108" s="1066" t="s">
        <v>154</v>
      </c>
      <c r="B108" s="1067">
        <f>SUM(C108:E108)</f>
        <v>19</v>
      </c>
      <c r="C108" s="996">
        <v>0</v>
      </c>
      <c r="D108" s="174">
        <v>9</v>
      </c>
      <c r="E108" s="1068">
        <v>10</v>
      </c>
      <c r="F108" s="758">
        <v>0</v>
      </c>
      <c r="G108" s="1069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939"/>
      <c r="D109" s="940"/>
      <c r="E109" s="659"/>
      <c r="F109" s="941"/>
      <c r="G109" s="942">
        <v>0</v>
      </c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16292.800000000001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112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12" x14ac:dyDescent="0.25">
      <c r="A4" s="1" t="str">
        <f>CONCATENATE("MES: ",[10]NOMBRE!B6," - ","( ",[10]NOMBRE!C6,[10]NOMBRE!D6," )")</f>
        <v>MES: SEPTIEMBRE - ( 09 )</v>
      </c>
    </row>
    <row r="5" spans="1:112" x14ac:dyDescent="0.25">
      <c r="A5" s="1" t="str">
        <f>CONCATENATE("AÑO: ",[10]NOMBRE!B7)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1070" t="s">
        <v>6</v>
      </c>
      <c r="C9" s="1071" t="s">
        <v>7</v>
      </c>
      <c r="D9" s="1071" t="s">
        <v>8</v>
      </c>
      <c r="E9" s="1071" t="s">
        <v>9</v>
      </c>
      <c r="F9" s="1072" t="s">
        <v>10</v>
      </c>
      <c r="G9" s="1073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1074"/>
      <c r="Z9" s="1075" t="s">
        <v>12</v>
      </c>
      <c r="AA9" s="1075"/>
      <c r="AB9" s="1075"/>
      <c r="AC9" s="1075"/>
      <c r="AD9" s="1075"/>
      <c r="AE9" s="1076"/>
    </row>
    <row r="10" spans="1:112" x14ac:dyDescent="0.25">
      <c r="A10" s="271"/>
      <c r="B10" s="274"/>
      <c r="C10" s="277"/>
      <c r="D10" s="277"/>
      <c r="E10" s="277"/>
      <c r="F10" s="280"/>
      <c r="G10" s="1077" t="s">
        <v>13</v>
      </c>
      <c r="H10" s="290"/>
      <c r="I10" s="290"/>
      <c r="J10" s="1072"/>
      <c r="K10" s="1077" t="s">
        <v>14</v>
      </c>
      <c r="L10" s="290"/>
      <c r="M10" s="290"/>
      <c r="N10" s="290"/>
      <c r="O10" s="1072"/>
      <c r="P10" s="1077" t="s">
        <v>15</v>
      </c>
      <c r="Q10" s="290"/>
      <c r="R10" s="290"/>
      <c r="S10" s="290"/>
      <c r="T10" s="1072"/>
      <c r="U10" s="1077" t="s">
        <v>16</v>
      </c>
      <c r="V10" s="290"/>
      <c r="W10" s="290"/>
      <c r="X10" s="290"/>
      <c r="Y10" s="1078"/>
      <c r="Z10" s="290" t="s">
        <v>17</v>
      </c>
      <c r="AA10" s="290"/>
      <c r="AB10" s="1072"/>
      <c r="AC10" s="1077" t="s">
        <v>18</v>
      </c>
      <c r="AD10" s="290"/>
      <c r="AE10" s="1072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1079"/>
      <c r="D12" s="1079"/>
      <c r="E12" s="1079"/>
      <c r="F12" s="334"/>
      <c r="G12" s="1080" t="s">
        <v>19</v>
      </c>
      <c r="H12" s="1081" t="s">
        <v>20</v>
      </c>
      <c r="I12" s="1081" t="s">
        <v>21</v>
      </c>
      <c r="J12" s="1082" t="s">
        <v>22</v>
      </c>
      <c r="K12" s="1080" t="s">
        <v>19</v>
      </c>
      <c r="L12" s="1081" t="s">
        <v>20</v>
      </c>
      <c r="M12" s="1081" t="s">
        <v>21</v>
      </c>
      <c r="N12" s="1081" t="s">
        <v>22</v>
      </c>
      <c r="O12" s="1082" t="s">
        <v>23</v>
      </c>
      <c r="P12" s="1080" t="s">
        <v>19</v>
      </c>
      <c r="Q12" s="1081" t="s">
        <v>20</v>
      </c>
      <c r="R12" s="1081" t="s">
        <v>21</v>
      </c>
      <c r="S12" s="1081" t="s">
        <v>22</v>
      </c>
      <c r="T12" s="1082" t="s">
        <v>23</v>
      </c>
      <c r="U12" s="1080" t="s">
        <v>19</v>
      </c>
      <c r="V12" s="1081" t="s">
        <v>20</v>
      </c>
      <c r="W12" s="1081" t="s">
        <v>21</v>
      </c>
      <c r="X12" s="1081" t="s">
        <v>22</v>
      </c>
      <c r="Y12" s="1083" t="s">
        <v>23</v>
      </c>
      <c r="Z12" s="1080" t="s">
        <v>19</v>
      </c>
      <c r="AA12" s="1081" t="s">
        <v>24</v>
      </c>
      <c r="AB12" s="1084" t="s">
        <v>25</v>
      </c>
      <c r="AC12" s="1080" t="s">
        <v>19</v>
      </c>
      <c r="AD12" s="1081" t="s">
        <v>24</v>
      </c>
      <c r="AE12" s="1084" t="s">
        <v>25</v>
      </c>
    </row>
    <row r="13" spans="1:112" x14ac:dyDescent="0.25">
      <c r="A13" s="1085" t="s">
        <v>26</v>
      </c>
      <c r="B13" s="1086">
        <f t="shared" ref="B13:AE13" si="0">SUM(B14:B17)</f>
        <v>6</v>
      </c>
      <c r="C13" s="1087">
        <f t="shared" si="0"/>
        <v>6</v>
      </c>
      <c r="D13" s="1088">
        <f t="shared" si="0"/>
        <v>6</v>
      </c>
      <c r="E13" s="1088">
        <f t="shared" si="0"/>
        <v>1395</v>
      </c>
      <c r="F13" s="1089">
        <f t="shared" si="0"/>
        <v>1304</v>
      </c>
      <c r="G13" s="1090">
        <f t="shared" si="0"/>
        <v>584</v>
      </c>
      <c r="H13" s="1088">
        <f t="shared" si="0"/>
        <v>584</v>
      </c>
      <c r="I13" s="1088">
        <f t="shared" si="0"/>
        <v>0</v>
      </c>
      <c r="J13" s="1089">
        <f t="shared" si="0"/>
        <v>0</v>
      </c>
      <c r="K13" s="1090">
        <f t="shared" si="0"/>
        <v>511.71000000000004</v>
      </c>
      <c r="L13" s="1088">
        <f t="shared" si="0"/>
        <v>508.05</v>
      </c>
      <c r="M13" s="1088">
        <f t="shared" si="0"/>
        <v>3.66</v>
      </c>
      <c r="N13" s="1088">
        <f t="shared" si="0"/>
        <v>0</v>
      </c>
      <c r="O13" s="1089">
        <f t="shared" si="0"/>
        <v>0</v>
      </c>
      <c r="P13" s="1090">
        <f t="shared" si="0"/>
        <v>407.13000000000005</v>
      </c>
      <c r="Q13" s="1088">
        <f t="shared" si="0"/>
        <v>97.610000000000014</v>
      </c>
      <c r="R13" s="1088">
        <f t="shared" si="0"/>
        <v>210.67</v>
      </c>
      <c r="S13" s="1088">
        <f t="shared" si="0"/>
        <v>72.25</v>
      </c>
      <c r="T13" s="1089">
        <f t="shared" si="0"/>
        <v>26.6</v>
      </c>
      <c r="U13" s="1090">
        <f t="shared" si="0"/>
        <v>229.66000000000003</v>
      </c>
      <c r="V13" s="1088">
        <f t="shared" si="0"/>
        <v>153.30000000000001</v>
      </c>
      <c r="W13" s="1088">
        <f t="shared" si="0"/>
        <v>7.02</v>
      </c>
      <c r="X13" s="1088">
        <f t="shared" si="0"/>
        <v>0</v>
      </c>
      <c r="Y13" s="1091">
        <f t="shared" si="0"/>
        <v>69.34</v>
      </c>
      <c r="Z13" s="1087">
        <f t="shared" si="0"/>
        <v>128</v>
      </c>
      <c r="AA13" s="1088">
        <f>SUM(AA14:AA17)</f>
        <v>85</v>
      </c>
      <c r="AB13" s="1092">
        <f t="shared" si="0"/>
        <v>43</v>
      </c>
      <c r="AC13" s="1090">
        <f t="shared" si="0"/>
        <v>42</v>
      </c>
      <c r="AD13" s="1088">
        <f t="shared" si="0"/>
        <v>28</v>
      </c>
      <c r="AE13" s="1092">
        <f t="shared" si="0"/>
        <v>14</v>
      </c>
    </row>
    <row r="14" spans="1:112" x14ac:dyDescent="0.25">
      <c r="A14" s="802" t="s">
        <v>27</v>
      </c>
      <c r="B14" s="1124">
        <v>5</v>
      </c>
      <c r="C14" s="1125">
        <v>5</v>
      </c>
      <c r="D14" s="1125">
        <v>5</v>
      </c>
      <c r="E14" s="1125">
        <v>675</v>
      </c>
      <c r="F14" s="1125">
        <v>584</v>
      </c>
      <c r="G14" s="805">
        <f>SUM(H14:J14)</f>
        <v>584</v>
      </c>
      <c r="H14" s="1126">
        <v>584</v>
      </c>
      <c r="I14" s="1125">
        <v>0</v>
      </c>
      <c r="J14" s="1125">
        <v>0</v>
      </c>
      <c r="K14" s="1093">
        <f>SUM(L14:O14)</f>
        <v>423.93</v>
      </c>
      <c r="L14" s="1126">
        <v>420.5</v>
      </c>
      <c r="M14" s="1125">
        <v>3.43</v>
      </c>
      <c r="N14" s="1094">
        <v>0</v>
      </c>
      <c r="O14" s="1127">
        <v>0</v>
      </c>
      <c r="P14" s="1093">
        <f>SUM(Q14:T14)</f>
        <v>295.78000000000003</v>
      </c>
      <c r="Q14" s="1126">
        <v>5.93</v>
      </c>
      <c r="R14" s="1125">
        <v>210.67</v>
      </c>
      <c r="S14" s="1094">
        <v>72.25</v>
      </c>
      <c r="T14" s="1127">
        <v>6.93</v>
      </c>
      <c r="U14" s="1093">
        <f>SUM(V14:Y14)</f>
        <v>89.54</v>
      </c>
      <c r="V14" s="1126">
        <v>37.85</v>
      </c>
      <c r="W14" s="1125">
        <v>7.02</v>
      </c>
      <c r="X14" s="1094">
        <v>0</v>
      </c>
      <c r="Y14" s="1128">
        <v>44.67</v>
      </c>
      <c r="Z14" s="1095">
        <f>SUM(AA14:AB14)</f>
        <v>111</v>
      </c>
      <c r="AA14" s="1125">
        <v>75</v>
      </c>
      <c r="AB14" s="29">
        <v>36</v>
      </c>
      <c r="AC14" s="1093">
        <f>SUM(AD14:AE14)</f>
        <v>17</v>
      </c>
      <c r="AD14" s="1125">
        <v>15</v>
      </c>
      <c r="AE14" s="29">
        <v>2</v>
      </c>
    </row>
    <row r="15" spans="1:112" x14ac:dyDescent="0.25">
      <c r="A15" s="1129" t="s">
        <v>28</v>
      </c>
      <c r="B15" s="31">
        <v>1</v>
      </c>
      <c r="C15" s="32">
        <v>1</v>
      </c>
      <c r="D15" s="32">
        <v>1</v>
      </c>
      <c r="E15" s="32">
        <v>720</v>
      </c>
      <c r="F15" s="32">
        <v>720</v>
      </c>
      <c r="G15" s="1130">
        <f>SUM(H15:J15)</f>
        <v>0</v>
      </c>
      <c r="H15" s="34">
        <v>0</v>
      </c>
      <c r="I15" s="32">
        <v>0</v>
      </c>
      <c r="J15" s="34">
        <v>0</v>
      </c>
      <c r="K15" s="1130">
        <f>SUM(L15:O15)</f>
        <v>87.78</v>
      </c>
      <c r="L15" s="34">
        <v>87.55</v>
      </c>
      <c r="M15" s="34">
        <v>0.23</v>
      </c>
      <c r="N15" s="1131">
        <v>0</v>
      </c>
      <c r="O15" s="1132">
        <v>0</v>
      </c>
      <c r="P15" s="1130">
        <f>SUM(Q15:T15)</f>
        <v>111.35000000000001</v>
      </c>
      <c r="Q15" s="34">
        <v>91.68</v>
      </c>
      <c r="R15" s="32">
        <v>0</v>
      </c>
      <c r="S15" s="1131">
        <v>0</v>
      </c>
      <c r="T15" s="1132">
        <v>19.670000000000002</v>
      </c>
      <c r="U15" s="1130">
        <f>SUM(V15:Y15)</f>
        <v>140.12</v>
      </c>
      <c r="V15" s="34">
        <v>115.45</v>
      </c>
      <c r="W15" s="32">
        <v>0</v>
      </c>
      <c r="X15" s="1131">
        <v>0</v>
      </c>
      <c r="Y15" s="1133">
        <v>24.67</v>
      </c>
      <c r="Z15" s="1134">
        <f>SUM(AA15:AB15)</f>
        <v>17</v>
      </c>
      <c r="AA15" s="32">
        <v>10</v>
      </c>
      <c r="AB15" s="36">
        <v>7</v>
      </c>
      <c r="AC15" s="1130">
        <f>SUM(AD15:AE15)</f>
        <v>25</v>
      </c>
      <c r="AD15" s="32">
        <v>13</v>
      </c>
      <c r="AE15" s="36">
        <v>12</v>
      </c>
    </row>
    <row r="16" spans="1:112" x14ac:dyDescent="0.25">
      <c r="A16" s="1135" t="s">
        <v>29</v>
      </c>
      <c r="B16" s="31"/>
      <c r="C16" s="32"/>
      <c r="D16" s="32"/>
      <c r="E16" s="32"/>
      <c r="F16" s="32"/>
      <c r="G16" s="1130">
        <f>SUM(H16:J16)</f>
        <v>0</v>
      </c>
      <c r="H16" s="34"/>
      <c r="I16" s="32"/>
      <c r="J16" s="38"/>
      <c r="K16" s="1130">
        <f>SUM(L16:O16)</f>
        <v>0</v>
      </c>
      <c r="L16" s="34"/>
      <c r="M16" s="38"/>
      <c r="N16" s="1136"/>
      <c r="O16" s="1137"/>
      <c r="P16" s="1130">
        <f>SUM(Q16:T16)</f>
        <v>0</v>
      </c>
      <c r="Q16" s="34"/>
      <c r="R16" s="38"/>
      <c r="S16" s="1136"/>
      <c r="T16" s="1137"/>
      <c r="U16" s="1130">
        <f>SUM(V16:Y16)</f>
        <v>0</v>
      </c>
      <c r="V16" s="34"/>
      <c r="W16" s="38"/>
      <c r="X16" s="1136"/>
      <c r="Y16" s="1138"/>
      <c r="Z16" s="1134">
        <f>SUM(AA16:AB16)</f>
        <v>0</v>
      </c>
      <c r="AA16" s="32"/>
      <c r="AB16" s="36"/>
      <c r="AC16" s="1130">
        <f>SUM(AD16:AE16)</f>
        <v>0</v>
      </c>
      <c r="AD16" s="32"/>
      <c r="AE16" s="36"/>
    </row>
    <row r="17" spans="1:31" x14ac:dyDescent="0.25">
      <c r="A17" s="673" t="s">
        <v>30</v>
      </c>
      <c r="B17" s="1139"/>
      <c r="C17" s="1140"/>
      <c r="D17" s="40"/>
      <c r="E17" s="40"/>
      <c r="F17" s="41"/>
      <c r="G17" s="1141">
        <f>SUM(H17:J17)</f>
        <v>0</v>
      </c>
      <c r="H17" s="43"/>
      <c r="I17" s="44"/>
      <c r="J17" s="1103"/>
      <c r="K17" s="963">
        <f>SUM(L17:O17)</f>
        <v>0</v>
      </c>
      <c r="L17" s="43"/>
      <c r="M17" s="1101"/>
      <c r="N17" s="1102"/>
      <c r="O17" s="1100"/>
      <c r="P17" s="963">
        <f>SUM(Q17:T17)</f>
        <v>0</v>
      </c>
      <c r="Q17" s="1101"/>
      <c r="R17" s="1099"/>
      <c r="S17" s="1102"/>
      <c r="T17" s="1103"/>
      <c r="U17" s="963">
        <f>SUM(V17:Y17)</f>
        <v>0</v>
      </c>
      <c r="V17" s="1101"/>
      <c r="W17" s="1099"/>
      <c r="X17" s="1102"/>
      <c r="Y17" s="1104"/>
      <c r="Z17" s="178">
        <f>SUM(AA17:AB17)</f>
        <v>0</v>
      </c>
      <c r="AA17" s="1099"/>
      <c r="AB17" s="190"/>
      <c r="AC17" s="1141">
        <f>SUM(AD17:AE17)</f>
        <v>0</v>
      </c>
      <c r="AD17" s="1099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964"/>
      <c r="D20" s="964"/>
      <c r="E20" s="964"/>
      <c r="F20" s="964"/>
      <c r="G20" s="49"/>
    </row>
    <row r="21" spans="1:31" ht="21" x14ac:dyDescent="0.25">
      <c r="A21" s="1105" t="s">
        <v>33</v>
      </c>
      <c r="B21" s="1106" t="s">
        <v>34</v>
      </c>
      <c r="C21" s="1107" t="s">
        <v>35</v>
      </c>
      <c r="D21" s="1108" t="s">
        <v>36</v>
      </c>
      <c r="E21" s="1108" t="s">
        <v>37</v>
      </c>
      <c r="F21" s="1108" t="s">
        <v>38</v>
      </c>
      <c r="G21" s="1109" t="s">
        <v>39</v>
      </c>
    </row>
    <row r="22" spans="1:31" x14ac:dyDescent="0.25">
      <c r="A22" s="1110" t="s">
        <v>40</v>
      </c>
      <c r="B22" s="1046">
        <f>SUM(C22:G22)</f>
        <v>9</v>
      </c>
      <c r="C22" s="1111"/>
      <c r="D22" s="1142"/>
      <c r="E22" s="1142">
        <v>9</v>
      </c>
      <c r="F22" s="1142"/>
      <c r="G22" s="1143"/>
    </row>
    <row r="23" spans="1:31" x14ac:dyDescent="0.25">
      <c r="A23" s="965" t="s">
        <v>41</v>
      </c>
      <c r="B23" s="966">
        <f>SUM(C23:G23)</f>
        <v>306</v>
      </c>
      <c r="C23" s="967"/>
      <c r="D23" s="968"/>
      <c r="E23" s="968">
        <v>306</v>
      </c>
      <c r="F23" s="968"/>
      <c r="G23" s="969"/>
    </row>
    <row r="24" spans="1:31" x14ac:dyDescent="0.25">
      <c r="A24" s="965" t="s">
        <v>42</v>
      </c>
      <c r="B24" s="966">
        <f>SUM(C24:G24)</f>
        <v>306</v>
      </c>
      <c r="C24" s="967"/>
      <c r="D24" s="968"/>
      <c r="E24" s="968">
        <v>306</v>
      </c>
      <c r="F24" s="968"/>
      <c r="G24" s="969"/>
    </row>
    <row r="25" spans="1:31" x14ac:dyDescent="0.25">
      <c r="A25" s="965" t="s">
        <v>43</v>
      </c>
      <c r="B25" s="966">
        <f>SUM(C25:G25)</f>
        <v>306</v>
      </c>
      <c r="C25" s="967"/>
      <c r="D25" s="968"/>
      <c r="E25" s="968">
        <v>306</v>
      </c>
      <c r="F25" s="968"/>
      <c r="G25" s="969"/>
    </row>
    <row r="26" spans="1:31" x14ac:dyDescent="0.25">
      <c r="A26" s="179" t="s">
        <v>44</v>
      </c>
      <c r="B26" s="691">
        <f>SUM(C26:G26)</f>
        <v>306</v>
      </c>
      <c r="C26" s="1144"/>
      <c r="D26" s="196"/>
      <c r="E26" s="968">
        <v>306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971"/>
      <c r="D28" s="971"/>
      <c r="E28" s="971"/>
      <c r="F28" s="971"/>
      <c r="G28" s="971"/>
      <c r="H28" s="971"/>
      <c r="I28" s="972"/>
      <c r="J28" s="972"/>
      <c r="K28" s="973"/>
      <c r="L28" s="973"/>
    </row>
    <row r="29" spans="1:31" x14ac:dyDescent="0.25">
      <c r="A29" s="295" t="s">
        <v>33</v>
      </c>
      <c r="B29" s="1031"/>
      <c r="C29" s="1042" t="s">
        <v>34</v>
      </c>
      <c r="D29" s="1033" t="s">
        <v>47</v>
      </c>
      <c r="E29" s="1034"/>
      <c r="F29" s="1112"/>
      <c r="G29" s="1113" t="s">
        <v>48</v>
      </c>
      <c r="H29" s="1113"/>
      <c r="I29" s="1113"/>
      <c r="J29" s="1113"/>
      <c r="K29" s="1113"/>
      <c r="L29" s="1114"/>
    </row>
    <row r="30" spans="1:31" x14ac:dyDescent="0.25">
      <c r="A30" s="339"/>
      <c r="B30" s="340"/>
      <c r="C30" s="342"/>
      <c r="D30" s="1008" t="s">
        <v>49</v>
      </c>
      <c r="E30" s="1008" t="s">
        <v>50</v>
      </c>
      <c r="F30" s="1044" t="s">
        <v>51</v>
      </c>
      <c r="G30" s="1115" t="s">
        <v>52</v>
      </c>
      <c r="H30" s="1008" t="s">
        <v>53</v>
      </c>
      <c r="I30" s="1008" t="s">
        <v>54</v>
      </c>
      <c r="J30" s="1008" t="s">
        <v>55</v>
      </c>
      <c r="K30" s="1008" t="s">
        <v>56</v>
      </c>
      <c r="L30" s="1008" t="s">
        <v>57</v>
      </c>
    </row>
    <row r="31" spans="1:31" x14ac:dyDescent="0.25">
      <c r="A31" s="1116" t="s">
        <v>41</v>
      </c>
      <c r="B31" s="1117"/>
      <c r="C31" s="1145">
        <f>SUM(D31:F31)</f>
        <v>81</v>
      </c>
      <c r="D31" s="1118">
        <v>0</v>
      </c>
      <c r="E31" s="1146">
        <v>0</v>
      </c>
      <c r="F31" s="832">
        <v>81</v>
      </c>
      <c r="G31" s="833">
        <v>3</v>
      </c>
      <c r="H31" s="1146">
        <v>36</v>
      </c>
      <c r="I31" s="1146">
        <v>33</v>
      </c>
      <c r="J31" s="1146">
        <v>5</v>
      </c>
      <c r="K31" s="1146">
        <v>0</v>
      </c>
      <c r="L31" s="1146">
        <v>4</v>
      </c>
    </row>
    <row r="32" spans="1:31" x14ac:dyDescent="0.25">
      <c r="A32" s="974" t="s">
        <v>42</v>
      </c>
      <c r="B32" s="975"/>
      <c r="C32" s="1145">
        <f t="shared" ref="C32:C37" si="1">SUM(D32:F32)</f>
        <v>103</v>
      </c>
      <c r="D32" s="1146">
        <v>0</v>
      </c>
      <c r="E32" s="1146">
        <v>0</v>
      </c>
      <c r="F32" s="832">
        <v>103</v>
      </c>
      <c r="G32" s="833">
        <v>4</v>
      </c>
      <c r="H32" s="1146">
        <v>42</v>
      </c>
      <c r="I32" s="1146">
        <v>46</v>
      </c>
      <c r="J32" s="1146">
        <v>6</v>
      </c>
      <c r="K32" s="1146">
        <v>0</v>
      </c>
      <c r="L32" s="1146">
        <v>5</v>
      </c>
    </row>
    <row r="33" spans="1:12" x14ac:dyDescent="0.25">
      <c r="A33" s="974" t="s">
        <v>43</v>
      </c>
      <c r="B33" s="975"/>
      <c r="C33" s="1145">
        <f t="shared" si="1"/>
        <v>764</v>
      </c>
      <c r="D33" s="1146">
        <v>0</v>
      </c>
      <c r="E33" s="1146">
        <v>0</v>
      </c>
      <c r="F33" s="832">
        <v>764</v>
      </c>
      <c r="G33" s="833">
        <v>31</v>
      </c>
      <c r="H33" s="1146">
        <v>302</v>
      </c>
      <c r="I33" s="1146">
        <v>372</v>
      </c>
      <c r="J33" s="1146">
        <v>43</v>
      </c>
      <c r="K33" s="1146">
        <v>0</v>
      </c>
      <c r="L33" s="1146">
        <v>16</v>
      </c>
    </row>
    <row r="34" spans="1:12" x14ac:dyDescent="0.25">
      <c r="A34" s="699" t="s">
        <v>44</v>
      </c>
      <c r="B34" s="700"/>
      <c r="C34" s="701">
        <f t="shared" si="1"/>
        <v>66</v>
      </c>
      <c r="D34" s="702">
        <v>0</v>
      </c>
      <c r="E34" s="702">
        <v>0</v>
      </c>
      <c r="F34" s="703">
        <v>66</v>
      </c>
      <c r="G34" s="704">
        <v>3</v>
      </c>
      <c r="H34" s="702">
        <v>29</v>
      </c>
      <c r="I34" s="702">
        <v>28</v>
      </c>
      <c r="J34" s="702">
        <v>3</v>
      </c>
      <c r="K34" s="702">
        <v>0</v>
      </c>
      <c r="L34" s="702">
        <v>3</v>
      </c>
    </row>
    <row r="35" spans="1:12" x14ac:dyDescent="0.25">
      <c r="A35" s="311" t="s">
        <v>58</v>
      </c>
      <c r="B35" s="80" t="s">
        <v>59</v>
      </c>
      <c r="C35" s="1145">
        <f t="shared" si="1"/>
        <v>4</v>
      </c>
      <c r="D35" s="1146">
        <v>0</v>
      </c>
      <c r="E35" s="1146">
        <v>0</v>
      </c>
      <c r="F35" s="832">
        <v>4</v>
      </c>
      <c r="G35" s="833">
        <v>0</v>
      </c>
      <c r="H35" s="1146">
        <v>0</v>
      </c>
      <c r="I35" s="1146">
        <v>3</v>
      </c>
      <c r="J35" s="1146">
        <v>1</v>
      </c>
      <c r="K35" s="1146">
        <v>0</v>
      </c>
      <c r="L35" s="1146">
        <v>0</v>
      </c>
    </row>
    <row r="36" spans="1:12" x14ac:dyDescent="0.25">
      <c r="A36" s="346"/>
      <c r="B36" s="705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6</v>
      </c>
      <c r="D37" s="180">
        <v>0</v>
      </c>
      <c r="E37" s="180">
        <v>0</v>
      </c>
      <c r="F37" s="181">
        <v>6</v>
      </c>
      <c r="G37" s="182">
        <v>0</v>
      </c>
      <c r="H37" s="180">
        <v>2</v>
      </c>
      <c r="I37" s="180">
        <v>3</v>
      </c>
      <c r="J37" s="180">
        <v>1</v>
      </c>
      <c r="K37" s="180">
        <v>0</v>
      </c>
      <c r="L37" s="180">
        <v>0</v>
      </c>
    </row>
    <row r="38" spans="1:12" s="10" customFormat="1" ht="12" x14ac:dyDescent="0.2">
      <c r="A38" s="976" t="s">
        <v>62</v>
      </c>
      <c r="B38" s="977"/>
    </row>
    <row r="39" spans="1:12" x14ac:dyDescent="0.25">
      <c r="A39" s="1008" t="s">
        <v>63</v>
      </c>
      <c r="B39" s="1008" t="s">
        <v>19</v>
      </c>
    </row>
    <row r="40" spans="1:12" x14ac:dyDescent="0.25">
      <c r="A40" s="1145" t="s">
        <v>64</v>
      </c>
      <c r="B40" s="1146">
        <v>190</v>
      </c>
    </row>
    <row r="41" spans="1:12" x14ac:dyDescent="0.25">
      <c r="A41" s="1145" t="s">
        <v>65</v>
      </c>
      <c r="B41" s="1146">
        <v>547</v>
      </c>
    </row>
    <row r="42" spans="1:12" x14ac:dyDescent="0.25">
      <c r="A42" s="1145" t="s">
        <v>66</v>
      </c>
      <c r="B42" s="1146">
        <v>768</v>
      </c>
    </row>
    <row r="43" spans="1:12" x14ac:dyDescent="0.25">
      <c r="A43" s="1145" t="s">
        <v>67</v>
      </c>
      <c r="B43" s="1146">
        <v>0</v>
      </c>
    </row>
    <row r="44" spans="1:12" x14ac:dyDescent="0.25">
      <c r="A44" s="1145" t="s">
        <v>68</v>
      </c>
      <c r="B44" s="1146">
        <v>457</v>
      </c>
    </row>
    <row r="45" spans="1:12" x14ac:dyDescent="0.25">
      <c r="A45" s="1145" t="s">
        <v>69</v>
      </c>
      <c r="B45" s="1146">
        <v>0</v>
      </c>
    </row>
    <row r="46" spans="1:12" x14ac:dyDescent="0.25">
      <c r="A46" s="1145" t="s">
        <v>70</v>
      </c>
      <c r="B46" s="1146">
        <v>7</v>
      </c>
    </row>
    <row r="47" spans="1:12" x14ac:dyDescent="0.25">
      <c r="A47" s="85" t="s">
        <v>71</v>
      </c>
      <c r="B47" s="86">
        <v>0</v>
      </c>
    </row>
    <row r="48" spans="1:12" x14ac:dyDescent="0.25">
      <c r="A48" s="701" t="s">
        <v>72</v>
      </c>
      <c r="B48" s="702">
        <v>0</v>
      </c>
    </row>
    <row r="49" spans="1:6" s="10" customFormat="1" ht="12" x14ac:dyDescent="0.2">
      <c r="A49" s="1147" t="s">
        <v>73</v>
      </c>
      <c r="B49" s="71"/>
      <c r="C49" s="9"/>
      <c r="D49" s="1148"/>
      <c r="E49" s="1148"/>
    </row>
    <row r="50" spans="1:6" ht="31.5" x14ac:dyDescent="0.25">
      <c r="A50" s="1008" t="s">
        <v>33</v>
      </c>
      <c r="B50" s="1008" t="s">
        <v>34</v>
      </c>
      <c r="C50" s="1008" t="s">
        <v>74</v>
      </c>
      <c r="D50" s="1008" t="s">
        <v>75</v>
      </c>
      <c r="E50" s="1008" t="s">
        <v>76</v>
      </c>
    </row>
    <row r="51" spans="1:6" x14ac:dyDescent="0.25">
      <c r="A51" s="1149" t="s">
        <v>77</v>
      </c>
      <c r="B51" s="1150">
        <f>SUM(C51:E51)</f>
        <v>900</v>
      </c>
      <c r="C51" s="1151">
        <v>900</v>
      </c>
      <c r="D51" s="1151">
        <v>0</v>
      </c>
      <c r="E51" s="1151">
        <v>0</v>
      </c>
    </row>
    <row r="52" spans="1:6" x14ac:dyDescent="0.25">
      <c r="A52" s="1149" t="s">
        <v>78</v>
      </c>
      <c r="B52" s="1150">
        <f>SUM(C52:E52)</f>
        <v>764</v>
      </c>
      <c r="C52" s="1151">
        <v>764</v>
      </c>
      <c r="D52" s="1151">
        <v>0</v>
      </c>
      <c r="E52" s="1151">
        <v>0</v>
      </c>
    </row>
    <row r="53" spans="1:6" x14ac:dyDescent="0.25">
      <c r="A53" s="701" t="s">
        <v>79</v>
      </c>
      <c r="B53" s="709">
        <f>SUM(C53:E53)</f>
        <v>136</v>
      </c>
      <c r="C53" s="710">
        <v>136</v>
      </c>
      <c r="D53" s="710">
        <v>0</v>
      </c>
      <c r="E53" s="710">
        <v>0</v>
      </c>
    </row>
    <row r="54" spans="1:6" s="10" customFormat="1" ht="12" x14ac:dyDescent="0.2">
      <c r="A54" s="1152" t="s">
        <v>80</v>
      </c>
      <c r="B54" s="93"/>
      <c r="C54" s="94"/>
      <c r="D54" s="94"/>
      <c r="E54" s="981"/>
      <c r="F54" s="981"/>
    </row>
    <row r="55" spans="1:6" ht="31.5" x14ac:dyDescent="0.25">
      <c r="A55" s="1043" t="s">
        <v>81</v>
      </c>
      <c r="B55" s="1043" t="s">
        <v>34</v>
      </c>
      <c r="C55" s="1036" t="s">
        <v>82</v>
      </c>
      <c r="D55" s="1045" t="s">
        <v>83</v>
      </c>
      <c r="E55" s="1119" t="s">
        <v>51</v>
      </c>
      <c r="F55" s="1115" t="s">
        <v>76</v>
      </c>
    </row>
    <row r="56" spans="1:6" x14ac:dyDescent="0.25">
      <c r="A56" s="1120" t="s">
        <v>84</v>
      </c>
      <c r="B56" s="1121">
        <f>SUM(C56:E56)</f>
        <v>0</v>
      </c>
      <c r="C56" s="996"/>
      <c r="D56" s="1122"/>
      <c r="E56" s="1153"/>
      <c r="F56" s="1154"/>
    </row>
    <row r="57" spans="1:6" x14ac:dyDescent="0.25">
      <c r="A57" s="983" t="s">
        <v>85</v>
      </c>
      <c r="B57" s="984">
        <f>SUM(C57:E57)</f>
        <v>0</v>
      </c>
      <c r="C57" s="985"/>
      <c r="D57" s="986"/>
      <c r="E57" s="987"/>
      <c r="F57" s="1154"/>
    </row>
    <row r="58" spans="1:6" x14ac:dyDescent="0.25">
      <c r="A58" s="184" t="s">
        <v>86</v>
      </c>
      <c r="B58" s="185">
        <f>SUM(C58:E58)</f>
        <v>17</v>
      </c>
      <c r="C58" s="988"/>
      <c r="D58" s="719"/>
      <c r="E58" s="989">
        <v>17</v>
      </c>
      <c r="F58" s="721"/>
    </row>
    <row r="59" spans="1:6" s="10" customFormat="1" ht="12" x14ac:dyDescent="0.2">
      <c r="A59" s="1152" t="s">
        <v>87</v>
      </c>
      <c r="B59" s="107"/>
      <c r="C59" s="107"/>
      <c r="D59" s="107"/>
      <c r="E59" s="107"/>
    </row>
    <row r="60" spans="1:6" ht="21" x14ac:dyDescent="0.25">
      <c r="A60" s="990" t="s">
        <v>88</v>
      </c>
      <c r="B60" s="991" t="s">
        <v>89</v>
      </c>
      <c r="C60" s="992" t="s">
        <v>90</v>
      </c>
      <c r="D60" s="993" t="s">
        <v>91</v>
      </c>
      <c r="E60" s="991" t="s">
        <v>92</v>
      </c>
    </row>
    <row r="61" spans="1:6" x14ac:dyDescent="0.25">
      <c r="A61" s="994" t="s">
        <v>93</v>
      </c>
      <c r="B61" s="995"/>
      <c r="C61" s="996"/>
      <c r="D61" s="1155"/>
      <c r="E61" s="997"/>
    </row>
    <row r="62" spans="1:6" x14ac:dyDescent="0.25">
      <c r="A62" s="998" t="s">
        <v>94</v>
      </c>
      <c r="B62" s="999"/>
      <c r="C62" s="985"/>
      <c r="D62" s="1000"/>
      <c r="E62" s="1001"/>
    </row>
    <row r="63" spans="1:6" x14ac:dyDescent="0.25">
      <c r="A63" s="998" t="s">
        <v>95</v>
      </c>
      <c r="B63" s="999"/>
      <c r="C63" s="985"/>
      <c r="D63" s="1000"/>
      <c r="E63" s="1001"/>
    </row>
    <row r="64" spans="1:6" x14ac:dyDescent="0.25">
      <c r="A64" s="998" t="s">
        <v>96</v>
      </c>
      <c r="B64" s="999"/>
      <c r="C64" s="985"/>
      <c r="D64" s="1000"/>
      <c r="E64" s="1001"/>
    </row>
    <row r="65" spans="1:47" x14ac:dyDescent="0.25">
      <c r="A65" s="998" t="s">
        <v>97</v>
      </c>
      <c r="B65" s="999"/>
      <c r="C65" s="985"/>
      <c r="D65" s="1000"/>
      <c r="E65" s="1001"/>
    </row>
    <row r="66" spans="1:47" x14ac:dyDescent="0.25">
      <c r="A66" s="1002" t="s">
        <v>98</v>
      </c>
      <c r="B66" s="729">
        <v>17</v>
      </c>
      <c r="C66" s="988">
        <v>11</v>
      </c>
      <c r="D66" s="1003">
        <v>6</v>
      </c>
      <c r="E66" s="731">
        <v>17</v>
      </c>
    </row>
    <row r="67" spans="1:47" x14ac:dyDescent="0.25">
      <c r="A67" s="1004" t="s">
        <v>34</v>
      </c>
      <c r="B67" s="1156">
        <f>SUM(B61:B66)</f>
        <v>17</v>
      </c>
      <c r="C67" s="1156">
        <f>SUM(C61:C66)</f>
        <v>11</v>
      </c>
      <c r="D67" s="198">
        <f>SUM(D61:D66)</f>
        <v>6</v>
      </c>
      <c r="E67" s="1006">
        <f>SUM(E61:E66)</f>
        <v>17</v>
      </c>
    </row>
    <row r="68" spans="1:47" s="10" customFormat="1" ht="12" x14ac:dyDescent="0.2">
      <c r="A68" s="1157" t="s">
        <v>99</v>
      </c>
      <c r="B68" s="349"/>
      <c r="C68" s="349"/>
      <c r="D68" s="349"/>
      <c r="E68" s="350"/>
      <c r="F68" s="1158"/>
      <c r="G68" s="1158"/>
      <c r="H68" s="1158"/>
      <c r="I68" s="1158"/>
    </row>
    <row r="69" spans="1:47" ht="21" x14ac:dyDescent="0.25">
      <c r="A69" s="1008" t="s">
        <v>100</v>
      </c>
      <c r="B69" s="1008" t="s">
        <v>101</v>
      </c>
      <c r="C69" s="1008" t="s">
        <v>34</v>
      </c>
      <c r="D69" s="1009" t="s">
        <v>102</v>
      </c>
      <c r="E69" s="1010" t="s">
        <v>103</v>
      </c>
      <c r="F69" s="1011" t="s">
        <v>104</v>
      </c>
      <c r="G69" s="1011" t="s">
        <v>105</v>
      </c>
      <c r="H69" s="1011" t="s">
        <v>106</v>
      </c>
      <c r="I69" s="1012" t="s">
        <v>50</v>
      </c>
    </row>
    <row r="70" spans="1:47" x14ac:dyDescent="0.25">
      <c r="A70" s="1013" t="s">
        <v>107</v>
      </c>
      <c r="B70" s="1014"/>
      <c r="C70" s="1015">
        <f>SUM(D70:I70)</f>
        <v>140</v>
      </c>
      <c r="D70" s="1016">
        <v>21</v>
      </c>
      <c r="E70" s="1017">
        <v>14</v>
      </c>
      <c r="F70" s="1017">
        <v>32</v>
      </c>
      <c r="G70" s="1017">
        <v>20</v>
      </c>
      <c r="H70" s="1017">
        <v>29</v>
      </c>
      <c r="I70" s="1018">
        <v>24</v>
      </c>
    </row>
    <row r="71" spans="1:47" ht="22.5" x14ac:dyDescent="0.25">
      <c r="A71" s="1019" t="s">
        <v>108</v>
      </c>
      <c r="B71" s="1020" t="s">
        <v>109</v>
      </c>
      <c r="C71" s="1021">
        <f>SUM(D71:I71)</f>
        <v>70</v>
      </c>
      <c r="D71" s="1159">
        <v>51</v>
      </c>
      <c r="E71" s="1160">
        <v>13</v>
      </c>
      <c r="F71" s="1160">
        <v>6</v>
      </c>
      <c r="G71" s="1160"/>
      <c r="H71" s="1160"/>
      <c r="I71" s="1161"/>
    </row>
    <row r="72" spans="1:47" ht="22.5" x14ac:dyDescent="0.25">
      <c r="A72" s="354"/>
      <c r="B72" s="128" t="s">
        <v>110</v>
      </c>
      <c r="C72" s="129">
        <f>SUM(D72:I72)</f>
        <v>136</v>
      </c>
      <c r="D72" s="130">
        <v>87</v>
      </c>
      <c r="E72" s="131">
        <v>40</v>
      </c>
      <c r="F72" s="131">
        <v>9</v>
      </c>
      <c r="G72" s="131"/>
      <c r="H72" s="131"/>
      <c r="I72" s="132"/>
    </row>
    <row r="73" spans="1:47" ht="22.5" x14ac:dyDescent="0.25">
      <c r="A73" s="1019" t="s">
        <v>111</v>
      </c>
      <c r="B73" s="1020" t="s">
        <v>109</v>
      </c>
      <c r="C73" s="1021">
        <f>SUM(D73:I73)</f>
        <v>34</v>
      </c>
      <c r="D73" s="1025">
        <v>22</v>
      </c>
      <c r="E73" s="1162">
        <v>6</v>
      </c>
      <c r="F73" s="1162">
        <v>6</v>
      </c>
      <c r="G73" s="1162"/>
      <c r="H73" s="1162"/>
      <c r="I73" s="1026"/>
    </row>
    <row r="74" spans="1:47" ht="22.5" x14ac:dyDescent="0.25">
      <c r="A74" s="354"/>
      <c r="B74" s="186" t="s">
        <v>110</v>
      </c>
      <c r="C74" s="187">
        <f>SUM(D74:I74)</f>
        <v>18</v>
      </c>
      <c r="D74" s="1163">
        <v>6</v>
      </c>
      <c r="E74" s="1164">
        <v>5</v>
      </c>
      <c r="F74" s="1164">
        <v>7</v>
      </c>
      <c r="G74" s="1164"/>
      <c r="H74" s="1164"/>
      <c r="I74" s="704"/>
    </row>
    <row r="75" spans="1:47" s="10" customFormat="1" ht="12" x14ac:dyDescent="0.2">
      <c r="A75" s="1165" t="s">
        <v>112</v>
      </c>
      <c r="B75" s="1166"/>
      <c r="C75" s="1166"/>
      <c r="D75" s="977"/>
      <c r="E75" s="977"/>
      <c r="F75" s="977"/>
      <c r="G75" s="977"/>
      <c r="H75" s="1167"/>
      <c r="I75" s="1167"/>
    </row>
    <row r="76" spans="1:47" ht="15" customHeight="1" x14ac:dyDescent="0.25">
      <c r="A76" s="1031" t="s">
        <v>113</v>
      </c>
      <c r="B76" s="1032" t="s">
        <v>114</v>
      </c>
      <c r="C76" s="1031"/>
      <c r="D76" s="1032" t="s">
        <v>115</v>
      </c>
      <c r="E76" s="1031"/>
      <c r="F76" s="1033" t="s">
        <v>116</v>
      </c>
      <c r="G76" s="1034"/>
      <c r="H76" s="1034"/>
      <c r="I76" s="1035"/>
    </row>
    <row r="77" spans="1:47" ht="15" customHeight="1" x14ac:dyDescent="0.25">
      <c r="A77" s="322"/>
      <c r="B77" s="355"/>
      <c r="C77" s="340"/>
      <c r="D77" s="355"/>
      <c r="E77" s="340"/>
      <c r="F77" s="1033" t="s">
        <v>117</v>
      </c>
      <c r="G77" s="1035"/>
      <c r="H77" s="1033" t="s">
        <v>118</v>
      </c>
      <c r="I77" s="1035"/>
    </row>
    <row r="78" spans="1:47" ht="21" x14ac:dyDescent="0.25">
      <c r="A78" s="340"/>
      <c r="B78" s="1036" t="s">
        <v>49</v>
      </c>
      <c r="C78" s="1037" t="s">
        <v>119</v>
      </c>
      <c r="D78" s="1036" t="s">
        <v>49</v>
      </c>
      <c r="E78" s="1037" t="s">
        <v>119</v>
      </c>
      <c r="F78" s="1036" t="s">
        <v>49</v>
      </c>
      <c r="G78" s="1037" t="s">
        <v>119</v>
      </c>
      <c r="H78" s="1036" t="s">
        <v>49</v>
      </c>
      <c r="I78" s="1038" t="s">
        <v>119</v>
      </c>
    </row>
    <row r="79" spans="1:47" x14ac:dyDescent="0.25">
      <c r="A79" s="1039" t="s">
        <v>120</v>
      </c>
      <c r="B79" s="1159">
        <v>0</v>
      </c>
      <c r="C79" s="1161">
        <v>9</v>
      </c>
      <c r="D79" s="1159">
        <v>31</v>
      </c>
      <c r="E79" s="1161">
        <v>116</v>
      </c>
      <c r="F79" s="1168">
        <v>32</v>
      </c>
      <c r="G79" s="1154">
        <v>126</v>
      </c>
      <c r="H79" s="1168">
        <v>1</v>
      </c>
      <c r="I79" s="1154">
        <v>10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588" t="s">
        <v>121</v>
      </c>
      <c r="B80" s="648"/>
      <c r="C80" s="590"/>
      <c r="D80" s="648"/>
      <c r="E80" s="590"/>
      <c r="F80" s="650"/>
      <c r="G80" s="592"/>
      <c r="H80" s="650"/>
      <c r="I80" s="592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588" t="s">
        <v>122</v>
      </c>
      <c r="B81" s="648">
        <v>0</v>
      </c>
      <c r="C81" s="590">
        <v>3</v>
      </c>
      <c r="D81" s="648">
        <v>1</v>
      </c>
      <c r="E81" s="590">
        <v>5</v>
      </c>
      <c r="F81" s="650">
        <v>1</v>
      </c>
      <c r="G81" s="592">
        <v>6</v>
      </c>
      <c r="H81" s="650">
        <v>0</v>
      </c>
      <c r="I81" s="592">
        <v>1</v>
      </c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588" t="s">
        <v>123</v>
      </c>
      <c r="B82" s="648"/>
      <c r="C82" s="590"/>
      <c r="D82" s="648"/>
      <c r="E82" s="590"/>
      <c r="F82" s="650"/>
      <c r="G82" s="592"/>
      <c r="H82" s="650"/>
      <c r="I82" s="592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588" t="s">
        <v>124</v>
      </c>
      <c r="B83" s="648">
        <v>1</v>
      </c>
      <c r="C83" s="590">
        <v>4</v>
      </c>
      <c r="D83" s="648">
        <v>9</v>
      </c>
      <c r="E83" s="590">
        <v>61</v>
      </c>
      <c r="F83" s="650">
        <v>11</v>
      </c>
      <c r="G83" s="592">
        <v>65</v>
      </c>
      <c r="H83" s="650">
        <v>2</v>
      </c>
      <c r="I83" s="592">
        <v>4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588" t="s">
        <v>125</v>
      </c>
      <c r="B84" s="648"/>
      <c r="C84" s="590"/>
      <c r="D84" s="648"/>
      <c r="E84" s="590"/>
      <c r="F84" s="650"/>
      <c r="G84" s="592"/>
      <c r="H84" s="650"/>
      <c r="I84" s="592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588" t="s">
        <v>126</v>
      </c>
      <c r="B85" s="648"/>
      <c r="C85" s="590"/>
      <c r="D85" s="648">
        <v>21</v>
      </c>
      <c r="E85" s="590">
        <v>8</v>
      </c>
      <c r="F85" s="650">
        <v>22</v>
      </c>
      <c r="G85" s="592">
        <v>8</v>
      </c>
      <c r="H85" s="650">
        <v>1</v>
      </c>
      <c r="I85" s="592">
        <v>0</v>
      </c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588" t="s">
        <v>127</v>
      </c>
      <c r="B86" s="648"/>
      <c r="C86" s="590"/>
      <c r="D86" s="648">
        <v>0</v>
      </c>
      <c r="E86" s="590">
        <v>167</v>
      </c>
      <c r="F86" s="650">
        <v>0</v>
      </c>
      <c r="G86" s="592">
        <v>175</v>
      </c>
      <c r="H86" s="650">
        <v>0</v>
      </c>
      <c r="I86" s="592">
        <v>8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588" t="s">
        <v>128</v>
      </c>
      <c r="B87" s="648">
        <v>0</v>
      </c>
      <c r="C87" s="590">
        <v>0</v>
      </c>
      <c r="D87" s="648">
        <v>0</v>
      </c>
      <c r="E87" s="590">
        <v>54</v>
      </c>
      <c r="F87" s="650">
        <v>0</v>
      </c>
      <c r="G87" s="592">
        <v>54</v>
      </c>
      <c r="H87" s="650">
        <v>0</v>
      </c>
      <c r="I87" s="592">
        <v>0</v>
      </c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588" t="s">
        <v>129</v>
      </c>
      <c r="B88" s="648">
        <v>0</v>
      </c>
      <c r="C88" s="590">
        <v>1</v>
      </c>
      <c r="D88" s="648">
        <v>1</v>
      </c>
      <c r="E88" s="590">
        <v>44</v>
      </c>
      <c r="F88" s="650">
        <v>1</v>
      </c>
      <c r="G88" s="592">
        <v>44</v>
      </c>
      <c r="H88" s="650">
        <v>0</v>
      </c>
      <c r="I88" s="592">
        <v>0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588" t="s">
        <v>130</v>
      </c>
      <c r="B89" s="648">
        <v>0</v>
      </c>
      <c r="C89" s="590">
        <v>1</v>
      </c>
      <c r="D89" s="648">
        <v>0</v>
      </c>
      <c r="E89" s="590">
        <v>19</v>
      </c>
      <c r="F89" s="650">
        <v>0</v>
      </c>
      <c r="G89" s="592">
        <v>22</v>
      </c>
      <c r="H89" s="650">
        <v>0</v>
      </c>
      <c r="I89" s="592">
        <v>3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588" t="s">
        <v>131</v>
      </c>
      <c r="B90" s="648"/>
      <c r="C90" s="590"/>
      <c r="D90" s="648">
        <v>0</v>
      </c>
      <c r="E90" s="590">
        <v>2</v>
      </c>
      <c r="F90" s="650">
        <v>0</v>
      </c>
      <c r="G90" s="592">
        <v>2</v>
      </c>
      <c r="H90" s="650">
        <v>0</v>
      </c>
      <c r="I90" s="592">
        <v>0</v>
      </c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588" t="s">
        <v>132</v>
      </c>
      <c r="B91" s="648"/>
      <c r="C91" s="590"/>
      <c r="D91" s="648"/>
      <c r="E91" s="590"/>
      <c r="F91" s="650"/>
      <c r="G91" s="592"/>
      <c r="H91" s="650"/>
      <c r="I91" s="592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1040" t="s">
        <v>34</v>
      </c>
      <c r="B92" s="1041">
        <f t="shared" ref="B92:I92" si="5">SUM(B79:B91)</f>
        <v>1</v>
      </c>
      <c r="C92" s="1041">
        <f t="shared" si="5"/>
        <v>18</v>
      </c>
      <c r="D92" s="1041">
        <f t="shared" si="5"/>
        <v>63</v>
      </c>
      <c r="E92" s="1041">
        <f t="shared" si="5"/>
        <v>476</v>
      </c>
      <c r="F92" s="1041">
        <f t="shared" si="5"/>
        <v>67</v>
      </c>
      <c r="G92" s="1041">
        <f t="shared" si="5"/>
        <v>502</v>
      </c>
      <c r="H92" s="1041">
        <f t="shared" si="5"/>
        <v>4</v>
      </c>
      <c r="I92" s="1015">
        <f t="shared" si="5"/>
        <v>26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1042" t="s">
        <v>134</v>
      </c>
      <c r="B94" s="1033" t="s">
        <v>135</v>
      </c>
      <c r="C94" s="1034"/>
      <c r="D94" s="1034"/>
      <c r="E94" s="1034"/>
      <c r="F94" s="1034"/>
      <c r="G94" s="1035"/>
    </row>
    <row r="95" spans="1:47" x14ac:dyDescent="0.25">
      <c r="A95" s="342"/>
      <c r="B95" s="1043" t="s">
        <v>136</v>
      </c>
      <c r="C95" s="1036" t="s">
        <v>49</v>
      </c>
      <c r="D95" s="1044" t="s">
        <v>119</v>
      </c>
      <c r="E95" s="1045" t="s">
        <v>20</v>
      </c>
      <c r="F95" s="1038" t="s">
        <v>21</v>
      </c>
      <c r="G95" s="1038" t="s">
        <v>22</v>
      </c>
    </row>
    <row r="96" spans="1:47" x14ac:dyDescent="0.25">
      <c r="A96" s="1039" t="s">
        <v>137</v>
      </c>
      <c r="B96" s="1046">
        <f t="shared" ref="B96:B103" si="6">SUM(C96+D96)</f>
        <v>5</v>
      </c>
      <c r="C96" s="1168">
        <v>2</v>
      </c>
      <c r="D96" s="1169">
        <v>3</v>
      </c>
      <c r="E96" s="1170">
        <v>4</v>
      </c>
      <c r="F96" s="1171">
        <v>1</v>
      </c>
      <c r="G96" s="1171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1172" t="s">
        <v>138</v>
      </c>
      <c r="B97" s="966">
        <f t="shared" si="6"/>
        <v>13</v>
      </c>
      <c r="C97" s="650">
        <v>1</v>
      </c>
      <c r="D97" s="1173">
        <v>12</v>
      </c>
      <c r="E97" s="1174">
        <v>9</v>
      </c>
      <c r="F97" s="969">
        <v>4</v>
      </c>
      <c r="G97" s="969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588" t="s">
        <v>139</v>
      </c>
      <c r="B98" s="966">
        <f t="shared" si="6"/>
        <v>0</v>
      </c>
      <c r="C98" s="650"/>
      <c r="D98" s="1173"/>
      <c r="E98" s="1174"/>
      <c r="F98" s="969"/>
      <c r="G98" s="969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588" t="s">
        <v>140</v>
      </c>
      <c r="B99" s="966">
        <f t="shared" si="6"/>
        <v>2</v>
      </c>
      <c r="C99" s="650"/>
      <c r="D99" s="1173">
        <v>2</v>
      </c>
      <c r="E99" s="1174">
        <v>2</v>
      </c>
      <c r="F99" s="969"/>
      <c r="G99" s="969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588" t="s">
        <v>141</v>
      </c>
      <c r="B100" s="966">
        <f t="shared" si="6"/>
        <v>10</v>
      </c>
      <c r="C100" s="650">
        <v>1</v>
      </c>
      <c r="D100" s="1173">
        <v>9</v>
      </c>
      <c r="E100" s="1174">
        <v>10</v>
      </c>
      <c r="F100" s="969"/>
      <c r="G100" s="969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588" t="s">
        <v>142</v>
      </c>
      <c r="B101" s="966">
        <f t="shared" si="6"/>
        <v>0</v>
      </c>
      <c r="C101" s="650"/>
      <c r="D101" s="1173"/>
      <c r="E101" s="1174"/>
      <c r="F101" s="969"/>
      <c r="G101" s="969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1172" t="s">
        <v>143</v>
      </c>
      <c r="B102" s="966">
        <f t="shared" si="6"/>
        <v>0</v>
      </c>
      <c r="C102" s="650"/>
      <c r="D102" s="1173"/>
      <c r="E102" s="1174"/>
      <c r="F102" s="969"/>
      <c r="G102" s="969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650"/>
      <c r="D103" s="1173"/>
      <c r="E103" s="1174"/>
      <c r="F103" s="1175"/>
      <c r="G103" s="1175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653" t="s">
        <v>34</v>
      </c>
      <c r="B104" s="1052">
        <f t="shared" ref="B104:G104" si="10">SUM(B96:B103)</f>
        <v>30</v>
      </c>
      <c r="C104" s="1053">
        <f t="shared" si="10"/>
        <v>4</v>
      </c>
      <c r="D104" s="1054">
        <f t="shared" si="10"/>
        <v>26</v>
      </c>
      <c r="E104" s="1055">
        <f t="shared" si="10"/>
        <v>25</v>
      </c>
      <c r="F104" s="1056">
        <f t="shared" si="10"/>
        <v>5</v>
      </c>
      <c r="G104" s="1056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1057" t="s">
        <v>146</v>
      </c>
      <c r="B106" s="1057" t="s">
        <v>147</v>
      </c>
      <c r="C106" s="1058" t="s">
        <v>47</v>
      </c>
      <c r="D106" s="1058"/>
      <c r="E106" s="1058"/>
      <c r="F106" s="1059" t="s">
        <v>148</v>
      </c>
      <c r="G106" s="1060"/>
    </row>
    <row r="107" spans="1:47" ht="21" x14ac:dyDescent="0.25">
      <c r="A107" s="357"/>
      <c r="B107" s="357"/>
      <c r="C107" s="1061" t="s">
        <v>149</v>
      </c>
      <c r="D107" s="1062" t="s">
        <v>150</v>
      </c>
      <c r="E107" s="1063" t="s">
        <v>151</v>
      </c>
      <c r="F107" s="1064" t="s">
        <v>152</v>
      </c>
      <c r="G107" s="1065" t="s">
        <v>153</v>
      </c>
    </row>
    <row r="108" spans="1:47" x14ac:dyDescent="0.25">
      <c r="A108" s="1066" t="s">
        <v>154</v>
      </c>
      <c r="B108" s="1067">
        <f>SUM(C108:E108)</f>
        <v>34</v>
      </c>
      <c r="C108" s="996">
        <v>0</v>
      </c>
      <c r="D108" s="1155">
        <v>18</v>
      </c>
      <c r="E108" s="1068">
        <v>16</v>
      </c>
      <c r="F108" s="1176">
        <v>0</v>
      </c>
      <c r="G108" s="1177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988"/>
      <c r="D109" s="1003"/>
      <c r="E109" s="659"/>
      <c r="F109" s="1178"/>
      <c r="G109" s="1179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16227.500000000002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112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12" x14ac:dyDescent="0.25">
      <c r="A4" s="1" t="str">
        <f>CONCATENATE("MES: ",[11]NOMBRE!B6," - ","( ",[11]NOMBRE!C6,[11]NOMBRE!D6," )")</f>
        <v>MES: OCTUBRE - ( 10 )</v>
      </c>
    </row>
    <row r="5" spans="1:112" x14ac:dyDescent="0.25">
      <c r="A5" s="1" t="str">
        <f>CONCATENATE("AÑO: ",[11]NOMBRE!B7)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1070" t="s">
        <v>6</v>
      </c>
      <c r="C9" s="1071" t="s">
        <v>7</v>
      </c>
      <c r="D9" s="1071" t="s">
        <v>8</v>
      </c>
      <c r="E9" s="1071" t="s">
        <v>9</v>
      </c>
      <c r="F9" s="1072" t="s">
        <v>10</v>
      </c>
      <c r="G9" s="1073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1074"/>
      <c r="Z9" s="1075" t="s">
        <v>12</v>
      </c>
      <c r="AA9" s="1075"/>
      <c r="AB9" s="1075"/>
      <c r="AC9" s="1075"/>
      <c r="AD9" s="1075"/>
      <c r="AE9" s="1076"/>
    </row>
    <row r="10" spans="1:112" x14ac:dyDescent="0.25">
      <c r="A10" s="271"/>
      <c r="B10" s="274"/>
      <c r="C10" s="277"/>
      <c r="D10" s="277"/>
      <c r="E10" s="277"/>
      <c r="F10" s="280"/>
      <c r="G10" s="1077" t="s">
        <v>13</v>
      </c>
      <c r="H10" s="290"/>
      <c r="I10" s="290"/>
      <c r="J10" s="1072"/>
      <c r="K10" s="1077" t="s">
        <v>14</v>
      </c>
      <c r="L10" s="290"/>
      <c r="M10" s="290"/>
      <c r="N10" s="290"/>
      <c r="O10" s="1072"/>
      <c r="P10" s="1077" t="s">
        <v>15</v>
      </c>
      <c r="Q10" s="290"/>
      <c r="R10" s="290"/>
      <c r="S10" s="290"/>
      <c r="T10" s="1072"/>
      <c r="U10" s="1077" t="s">
        <v>16</v>
      </c>
      <c r="V10" s="290"/>
      <c r="W10" s="290"/>
      <c r="X10" s="290"/>
      <c r="Y10" s="1078"/>
      <c r="Z10" s="290" t="s">
        <v>17</v>
      </c>
      <c r="AA10" s="290"/>
      <c r="AB10" s="1072"/>
      <c r="AC10" s="1077" t="s">
        <v>18</v>
      </c>
      <c r="AD10" s="290"/>
      <c r="AE10" s="1072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1080" t="s">
        <v>19</v>
      </c>
      <c r="H12" s="1081" t="s">
        <v>20</v>
      </c>
      <c r="I12" s="1081" t="s">
        <v>21</v>
      </c>
      <c r="J12" s="1082" t="s">
        <v>22</v>
      </c>
      <c r="K12" s="1080" t="s">
        <v>19</v>
      </c>
      <c r="L12" s="1081" t="s">
        <v>20</v>
      </c>
      <c r="M12" s="1081" t="s">
        <v>21</v>
      </c>
      <c r="N12" s="1081" t="s">
        <v>22</v>
      </c>
      <c r="O12" s="1082" t="s">
        <v>23</v>
      </c>
      <c r="P12" s="1080" t="s">
        <v>19</v>
      </c>
      <c r="Q12" s="1081" t="s">
        <v>20</v>
      </c>
      <c r="R12" s="1081" t="s">
        <v>21</v>
      </c>
      <c r="S12" s="1081" t="s">
        <v>22</v>
      </c>
      <c r="T12" s="1082" t="s">
        <v>23</v>
      </c>
      <c r="U12" s="1080" t="s">
        <v>19</v>
      </c>
      <c r="V12" s="1081" t="s">
        <v>20</v>
      </c>
      <c r="W12" s="1081" t="s">
        <v>21</v>
      </c>
      <c r="X12" s="1081" t="s">
        <v>22</v>
      </c>
      <c r="Y12" s="1083" t="s">
        <v>23</v>
      </c>
      <c r="Z12" s="1080" t="s">
        <v>19</v>
      </c>
      <c r="AA12" s="1081" t="s">
        <v>24</v>
      </c>
      <c r="AB12" s="1084" t="s">
        <v>25</v>
      </c>
      <c r="AC12" s="1080" t="s">
        <v>19</v>
      </c>
      <c r="AD12" s="1081" t="s">
        <v>24</v>
      </c>
      <c r="AE12" s="1084" t="s">
        <v>25</v>
      </c>
    </row>
    <row r="13" spans="1:112" x14ac:dyDescent="0.25">
      <c r="A13" s="1085" t="s">
        <v>26</v>
      </c>
      <c r="B13" s="1086">
        <f t="shared" ref="B13:AE13" si="0">SUM(B14:B17)</f>
        <v>6</v>
      </c>
      <c r="C13" s="1087">
        <f t="shared" si="0"/>
        <v>6</v>
      </c>
      <c r="D13" s="1088">
        <f t="shared" si="0"/>
        <v>6</v>
      </c>
      <c r="E13" s="1088">
        <f t="shared" si="0"/>
        <v>1632</v>
      </c>
      <c r="F13" s="1089">
        <f t="shared" si="0"/>
        <v>1521</v>
      </c>
      <c r="G13" s="1090">
        <f t="shared" si="0"/>
        <v>789</v>
      </c>
      <c r="H13" s="1088">
        <f t="shared" si="0"/>
        <v>789</v>
      </c>
      <c r="I13" s="1088">
        <f t="shared" si="0"/>
        <v>0</v>
      </c>
      <c r="J13" s="1089">
        <f t="shared" si="0"/>
        <v>0</v>
      </c>
      <c r="K13" s="1090">
        <f t="shared" si="0"/>
        <v>798.52</v>
      </c>
      <c r="L13" s="1088">
        <f t="shared" si="0"/>
        <v>650.55000000000007</v>
      </c>
      <c r="M13" s="1088">
        <f t="shared" si="0"/>
        <v>0</v>
      </c>
      <c r="N13" s="1088">
        <f t="shared" si="0"/>
        <v>0.3</v>
      </c>
      <c r="O13" s="1089">
        <f t="shared" si="0"/>
        <v>147.67000000000002</v>
      </c>
      <c r="P13" s="1090">
        <f t="shared" si="0"/>
        <v>515.66</v>
      </c>
      <c r="Q13" s="1088">
        <f t="shared" si="0"/>
        <v>213.89999999999998</v>
      </c>
      <c r="R13" s="1088">
        <f t="shared" si="0"/>
        <v>137.03</v>
      </c>
      <c r="S13" s="1088">
        <f t="shared" si="0"/>
        <v>64.319999999999993</v>
      </c>
      <c r="T13" s="1089">
        <f t="shared" si="0"/>
        <v>100.41</v>
      </c>
      <c r="U13" s="1090">
        <f t="shared" si="0"/>
        <v>259.62</v>
      </c>
      <c r="V13" s="1088">
        <f t="shared" si="0"/>
        <v>167.6</v>
      </c>
      <c r="W13" s="1088">
        <f t="shared" si="0"/>
        <v>2.4500000000000002</v>
      </c>
      <c r="X13" s="1088">
        <f t="shared" si="0"/>
        <v>3.57</v>
      </c>
      <c r="Y13" s="1091">
        <f t="shared" si="0"/>
        <v>86</v>
      </c>
      <c r="Z13" s="1087">
        <f t="shared" si="0"/>
        <v>54.62</v>
      </c>
      <c r="AA13" s="1088">
        <f>SUM(AA14:AA17)</f>
        <v>33.339999999999996</v>
      </c>
      <c r="AB13" s="1092">
        <f t="shared" si="0"/>
        <v>21.28</v>
      </c>
      <c r="AC13" s="1090">
        <f t="shared" si="0"/>
        <v>17.170000000000002</v>
      </c>
      <c r="AD13" s="1088">
        <f t="shared" si="0"/>
        <v>13.36</v>
      </c>
      <c r="AE13" s="1092">
        <f t="shared" si="0"/>
        <v>3.81</v>
      </c>
    </row>
    <row r="14" spans="1:112" x14ac:dyDescent="0.25">
      <c r="A14" s="1180" t="s">
        <v>27</v>
      </c>
      <c r="B14" s="1181">
        <v>5</v>
      </c>
      <c r="C14" s="1182">
        <v>5</v>
      </c>
      <c r="D14" s="1182">
        <v>5</v>
      </c>
      <c r="E14" s="1182">
        <v>900</v>
      </c>
      <c r="F14" s="1182">
        <v>789</v>
      </c>
      <c r="G14" s="1183">
        <f>SUM(H14:J14)</f>
        <v>789</v>
      </c>
      <c r="H14" s="1184">
        <v>789</v>
      </c>
      <c r="I14" s="1182">
        <v>0</v>
      </c>
      <c r="J14" s="1182">
        <v>0</v>
      </c>
      <c r="K14" s="1093">
        <f>SUM(L14:O14)</f>
        <v>665.05</v>
      </c>
      <c r="L14" s="1184">
        <v>539.08000000000004</v>
      </c>
      <c r="M14" s="1182">
        <v>0</v>
      </c>
      <c r="N14" s="1094">
        <v>0.3</v>
      </c>
      <c r="O14" s="1185">
        <v>125.67</v>
      </c>
      <c r="P14" s="1093">
        <f>SUM(Q14:T14)</f>
        <v>326.84999999999997</v>
      </c>
      <c r="Q14" s="1184">
        <v>54.42</v>
      </c>
      <c r="R14" s="1182">
        <v>137.03</v>
      </c>
      <c r="S14" s="1094">
        <v>64.319999999999993</v>
      </c>
      <c r="T14" s="1185">
        <v>71.08</v>
      </c>
      <c r="U14" s="1093">
        <f>SUM(V14:Y14)</f>
        <v>146.01999999999998</v>
      </c>
      <c r="V14" s="1184">
        <v>75.33</v>
      </c>
      <c r="W14" s="1182">
        <v>2.4500000000000002</v>
      </c>
      <c r="X14" s="1094">
        <v>3.57</v>
      </c>
      <c r="Y14" s="1186">
        <v>64.67</v>
      </c>
      <c r="Z14" s="1095">
        <f>SUM(AA14:AB14)</f>
        <v>43.43</v>
      </c>
      <c r="AA14" s="1182">
        <v>23.58</v>
      </c>
      <c r="AB14" s="29">
        <v>19.850000000000001</v>
      </c>
      <c r="AC14" s="1093">
        <f>SUM(AD14:AE14)</f>
        <v>8.91</v>
      </c>
      <c r="AD14" s="1182">
        <v>8.1</v>
      </c>
      <c r="AE14" s="29">
        <v>0.81</v>
      </c>
    </row>
    <row r="15" spans="1:112" x14ac:dyDescent="0.25">
      <c r="A15" s="1187" t="s">
        <v>28</v>
      </c>
      <c r="B15" s="31">
        <v>1</v>
      </c>
      <c r="C15" s="32">
        <v>1</v>
      </c>
      <c r="D15" s="32">
        <v>1</v>
      </c>
      <c r="E15" s="32">
        <v>732</v>
      </c>
      <c r="F15" s="32">
        <v>732</v>
      </c>
      <c r="G15" s="1188">
        <f>SUM(H15:J15)</f>
        <v>0</v>
      </c>
      <c r="H15" s="34">
        <v>0</v>
      </c>
      <c r="I15" s="32">
        <v>0</v>
      </c>
      <c r="J15" s="34">
        <v>0</v>
      </c>
      <c r="K15" s="1188">
        <f>SUM(L15:O15)</f>
        <v>133.47</v>
      </c>
      <c r="L15" s="34">
        <v>111.47</v>
      </c>
      <c r="M15" s="34">
        <v>0</v>
      </c>
      <c r="N15" s="1096">
        <v>0</v>
      </c>
      <c r="O15" s="1097">
        <v>22</v>
      </c>
      <c r="P15" s="1188">
        <f>SUM(Q15:T15)</f>
        <v>188.81</v>
      </c>
      <c r="Q15" s="34">
        <v>159.47999999999999</v>
      </c>
      <c r="R15" s="32">
        <v>0</v>
      </c>
      <c r="S15" s="1096">
        <v>0</v>
      </c>
      <c r="T15" s="1097">
        <v>29.33</v>
      </c>
      <c r="U15" s="1188">
        <f>SUM(V15:Y15)</f>
        <v>113.6</v>
      </c>
      <c r="V15" s="34">
        <v>92.27</v>
      </c>
      <c r="W15" s="32">
        <v>0</v>
      </c>
      <c r="X15" s="1096">
        <v>0</v>
      </c>
      <c r="Y15" s="1098">
        <v>21.33</v>
      </c>
      <c r="Z15" s="1189">
        <f>SUM(AA15:AB15)</f>
        <v>11.19</v>
      </c>
      <c r="AA15" s="32">
        <v>9.76</v>
      </c>
      <c r="AB15" s="36">
        <v>1.43</v>
      </c>
      <c r="AC15" s="1188">
        <f>SUM(AD15:AE15)</f>
        <v>8.26</v>
      </c>
      <c r="AD15" s="32">
        <v>5.26</v>
      </c>
      <c r="AE15" s="36">
        <v>3</v>
      </c>
    </row>
    <row r="16" spans="1:112" x14ac:dyDescent="0.25">
      <c r="A16" s="1190" t="s">
        <v>29</v>
      </c>
      <c r="B16" s="31"/>
      <c r="C16" s="32"/>
      <c r="D16" s="32"/>
      <c r="E16" s="32"/>
      <c r="F16" s="32"/>
      <c r="G16" s="1188">
        <f>SUM(H16:J16)</f>
        <v>0</v>
      </c>
      <c r="H16" s="34"/>
      <c r="I16" s="32"/>
      <c r="J16" s="38"/>
      <c r="K16" s="1188">
        <f>SUM(L16:O16)</f>
        <v>0</v>
      </c>
      <c r="L16" s="34"/>
      <c r="M16" s="38"/>
      <c r="N16" s="1136"/>
      <c r="O16" s="1137"/>
      <c r="P16" s="1188">
        <f>SUM(Q16:T16)</f>
        <v>0</v>
      </c>
      <c r="Q16" s="34"/>
      <c r="R16" s="38"/>
      <c r="S16" s="1136"/>
      <c r="T16" s="1137"/>
      <c r="U16" s="1188">
        <f>SUM(V16:Y16)</f>
        <v>0</v>
      </c>
      <c r="V16" s="34"/>
      <c r="W16" s="38"/>
      <c r="X16" s="1136"/>
      <c r="Y16" s="1138"/>
      <c r="Z16" s="1189">
        <f>SUM(AA16:AB16)</f>
        <v>0</v>
      </c>
      <c r="AA16" s="32"/>
      <c r="AB16" s="36"/>
      <c r="AC16" s="1188">
        <f>SUM(AD16:AE16)</f>
        <v>0</v>
      </c>
      <c r="AD16" s="32"/>
      <c r="AE16" s="36"/>
    </row>
    <row r="17" spans="1:31" x14ac:dyDescent="0.25">
      <c r="A17" s="673" t="s">
        <v>30</v>
      </c>
      <c r="B17" s="1139"/>
      <c r="C17" s="1140"/>
      <c r="D17" s="40"/>
      <c r="E17" s="40"/>
      <c r="F17" s="41"/>
      <c r="G17" s="1191">
        <f>SUM(H17:J17)</f>
        <v>0</v>
      </c>
      <c r="H17" s="43"/>
      <c r="I17" s="44"/>
      <c r="J17" s="1192"/>
      <c r="K17" s="1193">
        <f>SUM(L17:O17)</f>
        <v>0</v>
      </c>
      <c r="L17" s="43"/>
      <c r="M17" s="1194"/>
      <c r="N17" s="1102"/>
      <c r="O17" s="1192"/>
      <c r="P17" s="1193">
        <f>SUM(Q17:T17)</f>
        <v>0</v>
      </c>
      <c r="Q17" s="1194"/>
      <c r="R17" s="1140"/>
      <c r="S17" s="1102"/>
      <c r="T17" s="1192"/>
      <c r="U17" s="1193">
        <f>SUM(V17:Y17)</f>
        <v>0</v>
      </c>
      <c r="V17" s="1194"/>
      <c r="W17" s="1140"/>
      <c r="X17" s="1102"/>
      <c r="Y17" s="1195"/>
      <c r="Z17" s="178">
        <f>SUM(AA17:AB17)</f>
        <v>0</v>
      </c>
      <c r="AA17" s="1140"/>
      <c r="AB17" s="190"/>
      <c r="AC17" s="1191">
        <f>SUM(AD17:AE17)</f>
        <v>0</v>
      </c>
      <c r="AD17" s="1140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1196"/>
      <c r="D20" s="1196"/>
      <c r="E20" s="1196"/>
      <c r="F20" s="1196"/>
      <c r="G20" s="49"/>
    </row>
    <row r="21" spans="1:31" ht="21" x14ac:dyDescent="0.25">
      <c r="A21" s="1105" t="s">
        <v>33</v>
      </c>
      <c r="B21" s="1106" t="s">
        <v>34</v>
      </c>
      <c r="C21" s="1107" t="s">
        <v>35</v>
      </c>
      <c r="D21" s="1108" t="s">
        <v>36</v>
      </c>
      <c r="E21" s="1108" t="s">
        <v>37</v>
      </c>
      <c r="F21" s="1108" t="s">
        <v>38</v>
      </c>
      <c r="G21" s="1109" t="s">
        <v>39</v>
      </c>
    </row>
    <row r="22" spans="1:31" x14ac:dyDescent="0.25">
      <c r="A22" s="1110" t="s">
        <v>40</v>
      </c>
      <c r="B22" s="1046">
        <f>SUM(C22:G22)</f>
        <v>9</v>
      </c>
      <c r="C22" s="1111"/>
      <c r="D22" s="1142"/>
      <c r="E22" s="1142">
        <v>9</v>
      </c>
      <c r="F22" s="1142"/>
      <c r="G22" s="1143"/>
    </row>
    <row r="23" spans="1:31" x14ac:dyDescent="0.25">
      <c r="A23" s="1197" t="s">
        <v>41</v>
      </c>
      <c r="B23" s="1198">
        <f>SUM(C23:G23)</f>
        <v>402</v>
      </c>
      <c r="C23" s="1199"/>
      <c r="D23" s="1200"/>
      <c r="E23" s="1200">
        <v>402</v>
      </c>
      <c r="F23" s="1200"/>
      <c r="G23" s="1201"/>
    </row>
    <row r="24" spans="1:31" x14ac:dyDescent="0.25">
      <c r="A24" s="1197" t="s">
        <v>42</v>
      </c>
      <c r="B24" s="1198">
        <f>SUM(C24:G24)</f>
        <v>402</v>
      </c>
      <c r="C24" s="1199"/>
      <c r="D24" s="1200"/>
      <c r="E24" s="1200">
        <v>402</v>
      </c>
      <c r="F24" s="1200"/>
      <c r="G24" s="1201"/>
    </row>
    <row r="25" spans="1:31" x14ac:dyDescent="0.25">
      <c r="A25" s="1197" t="s">
        <v>43</v>
      </c>
      <c r="B25" s="1198">
        <f>SUM(C25:G25)</f>
        <v>402</v>
      </c>
      <c r="C25" s="1199"/>
      <c r="D25" s="1200"/>
      <c r="E25" s="1200">
        <v>402</v>
      </c>
      <c r="F25" s="1200"/>
      <c r="G25" s="1201"/>
    </row>
    <row r="26" spans="1:31" x14ac:dyDescent="0.25">
      <c r="A26" s="179" t="s">
        <v>44</v>
      </c>
      <c r="B26" s="691">
        <f>SUM(C26:G26)</f>
        <v>402</v>
      </c>
      <c r="C26" s="1202"/>
      <c r="D26" s="196"/>
      <c r="E26" s="196">
        <v>402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1203"/>
      <c r="D28" s="1203"/>
      <c r="E28" s="1203"/>
      <c r="F28" s="1203"/>
      <c r="G28" s="1203"/>
      <c r="H28" s="1203"/>
      <c r="I28" s="1204"/>
      <c r="J28" s="1204"/>
      <c r="K28" s="1205"/>
      <c r="L28" s="1205"/>
    </row>
    <row r="29" spans="1:31" x14ac:dyDescent="0.25">
      <c r="A29" s="295" t="s">
        <v>33</v>
      </c>
      <c r="B29" s="1031"/>
      <c r="C29" s="1042" t="s">
        <v>34</v>
      </c>
      <c r="D29" s="1033" t="s">
        <v>47</v>
      </c>
      <c r="E29" s="1034"/>
      <c r="F29" s="1112"/>
      <c r="G29" s="1113" t="s">
        <v>48</v>
      </c>
      <c r="H29" s="1113"/>
      <c r="I29" s="1113"/>
      <c r="J29" s="1113"/>
      <c r="K29" s="1113"/>
      <c r="L29" s="1114"/>
    </row>
    <row r="30" spans="1:31" x14ac:dyDescent="0.25">
      <c r="A30" s="339"/>
      <c r="B30" s="340"/>
      <c r="C30" s="342"/>
      <c r="D30" s="1008" t="s">
        <v>49</v>
      </c>
      <c r="E30" s="1008" t="s">
        <v>50</v>
      </c>
      <c r="F30" s="1044" t="s">
        <v>51</v>
      </c>
      <c r="G30" s="1115" t="s">
        <v>52</v>
      </c>
      <c r="H30" s="1008" t="s">
        <v>53</v>
      </c>
      <c r="I30" s="1008" t="s">
        <v>54</v>
      </c>
      <c r="J30" s="1008" t="s">
        <v>55</v>
      </c>
      <c r="K30" s="1008" t="s">
        <v>56</v>
      </c>
      <c r="L30" s="1008" t="s">
        <v>57</v>
      </c>
    </row>
    <row r="31" spans="1:31" x14ac:dyDescent="0.25">
      <c r="A31" s="1116" t="s">
        <v>41</v>
      </c>
      <c r="B31" s="1117"/>
      <c r="C31" s="1149">
        <f>SUM(D31:F31)</f>
        <v>93</v>
      </c>
      <c r="D31" s="1118">
        <v>1</v>
      </c>
      <c r="E31" s="1206">
        <v>2</v>
      </c>
      <c r="F31" s="1207">
        <v>90</v>
      </c>
      <c r="G31" s="1161">
        <v>6</v>
      </c>
      <c r="H31" s="1206">
        <v>58</v>
      </c>
      <c r="I31" s="1206">
        <v>25</v>
      </c>
      <c r="J31" s="1206">
        <v>2</v>
      </c>
      <c r="K31" s="1206">
        <v>0</v>
      </c>
      <c r="L31" s="1206">
        <v>2</v>
      </c>
    </row>
    <row r="32" spans="1:31" x14ac:dyDescent="0.25">
      <c r="A32" s="1208" t="s">
        <v>42</v>
      </c>
      <c r="B32" s="1209"/>
      <c r="C32" s="1149">
        <f t="shared" ref="C32:C37" si="1">SUM(D32:F32)</f>
        <v>118</v>
      </c>
      <c r="D32" s="1206">
        <v>1</v>
      </c>
      <c r="E32" s="1206">
        <v>2</v>
      </c>
      <c r="F32" s="1207">
        <v>115</v>
      </c>
      <c r="G32" s="1161">
        <v>7</v>
      </c>
      <c r="H32" s="1206">
        <v>69</v>
      </c>
      <c r="I32" s="1206">
        <v>37</v>
      </c>
      <c r="J32" s="1206">
        <v>3</v>
      </c>
      <c r="K32" s="1206">
        <v>0</v>
      </c>
      <c r="L32" s="1206">
        <v>2</v>
      </c>
    </row>
    <row r="33" spans="1:12" x14ac:dyDescent="0.25">
      <c r="A33" s="1208" t="s">
        <v>43</v>
      </c>
      <c r="B33" s="1209"/>
      <c r="C33" s="1149">
        <f t="shared" si="1"/>
        <v>859</v>
      </c>
      <c r="D33" s="1206">
        <v>1</v>
      </c>
      <c r="E33" s="1206">
        <v>8</v>
      </c>
      <c r="F33" s="1207">
        <v>850</v>
      </c>
      <c r="G33" s="1161">
        <v>52</v>
      </c>
      <c r="H33" s="1206">
        <v>528</v>
      </c>
      <c r="I33" s="1206">
        <v>212</v>
      </c>
      <c r="J33" s="1206">
        <v>28</v>
      </c>
      <c r="K33" s="1206">
        <v>0</v>
      </c>
      <c r="L33" s="1206">
        <v>30</v>
      </c>
    </row>
    <row r="34" spans="1:12" x14ac:dyDescent="0.25">
      <c r="A34" s="699" t="s">
        <v>44</v>
      </c>
      <c r="B34" s="700"/>
      <c r="C34" s="701">
        <f t="shared" si="1"/>
        <v>86</v>
      </c>
      <c r="D34" s="702">
        <v>1</v>
      </c>
      <c r="E34" s="702">
        <v>2</v>
      </c>
      <c r="F34" s="703">
        <v>83</v>
      </c>
      <c r="G34" s="704">
        <v>5</v>
      </c>
      <c r="H34" s="702">
        <v>50</v>
      </c>
      <c r="I34" s="702">
        <v>26</v>
      </c>
      <c r="J34" s="702">
        <v>3</v>
      </c>
      <c r="K34" s="702">
        <v>0</v>
      </c>
      <c r="L34" s="702">
        <v>2</v>
      </c>
    </row>
    <row r="35" spans="1:12" x14ac:dyDescent="0.25">
      <c r="A35" s="311" t="s">
        <v>58</v>
      </c>
      <c r="B35" s="80" t="s">
        <v>59</v>
      </c>
      <c r="C35" s="1149">
        <f t="shared" si="1"/>
        <v>3</v>
      </c>
      <c r="D35" s="1206">
        <v>0</v>
      </c>
      <c r="E35" s="1206">
        <v>0</v>
      </c>
      <c r="F35" s="1207">
        <v>3</v>
      </c>
      <c r="G35" s="1161">
        <v>0</v>
      </c>
      <c r="H35" s="1206">
        <v>2</v>
      </c>
      <c r="I35" s="1206">
        <v>1</v>
      </c>
      <c r="J35" s="1206">
        <v>0</v>
      </c>
      <c r="K35" s="1206">
        <v>0</v>
      </c>
      <c r="L35" s="1206">
        <v>0</v>
      </c>
    </row>
    <row r="36" spans="1:12" x14ac:dyDescent="0.25">
      <c r="A36" s="346"/>
      <c r="B36" s="705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6</v>
      </c>
      <c r="D37" s="180">
        <v>0</v>
      </c>
      <c r="E37" s="180">
        <v>0</v>
      </c>
      <c r="F37" s="181">
        <v>6</v>
      </c>
      <c r="G37" s="182">
        <v>1</v>
      </c>
      <c r="H37" s="180">
        <v>3</v>
      </c>
      <c r="I37" s="180">
        <v>2</v>
      </c>
      <c r="J37" s="180">
        <v>0</v>
      </c>
      <c r="K37" s="180">
        <v>0</v>
      </c>
      <c r="L37" s="180">
        <v>0</v>
      </c>
    </row>
    <row r="38" spans="1:12" s="10" customFormat="1" ht="12" x14ac:dyDescent="0.2">
      <c r="A38" s="1210" t="s">
        <v>62</v>
      </c>
      <c r="B38" s="1211"/>
    </row>
    <row r="39" spans="1:12" x14ac:dyDescent="0.25">
      <c r="A39" s="1008" t="s">
        <v>63</v>
      </c>
      <c r="B39" s="1008" t="s">
        <v>19</v>
      </c>
    </row>
    <row r="40" spans="1:12" x14ac:dyDescent="0.25">
      <c r="A40" s="1149" t="s">
        <v>64</v>
      </c>
      <c r="B40" s="1206">
        <v>230</v>
      </c>
    </row>
    <row r="41" spans="1:12" x14ac:dyDescent="0.25">
      <c r="A41" s="1149" t="s">
        <v>65</v>
      </c>
      <c r="B41" s="1206">
        <v>642</v>
      </c>
    </row>
    <row r="42" spans="1:12" x14ac:dyDescent="0.25">
      <c r="A42" s="1149" t="s">
        <v>66</v>
      </c>
      <c r="B42" s="1206">
        <v>974</v>
      </c>
    </row>
    <row r="43" spans="1:12" x14ac:dyDescent="0.25">
      <c r="A43" s="1149" t="s">
        <v>67</v>
      </c>
      <c r="B43" s="1206">
        <v>0</v>
      </c>
    </row>
    <row r="44" spans="1:12" x14ac:dyDescent="0.25">
      <c r="A44" s="1149" t="s">
        <v>68</v>
      </c>
      <c r="B44" s="1206">
        <v>503</v>
      </c>
    </row>
    <row r="45" spans="1:12" x14ac:dyDescent="0.25">
      <c r="A45" s="1149" t="s">
        <v>69</v>
      </c>
      <c r="B45" s="1206">
        <v>0</v>
      </c>
    </row>
    <row r="46" spans="1:12" x14ac:dyDescent="0.25">
      <c r="A46" s="1149" t="s">
        <v>70</v>
      </c>
      <c r="B46" s="1206">
        <v>8</v>
      </c>
    </row>
    <row r="47" spans="1:12" x14ac:dyDescent="0.25">
      <c r="A47" s="85" t="s">
        <v>71</v>
      </c>
      <c r="B47" s="86">
        <v>0</v>
      </c>
    </row>
    <row r="48" spans="1:12" x14ac:dyDescent="0.25">
      <c r="A48" s="701" t="s">
        <v>72</v>
      </c>
      <c r="B48" s="702">
        <v>0</v>
      </c>
    </row>
    <row r="49" spans="1:6" s="10" customFormat="1" ht="12" x14ac:dyDescent="0.2">
      <c r="A49" s="1147" t="s">
        <v>73</v>
      </c>
      <c r="B49" s="71"/>
      <c r="C49" s="9"/>
      <c r="D49" s="1148"/>
      <c r="E49" s="1148"/>
    </row>
    <row r="50" spans="1:6" ht="31.5" x14ac:dyDescent="0.25">
      <c r="A50" s="1008" t="s">
        <v>33</v>
      </c>
      <c r="B50" s="1008" t="s">
        <v>34</v>
      </c>
      <c r="C50" s="1008" t="s">
        <v>74</v>
      </c>
      <c r="D50" s="1008" t="s">
        <v>75</v>
      </c>
      <c r="E50" s="1008" t="s">
        <v>76</v>
      </c>
    </row>
    <row r="51" spans="1:6" x14ac:dyDescent="0.25">
      <c r="A51" s="1149" t="s">
        <v>77</v>
      </c>
      <c r="B51" s="1150">
        <f>SUM(C51:E51)</f>
        <v>930</v>
      </c>
      <c r="C51" s="1151">
        <v>930</v>
      </c>
      <c r="D51" s="1151">
        <v>0</v>
      </c>
      <c r="E51" s="1151">
        <v>0</v>
      </c>
    </row>
    <row r="52" spans="1:6" x14ac:dyDescent="0.25">
      <c r="A52" s="1149" t="s">
        <v>78</v>
      </c>
      <c r="B52" s="1150">
        <f>SUM(C52:E52)</f>
        <v>850</v>
      </c>
      <c r="C52" s="1151">
        <v>850</v>
      </c>
      <c r="D52" s="1151">
        <v>0</v>
      </c>
      <c r="E52" s="1151">
        <v>0</v>
      </c>
    </row>
    <row r="53" spans="1:6" x14ac:dyDescent="0.25">
      <c r="A53" s="701" t="s">
        <v>79</v>
      </c>
      <c r="B53" s="709">
        <f>SUM(C53:E53)</f>
        <v>80</v>
      </c>
      <c r="C53" s="710">
        <v>80</v>
      </c>
      <c r="D53" s="710">
        <v>0</v>
      </c>
      <c r="E53" s="710">
        <v>0</v>
      </c>
    </row>
    <row r="54" spans="1:6" s="10" customFormat="1" ht="12" x14ac:dyDescent="0.2">
      <c r="A54" s="1152" t="s">
        <v>80</v>
      </c>
      <c r="B54" s="93"/>
      <c r="C54" s="94"/>
      <c r="D54" s="94"/>
      <c r="E54" s="1212"/>
      <c r="F54" s="1212"/>
    </row>
    <row r="55" spans="1:6" ht="31.5" x14ac:dyDescent="0.25">
      <c r="A55" s="1043" t="s">
        <v>81</v>
      </c>
      <c r="B55" s="1043" t="s">
        <v>34</v>
      </c>
      <c r="C55" s="1036" t="s">
        <v>82</v>
      </c>
      <c r="D55" s="1045" t="s">
        <v>83</v>
      </c>
      <c r="E55" s="1119" t="s">
        <v>51</v>
      </c>
      <c r="F55" s="1115" t="s">
        <v>76</v>
      </c>
    </row>
    <row r="56" spans="1:6" x14ac:dyDescent="0.25">
      <c r="A56" s="1120" t="s">
        <v>84</v>
      </c>
      <c r="B56" s="1121">
        <f>SUM(C56:E56)</f>
        <v>0</v>
      </c>
      <c r="C56" s="996"/>
      <c r="D56" s="1122"/>
      <c r="E56" s="1153"/>
      <c r="F56" s="1154"/>
    </row>
    <row r="57" spans="1:6" x14ac:dyDescent="0.25">
      <c r="A57" s="1213" t="s">
        <v>85</v>
      </c>
      <c r="B57" s="1214">
        <f>SUM(C57:E57)</f>
        <v>0</v>
      </c>
      <c r="C57" s="1215"/>
      <c r="D57" s="1216"/>
      <c r="E57" s="1217"/>
      <c r="F57" s="1154"/>
    </row>
    <row r="58" spans="1:6" x14ac:dyDescent="0.25">
      <c r="A58" s="184" t="s">
        <v>86</v>
      </c>
      <c r="B58" s="185">
        <f>SUM(C58:E58)</f>
        <v>28</v>
      </c>
      <c r="C58" s="1218"/>
      <c r="D58" s="719"/>
      <c r="E58" s="1219">
        <v>28</v>
      </c>
      <c r="F58" s="721"/>
    </row>
    <row r="59" spans="1:6" s="10" customFormat="1" ht="12" x14ac:dyDescent="0.2">
      <c r="A59" s="1152" t="s">
        <v>87</v>
      </c>
      <c r="B59" s="107"/>
      <c r="C59" s="107"/>
      <c r="D59" s="107"/>
      <c r="E59" s="107"/>
    </row>
    <row r="60" spans="1:6" ht="21" x14ac:dyDescent="0.25">
      <c r="A60" s="990" t="s">
        <v>88</v>
      </c>
      <c r="B60" s="991" t="s">
        <v>89</v>
      </c>
      <c r="C60" s="992" t="s">
        <v>90</v>
      </c>
      <c r="D60" s="993" t="s">
        <v>91</v>
      </c>
      <c r="E60" s="991" t="s">
        <v>92</v>
      </c>
    </row>
    <row r="61" spans="1:6" x14ac:dyDescent="0.25">
      <c r="A61" s="994" t="s">
        <v>93</v>
      </c>
      <c r="B61" s="995"/>
      <c r="C61" s="996"/>
      <c r="D61" s="174"/>
      <c r="E61" s="997"/>
    </row>
    <row r="62" spans="1:6" x14ac:dyDescent="0.25">
      <c r="A62" s="1220" t="s">
        <v>94</v>
      </c>
      <c r="B62" s="1221"/>
      <c r="C62" s="1215"/>
      <c r="D62" s="1222"/>
      <c r="E62" s="1223"/>
    </row>
    <row r="63" spans="1:6" x14ac:dyDescent="0.25">
      <c r="A63" s="1220" t="s">
        <v>95</v>
      </c>
      <c r="B63" s="1221"/>
      <c r="C63" s="1215"/>
      <c r="D63" s="1222"/>
      <c r="E63" s="1223"/>
    </row>
    <row r="64" spans="1:6" x14ac:dyDescent="0.25">
      <c r="A64" s="1220" t="s">
        <v>96</v>
      </c>
      <c r="B64" s="1221"/>
      <c r="C64" s="1215"/>
      <c r="D64" s="1222"/>
      <c r="E64" s="1223"/>
    </row>
    <row r="65" spans="1:47" x14ac:dyDescent="0.25">
      <c r="A65" s="1220" t="s">
        <v>97</v>
      </c>
      <c r="B65" s="1221"/>
      <c r="C65" s="1215"/>
      <c r="D65" s="1222"/>
      <c r="E65" s="1223"/>
    </row>
    <row r="66" spans="1:47" x14ac:dyDescent="0.25">
      <c r="A66" s="1224" t="s">
        <v>98</v>
      </c>
      <c r="B66" s="729">
        <v>28</v>
      </c>
      <c r="C66" s="1218">
        <v>23</v>
      </c>
      <c r="D66" s="1225">
        <v>5</v>
      </c>
      <c r="E66" s="731">
        <v>28</v>
      </c>
    </row>
    <row r="67" spans="1:47" x14ac:dyDescent="0.25">
      <c r="A67" s="1004" t="s">
        <v>34</v>
      </c>
      <c r="B67" s="1226">
        <f>SUM(B61:B66)</f>
        <v>28</v>
      </c>
      <c r="C67" s="1226">
        <f>SUM(C61:C66)</f>
        <v>23</v>
      </c>
      <c r="D67" s="198">
        <f>SUM(D61:D66)</f>
        <v>5</v>
      </c>
      <c r="E67" s="1006">
        <f>SUM(E61:E66)</f>
        <v>28</v>
      </c>
    </row>
    <row r="68" spans="1:47" s="10" customFormat="1" ht="12" x14ac:dyDescent="0.2">
      <c r="A68" s="1227" t="s">
        <v>99</v>
      </c>
      <c r="B68" s="349"/>
      <c r="C68" s="349"/>
      <c r="D68" s="349"/>
      <c r="E68" s="350"/>
      <c r="F68" s="1228"/>
      <c r="G68" s="1228"/>
      <c r="H68" s="1228"/>
      <c r="I68" s="1228"/>
    </row>
    <row r="69" spans="1:47" ht="21" x14ac:dyDescent="0.25">
      <c r="A69" s="1008" t="s">
        <v>100</v>
      </c>
      <c r="B69" s="1008" t="s">
        <v>101</v>
      </c>
      <c r="C69" s="1008" t="s">
        <v>34</v>
      </c>
      <c r="D69" s="1009" t="s">
        <v>102</v>
      </c>
      <c r="E69" s="1010" t="s">
        <v>103</v>
      </c>
      <c r="F69" s="1011" t="s">
        <v>104</v>
      </c>
      <c r="G69" s="1011" t="s">
        <v>105</v>
      </c>
      <c r="H69" s="1011" t="s">
        <v>106</v>
      </c>
      <c r="I69" s="1012" t="s">
        <v>50</v>
      </c>
    </row>
    <row r="70" spans="1:47" x14ac:dyDescent="0.25">
      <c r="A70" s="1013" t="s">
        <v>107</v>
      </c>
      <c r="B70" s="1014"/>
      <c r="C70" s="1015">
        <f>SUM(D70:I70)</f>
        <v>173</v>
      </c>
      <c r="D70" s="1016">
        <v>28</v>
      </c>
      <c r="E70" s="1017">
        <v>17</v>
      </c>
      <c r="F70" s="1017">
        <v>30</v>
      </c>
      <c r="G70" s="1017">
        <v>57</v>
      </c>
      <c r="H70" s="1017">
        <v>41</v>
      </c>
      <c r="I70" s="1018"/>
    </row>
    <row r="71" spans="1:47" ht="22.5" x14ac:dyDescent="0.25">
      <c r="A71" s="1019" t="s">
        <v>108</v>
      </c>
      <c r="B71" s="1020" t="s">
        <v>109</v>
      </c>
      <c r="C71" s="1021">
        <f>SUM(D71:I71)</f>
        <v>83</v>
      </c>
      <c r="D71" s="1123">
        <v>51</v>
      </c>
      <c r="E71" s="841">
        <v>24</v>
      </c>
      <c r="F71" s="841">
        <v>8</v>
      </c>
      <c r="G71" s="841"/>
      <c r="H71" s="841"/>
      <c r="I71" s="833"/>
    </row>
    <row r="72" spans="1:47" ht="22.5" x14ac:dyDescent="0.25">
      <c r="A72" s="354"/>
      <c r="B72" s="128" t="s">
        <v>110</v>
      </c>
      <c r="C72" s="129">
        <f>SUM(D72:I72)</f>
        <v>233</v>
      </c>
      <c r="D72" s="130">
        <v>142</v>
      </c>
      <c r="E72" s="131">
        <v>53</v>
      </c>
      <c r="F72" s="131">
        <v>38</v>
      </c>
      <c r="G72" s="131"/>
      <c r="H72" s="131"/>
      <c r="I72" s="132"/>
    </row>
    <row r="73" spans="1:47" ht="22.5" x14ac:dyDescent="0.25">
      <c r="A73" s="1019" t="s">
        <v>111</v>
      </c>
      <c r="B73" s="1020" t="s">
        <v>109</v>
      </c>
      <c r="C73" s="1021">
        <f>SUM(D73:I73)</f>
        <v>35</v>
      </c>
      <c r="D73" s="1025">
        <v>24</v>
      </c>
      <c r="E73" s="175">
        <v>4</v>
      </c>
      <c r="F73" s="175">
        <v>7</v>
      </c>
      <c r="G73" s="175"/>
      <c r="H73" s="175"/>
      <c r="I73" s="1026"/>
    </row>
    <row r="74" spans="1:47" ht="22.5" x14ac:dyDescent="0.25">
      <c r="A74" s="354"/>
      <c r="B74" s="186" t="s">
        <v>110</v>
      </c>
      <c r="C74" s="187">
        <f>SUM(D74:I74)</f>
        <v>30</v>
      </c>
      <c r="D74" s="1229">
        <v>8</v>
      </c>
      <c r="E74" s="1230">
        <v>7</v>
      </c>
      <c r="F74" s="1230">
        <v>15</v>
      </c>
      <c r="G74" s="1230"/>
      <c r="H74" s="1230"/>
      <c r="I74" s="704"/>
    </row>
    <row r="75" spans="1:47" s="10" customFormat="1" ht="12" x14ac:dyDescent="0.2">
      <c r="A75" s="980" t="s">
        <v>112</v>
      </c>
      <c r="B75" s="979"/>
      <c r="C75" s="979"/>
      <c r="D75" s="1231"/>
      <c r="E75" s="1231"/>
      <c r="F75" s="1231"/>
      <c r="G75" s="1231"/>
      <c r="H75" s="1232"/>
      <c r="I75" s="1232"/>
    </row>
    <row r="76" spans="1:47" ht="15" customHeight="1" x14ac:dyDescent="0.25">
      <c r="A76" s="1031" t="s">
        <v>113</v>
      </c>
      <c r="B76" s="1032" t="s">
        <v>114</v>
      </c>
      <c r="C76" s="1031"/>
      <c r="D76" s="1032" t="s">
        <v>115</v>
      </c>
      <c r="E76" s="1031"/>
      <c r="F76" s="1033" t="s">
        <v>116</v>
      </c>
      <c r="G76" s="1034"/>
      <c r="H76" s="1034"/>
      <c r="I76" s="1035"/>
    </row>
    <row r="77" spans="1:47" ht="15" customHeight="1" x14ac:dyDescent="0.25">
      <c r="A77" s="322"/>
      <c r="B77" s="355"/>
      <c r="C77" s="340"/>
      <c r="D77" s="355"/>
      <c r="E77" s="340"/>
      <c r="F77" s="1033" t="s">
        <v>117</v>
      </c>
      <c r="G77" s="1035"/>
      <c r="H77" s="1033" t="s">
        <v>118</v>
      </c>
      <c r="I77" s="1035"/>
    </row>
    <row r="78" spans="1:47" ht="21" x14ac:dyDescent="0.25">
      <c r="A78" s="340"/>
      <c r="B78" s="1036" t="s">
        <v>49</v>
      </c>
      <c r="C78" s="1037" t="s">
        <v>119</v>
      </c>
      <c r="D78" s="1036" t="s">
        <v>49</v>
      </c>
      <c r="E78" s="1037" t="s">
        <v>119</v>
      </c>
      <c r="F78" s="1036" t="s">
        <v>49</v>
      </c>
      <c r="G78" s="1037" t="s">
        <v>119</v>
      </c>
      <c r="H78" s="1036" t="s">
        <v>49</v>
      </c>
      <c r="I78" s="1038" t="s">
        <v>119</v>
      </c>
    </row>
    <row r="79" spans="1:47" x14ac:dyDescent="0.25">
      <c r="A79" s="1039" t="s">
        <v>120</v>
      </c>
      <c r="B79" s="1159">
        <v>0</v>
      </c>
      <c r="C79" s="833">
        <v>2</v>
      </c>
      <c r="D79" s="1159">
        <v>66</v>
      </c>
      <c r="E79" s="833">
        <v>195</v>
      </c>
      <c r="F79" s="1168">
        <v>71</v>
      </c>
      <c r="G79" s="982">
        <v>208</v>
      </c>
      <c r="H79" s="1168">
        <v>5</v>
      </c>
      <c r="I79" s="982">
        <v>13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1233" t="s">
        <v>121</v>
      </c>
      <c r="B80" s="1234"/>
      <c r="C80" s="1235"/>
      <c r="D80" s="1234"/>
      <c r="E80" s="1235"/>
      <c r="F80" s="1236"/>
      <c r="G80" s="1237"/>
      <c r="H80" s="1236"/>
      <c r="I80" s="1237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1233" t="s">
        <v>122</v>
      </c>
      <c r="B81" s="1234">
        <v>0</v>
      </c>
      <c r="C81" s="1235">
        <v>2</v>
      </c>
      <c r="D81" s="1234">
        <v>0</v>
      </c>
      <c r="E81" s="1235">
        <v>4</v>
      </c>
      <c r="F81" s="1236">
        <v>0</v>
      </c>
      <c r="G81" s="1237">
        <v>4</v>
      </c>
      <c r="H81" s="1236">
        <v>0</v>
      </c>
      <c r="I81" s="1237">
        <v>0</v>
      </c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1233" t="s">
        <v>123</v>
      </c>
      <c r="B82" s="1234"/>
      <c r="C82" s="1235"/>
      <c r="D82" s="1234"/>
      <c r="E82" s="1235"/>
      <c r="F82" s="1236"/>
      <c r="G82" s="1237"/>
      <c r="H82" s="1236"/>
      <c r="I82" s="1237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1233" t="s">
        <v>124</v>
      </c>
      <c r="B83" s="1234">
        <v>0</v>
      </c>
      <c r="C83" s="1235">
        <v>1</v>
      </c>
      <c r="D83" s="1234">
        <v>17</v>
      </c>
      <c r="E83" s="1235">
        <v>106</v>
      </c>
      <c r="F83" s="1236">
        <v>18</v>
      </c>
      <c r="G83" s="1237">
        <v>113</v>
      </c>
      <c r="H83" s="1236">
        <v>1</v>
      </c>
      <c r="I83" s="1237">
        <v>7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1233" t="s">
        <v>125</v>
      </c>
      <c r="B84" s="1234"/>
      <c r="C84" s="1235"/>
      <c r="D84" s="1234"/>
      <c r="E84" s="1235"/>
      <c r="F84" s="1236"/>
      <c r="G84" s="1237"/>
      <c r="H84" s="1236"/>
      <c r="I84" s="1237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1233" t="s">
        <v>126</v>
      </c>
      <c r="B85" s="1234">
        <v>0</v>
      </c>
      <c r="C85" s="1235">
        <v>0</v>
      </c>
      <c r="D85" s="1234">
        <v>26</v>
      </c>
      <c r="E85" s="1235">
        <v>7</v>
      </c>
      <c r="F85" s="1236">
        <v>26</v>
      </c>
      <c r="G85" s="1237">
        <v>7</v>
      </c>
      <c r="H85" s="1236">
        <v>0</v>
      </c>
      <c r="I85" s="1237">
        <v>0</v>
      </c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1233" t="s">
        <v>127</v>
      </c>
      <c r="B86" s="1234"/>
      <c r="C86" s="1235"/>
      <c r="D86" s="1234">
        <v>0</v>
      </c>
      <c r="E86" s="1235">
        <v>181</v>
      </c>
      <c r="F86" s="1236">
        <v>0</v>
      </c>
      <c r="G86" s="1237">
        <v>184</v>
      </c>
      <c r="H86" s="1236">
        <v>0</v>
      </c>
      <c r="I86" s="1237">
        <v>3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1233" t="s">
        <v>128</v>
      </c>
      <c r="B87" s="1234">
        <v>0</v>
      </c>
      <c r="C87" s="1235">
        <v>0</v>
      </c>
      <c r="D87" s="1234">
        <v>0</v>
      </c>
      <c r="E87" s="1235">
        <v>53</v>
      </c>
      <c r="F87" s="1236">
        <v>0</v>
      </c>
      <c r="G87" s="1237">
        <v>53</v>
      </c>
      <c r="H87" s="1236">
        <v>0</v>
      </c>
      <c r="I87" s="1237">
        <v>0</v>
      </c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1233" t="s">
        <v>129</v>
      </c>
      <c r="B88" s="1234">
        <v>0</v>
      </c>
      <c r="C88" s="1235">
        <v>1</v>
      </c>
      <c r="D88" s="1234">
        <v>1</v>
      </c>
      <c r="E88" s="1235">
        <v>54</v>
      </c>
      <c r="F88" s="1236">
        <v>1</v>
      </c>
      <c r="G88" s="1237">
        <v>58</v>
      </c>
      <c r="H88" s="1236">
        <v>0</v>
      </c>
      <c r="I88" s="1237">
        <v>4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1233" t="s">
        <v>130</v>
      </c>
      <c r="B89" s="1234"/>
      <c r="C89" s="1235"/>
      <c r="D89" s="1234">
        <v>0</v>
      </c>
      <c r="E89" s="1235">
        <v>8</v>
      </c>
      <c r="F89" s="1236">
        <v>0</v>
      </c>
      <c r="G89" s="1237">
        <v>9</v>
      </c>
      <c r="H89" s="1236">
        <v>0</v>
      </c>
      <c r="I89" s="1237">
        <v>1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1233" t="s">
        <v>131</v>
      </c>
      <c r="B90" s="1234">
        <v>0</v>
      </c>
      <c r="C90" s="1235">
        <v>0</v>
      </c>
      <c r="D90" s="1234">
        <v>0</v>
      </c>
      <c r="E90" s="1235">
        <v>1</v>
      </c>
      <c r="F90" s="1236">
        <v>0</v>
      </c>
      <c r="G90" s="1237">
        <v>1</v>
      </c>
      <c r="H90" s="1236">
        <v>0</v>
      </c>
      <c r="I90" s="1237">
        <v>0</v>
      </c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1233" t="s">
        <v>132</v>
      </c>
      <c r="B91" s="1234"/>
      <c r="C91" s="1235"/>
      <c r="D91" s="1234"/>
      <c r="E91" s="1235"/>
      <c r="F91" s="1236"/>
      <c r="G91" s="1237"/>
      <c r="H91" s="1236"/>
      <c r="I91" s="1237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1040" t="s">
        <v>34</v>
      </c>
      <c r="B92" s="1041">
        <f t="shared" ref="B92:I92" si="5">SUM(B79:B91)</f>
        <v>0</v>
      </c>
      <c r="C92" s="1041">
        <f t="shared" si="5"/>
        <v>6</v>
      </c>
      <c r="D92" s="1041">
        <f t="shared" si="5"/>
        <v>110</v>
      </c>
      <c r="E92" s="1041">
        <f t="shared" si="5"/>
        <v>609</v>
      </c>
      <c r="F92" s="1041">
        <f t="shared" si="5"/>
        <v>116</v>
      </c>
      <c r="G92" s="1041">
        <f t="shared" si="5"/>
        <v>637</v>
      </c>
      <c r="H92" s="1041">
        <f t="shared" si="5"/>
        <v>6</v>
      </c>
      <c r="I92" s="1015">
        <f t="shared" si="5"/>
        <v>28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1042" t="s">
        <v>134</v>
      </c>
      <c r="B94" s="1033" t="s">
        <v>135</v>
      </c>
      <c r="C94" s="1034"/>
      <c r="D94" s="1034"/>
      <c r="E94" s="1034"/>
      <c r="F94" s="1034"/>
      <c r="G94" s="1035"/>
    </row>
    <row r="95" spans="1:47" x14ac:dyDescent="0.25">
      <c r="A95" s="342"/>
      <c r="B95" s="1043" t="s">
        <v>136</v>
      </c>
      <c r="C95" s="1036" t="s">
        <v>49</v>
      </c>
      <c r="D95" s="1044" t="s">
        <v>119</v>
      </c>
      <c r="E95" s="1045" t="s">
        <v>20</v>
      </c>
      <c r="F95" s="1038" t="s">
        <v>21</v>
      </c>
      <c r="G95" s="1038" t="s">
        <v>22</v>
      </c>
    </row>
    <row r="96" spans="1:47" x14ac:dyDescent="0.25">
      <c r="A96" s="1039" t="s">
        <v>137</v>
      </c>
      <c r="B96" s="1046">
        <f t="shared" ref="B96:B103" si="6">SUM(C96+D96)</f>
        <v>11</v>
      </c>
      <c r="C96" s="1168">
        <v>3</v>
      </c>
      <c r="D96" s="844">
        <v>8</v>
      </c>
      <c r="E96" s="794">
        <v>8</v>
      </c>
      <c r="F96" s="1171">
        <v>3</v>
      </c>
      <c r="G96" s="1171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1238" t="s">
        <v>138</v>
      </c>
      <c r="B97" s="1198">
        <f t="shared" si="6"/>
        <v>20</v>
      </c>
      <c r="C97" s="1236">
        <v>3</v>
      </c>
      <c r="D97" s="1239">
        <v>17</v>
      </c>
      <c r="E97" s="1240">
        <v>16</v>
      </c>
      <c r="F97" s="1201">
        <v>4</v>
      </c>
      <c r="G97" s="1201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1233" t="s">
        <v>139</v>
      </c>
      <c r="B98" s="1198">
        <f t="shared" si="6"/>
        <v>0</v>
      </c>
      <c r="C98" s="1236"/>
      <c r="D98" s="1239"/>
      <c r="E98" s="1240"/>
      <c r="F98" s="1201"/>
      <c r="G98" s="1201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1233" t="s">
        <v>140</v>
      </c>
      <c r="B99" s="1198">
        <f t="shared" si="6"/>
        <v>0</v>
      </c>
      <c r="C99" s="1236"/>
      <c r="D99" s="1239"/>
      <c r="E99" s="1240"/>
      <c r="F99" s="1201"/>
      <c r="G99" s="1201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1233" t="s">
        <v>141</v>
      </c>
      <c r="B100" s="1198">
        <f t="shared" si="6"/>
        <v>3</v>
      </c>
      <c r="C100" s="1236"/>
      <c r="D100" s="1239">
        <v>3</v>
      </c>
      <c r="E100" s="1240">
        <v>2</v>
      </c>
      <c r="F100" s="1201">
        <v>1</v>
      </c>
      <c r="G100" s="1201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1233" t="s">
        <v>142</v>
      </c>
      <c r="B101" s="1198">
        <f t="shared" si="6"/>
        <v>0</v>
      </c>
      <c r="C101" s="1236"/>
      <c r="D101" s="1239"/>
      <c r="E101" s="1240"/>
      <c r="F101" s="1201"/>
      <c r="G101" s="1201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1238" t="s">
        <v>143</v>
      </c>
      <c r="B102" s="1198">
        <f t="shared" si="6"/>
        <v>0</v>
      </c>
      <c r="C102" s="1236"/>
      <c r="D102" s="1239"/>
      <c r="E102" s="1240"/>
      <c r="F102" s="1201"/>
      <c r="G102" s="1201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1236"/>
      <c r="D103" s="1239"/>
      <c r="E103" s="1240"/>
      <c r="F103" s="1241"/>
      <c r="G103" s="1241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1242" t="s">
        <v>34</v>
      </c>
      <c r="B104" s="1052">
        <f t="shared" ref="B104:G104" si="10">SUM(B96:B103)</f>
        <v>34</v>
      </c>
      <c r="C104" s="1053">
        <f t="shared" si="10"/>
        <v>6</v>
      </c>
      <c r="D104" s="1054">
        <f t="shared" si="10"/>
        <v>28</v>
      </c>
      <c r="E104" s="1055">
        <f t="shared" si="10"/>
        <v>26</v>
      </c>
      <c r="F104" s="1056">
        <f t="shared" si="10"/>
        <v>8</v>
      </c>
      <c r="G104" s="1056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1057" t="s">
        <v>146</v>
      </c>
      <c r="B106" s="1057" t="s">
        <v>147</v>
      </c>
      <c r="C106" s="1058" t="s">
        <v>47</v>
      </c>
      <c r="D106" s="1058"/>
      <c r="E106" s="1058"/>
      <c r="F106" s="1059" t="s">
        <v>148</v>
      </c>
      <c r="G106" s="1060"/>
    </row>
    <row r="107" spans="1:47" ht="21" x14ac:dyDescent="0.25">
      <c r="A107" s="357"/>
      <c r="B107" s="357"/>
      <c r="C107" s="1061" t="s">
        <v>149</v>
      </c>
      <c r="D107" s="1062" t="s">
        <v>150</v>
      </c>
      <c r="E107" s="1063" t="s">
        <v>151</v>
      </c>
      <c r="F107" s="1064" t="s">
        <v>152</v>
      </c>
      <c r="G107" s="1065" t="s">
        <v>153</v>
      </c>
    </row>
    <row r="108" spans="1:47" x14ac:dyDescent="0.25">
      <c r="A108" s="1066" t="s">
        <v>154</v>
      </c>
      <c r="B108" s="1067">
        <f>SUM(C108:E108)</f>
        <v>29</v>
      </c>
      <c r="C108" s="996"/>
      <c r="D108" s="174">
        <v>22</v>
      </c>
      <c r="E108" s="1068">
        <v>7</v>
      </c>
      <c r="F108" s="1176">
        <v>0</v>
      </c>
      <c r="G108" s="1243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1218"/>
      <c r="D109" s="1225"/>
      <c r="E109" s="659"/>
      <c r="F109" s="1244"/>
      <c r="G109" s="1245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19816.770000000004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112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12" x14ac:dyDescent="0.25">
      <c r="A4" s="1" t="str">
        <f>CONCATENATE("MES: ",[12]NOMBRE!B6," - ","( ",[12]NOMBRE!C6,[12]NOMBRE!D6," )")</f>
        <v>MES: NOVIEMBRE - ( 11 )</v>
      </c>
    </row>
    <row r="5" spans="1:112" x14ac:dyDescent="0.25">
      <c r="A5" s="1" t="str">
        <f>CONCATENATE("AÑO: ",[12]NOMBRE!B7)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1070" t="s">
        <v>6</v>
      </c>
      <c r="C9" s="1071" t="s">
        <v>7</v>
      </c>
      <c r="D9" s="1071" t="s">
        <v>8</v>
      </c>
      <c r="E9" s="1071" t="s">
        <v>9</v>
      </c>
      <c r="F9" s="1072" t="s">
        <v>10</v>
      </c>
      <c r="G9" s="1073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1074"/>
      <c r="Z9" s="1075" t="s">
        <v>12</v>
      </c>
      <c r="AA9" s="1075"/>
      <c r="AB9" s="1075"/>
      <c r="AC9" s="1075"/>
      <c r="AD9" s="1075"/>
      <c r="AE9" s="1076"/>
    </row>
    <row r="10" spans="1:112" x14ac:dyDescent="0.25">
      <c r="A10" s="271"/>
      <c r="B10" s="274"/>
      <c r="C10" s="277"/>
      <c r="D10" s="277"/>
      <c r="E10" s="277"/>
      <c r="F10" s="280"/>
      <c r="G10" s="1077" t="s">
        <v>13</v>
      </c>
      <c r="H10" s="290"/>
      <c r="I10" s="290"/>
      <c r="J10" s="1072"/>
      <c r="K10" s="1077" t="s">
        <v>14</v>
      </c>
      <c r="L10" s="290"/>
      <c r="M10" s="290"/>
      <c r="N10" s="290"/>
      <c r="O10" s="1072"/>
      <c r="P10" s="1077" t="s">
        <v>15</v>
      </c>
      <c r="Q10" s="290"/>
      <c r="R10" s="290"/>
      <c r="S10" s="290"/>
      <c r="T10" s="1072"/>
      <c r="U10" s="1077" t="s">
        <v>16</v>
      </c>
      <c r="V10" s="290"/>
      <c r="W10" s="290"/>
      <c r="X10" s="290"/>
      <c r="Y10" s="1078"/>
      <c r="Z10" s="290" t="s">
        <v>17</v>
      </c>
      <c r="AA10" s="290"/>
      <c r="AB10" s="1072"/>
      <c r="AC10" s="1077" t="s">
        <v>18</v>
      </c>
      <c r="AD10" s="290"/>
      <c r="AE10" s="1072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1080" t="s">
        <v>19</v>
      </c>
      <c r="H12" s="1081" t="s">
        <v>20</v>
      </c>
      <c r="I12" s="1081" t="s">
        <v>21</v>
      </c>
      <c r="J12" s="1082" t="s">
        <v>22</v>
      </c>
      <c r="K12" s="1080" t="s">
        <v>19</v>
      </c>
      <c r="L12" s="1081" t="s">
        <v>20</v>
      </c>
      <c r="M12" s="1081" t="s">
        <v>21</v>
      </c>
      <c r="N12" s="1081" t="s">
        <v>22</v>
      </c>
      <c r="O12" s="1082" t="s">
        <v>23</v>
      </c>
      <c r="P12" s="1080" t="s">
        <v>19</v>
      </c>
      <c r="Q12" s="1081" t="s">
        <v>20</v>
      </c>
      <c r="R12" s="1081" t="s">
        <v>21</v>
      </c>
      <c r="S12" s="1081" t="s">
        <v>22</v>
      </c>
      <c r="T12" s="1082" t="s">
        <v>23</v>
      </c>
      <c r="U12" s="1080" t="s">
        <v>19</v>
      </c>
      <c r="V12" s="1081" t="s">
        <v>20</v>
      </c>
      <c r="W12" s="1081" t="s">
        <v>21</v>
      </c>
      <c r="X12" s="1081" t="s">
        <v>22</v>
      </c>
      <c r="Y12" s="1083" t="s">
        <v>23</v>
      </c>
      <c r="Z12" s="1080" t="s">
        <v>19</v>
      </c>
      <c r="AA12" s="1081" t="s">
        <v>24</v>
      </c>
      <c r="AB12" s="1084" t="s">
        <v>25</v>
      </c>
      <c r="AC12" s="1080" t="s">
        <v>19</v>
      </c>
      <c r="AD12" s="1081" t="s">
        <v>24</v>
      </c>
      <c r="AE12" s="1084" t="s">
        <v>25</v>
      </c>
    </row>
    <row r="13" spans="1:112" x14ac:dyDescent="0.25">
      <c r="A13" s="1085" t="s">
        <v>26</v>
      </c>
      <c r="B13" s="1086">
        <f t="shared" ref="B13:AE13" si="0">SUM(B14:B17)</f>
        <v>6</v>
      </c>
      <c r="C13" s="1087">
        <f t="shared" si="0"/>
        <v>6</v>
      </c>
      <c r="D13" s="1088">
        <f t="shared" si="0"/>
        <v>6</v>
      </c>
      <c r="E13" s="1088">
        <f t="shared" si="0"/>
        <v>1500</v>
      </c>
      <c r="F13" s="1089">
        <f t="shared" si="0"/>
        <v>1373</v>
      </c>
      <c r="G13" s="1090">
        <f t="shared" si="0"/>
        <v>653</v>
      </c>
      <c r="H13" s="1088">
        <f t="shared" si="0"/>
        <v>653</v>
      </c>
      <c r="I13" s="1088">
        <f t="shared" si="0"/>
        <v>0</v>
      </c>
      <c r="J13" s="1089">
        <f t="shared" si="0"/>
        <v>0</v>
      </c>
      <c r="K13" s="1090">
        <f t="shared" si="0"/>
        <v>716.68000000000006</v>
      </c>
      <c r="L13" s="1088">
        <f t="shared" si="0"/>
        <v>560.87</v>
      </c>
      <c r="M13" s="1088">
        <f t="shared" si="0"/>
        <v>7.3</v>
      </c>
      <c r="N13" s="1088">
        <f t="shared" si="0"/>
        <v>1.85</v>
      </c>
      <c r="O13" s="1089">
        <f t="shared" si="0"/>
        <v>146.66000000000003</v>
      </c>
      <c r="P13" s="1090">
        <f t="shared" si="0"/>
        <v>590.02</v>
      </c>
      <c r="Q13" s="1088">
        <f t="shared" si="0"/>
        <v>257.19</v>
      </c>
      <c r="R13" s="1088">
        <f t="shared" si="0"/>
        <v>150.93</v>
      </c>
      <c r="S13" s="1088">
        <f t="shared" si="0"/>
        <v>9.8000000000000007</v>
      </c>
      <c r="T13" s="1089">
        <f t="shared" si="0"/>
        <v>172.10000000000002</v>
      </c>
      <c r="U13" s="1090">
        <f t="shared" si="0"/>
        <v>348.74</v>
      </c>
      <c r="V13" s="1088">
        <f t="shared" si="0"/>
        <v>221.19</v>
      </c>
      <c r="W13" s="1088">
        <f t="shared" si="0"/>
        <v>6.55</v>
      </c>
      <c r="X13" s="1088">
        <f t="shared" si="0"/>
        <v>0</v>
      </c>
      <c r="Y13" s="1091">
        <f t="shared" si="0"/>
        <v>121</v>
      </c>
      <c r="Z13" s="1087">
        <f t="shared" si="0"/>
        <v>79.679999999999993</v>
      </c>
      <c r="AA13" s="1088">
        <f>SUM(AA14:AA17)</f>
        <v>62.94</v>
      </c>
      <c r="AB13" s="1092">
        <f t="shared" si="0"/>
        <v>16.740000000000002</v>
      </c>
      <c r="AC13" s="1090">
        <f t="shared" si="0"/>
        <v>24.55</v>
      </c>
      <c r="AD13" s="1088">
        <f t="shared" si="0"/>
        <v>19.84</v>
      </c>
      <c r="AE13" s="1092">
        <f t="shared" si="0"/>
        <v>4.71</v>
      </c>
    </row>
    <row r="14" spans="1:112" x14ac:dyDescent="0.25">
      <c r="A14" s="1246" t="s">
        <v>27</v>
      </c>
      <c r="B14" s="1247">
        <v>5</v>
      </c>
      <c r="C14" s="1248">
        <v>5</v>
      </c>
      <c r="D14" s="1248">
        <v>5</v>
      </c>
      <c r="E14" s="1248">
        <v>780</v>
      </c>
      <c r="F14" s="1248">
        <v>653</v>
      </c>
      <c r="G14" s="1183">
        <f>SUM(H14:J14)</f>
        <v>653</v>
      </c>
      <c r="H14" s="1249">
        <v>653</v>
      </c>
      <c r="I14" s="1248">
        <v>0</v>
      </c>
      <c r="J14" s="1248">
        <v>0</v>
      </c>
      <c r="K14" s="1093">
        <f>SUM(L14:O14)</f>
        <v>624.68000000000006</v>
      </c>
      <c r="L14" s="1249">
        <v>485.2</v>
      </c>
      <c r="M14" s="1248">
        <v>7.3</v>
      </c>
      <c r="N14" s="1250">
        <v>1.85</v>
      </c>
      <c r="O14" s="1251">
        <v>130.33000000000001</v>
      </c>
      <c r="P14" s="1093">
        <f>SUM(Q14:T14)</f>
        <v>403.27</v>
      </c>
      <c r="Q14" s="1249">
        <v>101.77</v>
      </c>
      <c r="R14" s="1248">
        <v>150.93</v>
      </c>
      <c r="S14" s="1250">
        <v>9.8000000000000007</v>
      </c>
      <c r="T14" s="1251">
        <v>140.77000000000001</v>
      </c>
      <c r="U14" s="1093">
        <f>SUM(V14:Y14)</f>
        <v>229.94</v>
      </c>
      <c r="V14" s="1249">
        <v>121.72</v>
      </c>
      <c r="W14" s="1248">
        <v>6.55</v>
      </c>
      <c r="X14" s="1250">
        <v>0</v>
      </c>
      <c r="Y14" s="1252">
        <v>101.67</v>
      </c>
      <c r="Z14" s="1095">
        <f>SUM(AA14:AB14)</f>
        <v>73.569999999999993</v>
      </c>
      <c r="AA14" s="1248">
        <v>60.69</v>
      </c>
      <c r="AB14" s="29">
        <v>12.88</v>
      </c>
      <c r="AC14" s="1093">
        <f>SUM(AD14:AE14)</f>
        <v>11.96</v>
      </c>
      <c r="AD14" s="1248">
        <v>10.16</v>
      </c>
      <c r="AE14" s="29">
        <v>1.8</v>
      </c>
    </row>
    <row r="15" spans="1:112" x14ac:dyDescent="0.25">
      <c r="A15" s="1253" t="s">
        <v>28</v>
      </c>
      <c r="B15" s="31">
        <v>1</v>
      </c>
      <c r="C15" s="32">
        <v>1</v>
      </c>
      <c r="D15" s="32">
        <v>1</v>
      </c>
      <c r="E15" s="32">
        <v>720</v>
      </c>
      <c r="F15" s="32">
        <v>720</v>
      </c>
      <c r="G15" s="1254">
        <f>SUM(H15:J15)</f>
        <v>0</v>
      </c>
      <c r="H15" s="34">
        <v>0</v>
      </c>
      <c r="I15" s="32">
        <v>0</v>
      </c>
      <c r="J15" s="34">
        <v>0</v>
      </c>
      <c r="K15" s="1254">
        <f>SUM(L15:O15)</f>
        <v>92</v>
      </c>
      <c r="L15" s="34">
        <v>75.67</v>
      </c>
      <c r="M15" s="34">
        <v>0</v>
      </c>
      <c r="N15" s="1255">
        <v>0</v>
      </c>
      <c r="O15" s="1256">
        <v>16.329999999999998</v>
      </c>
      <c r="P15" s="1254">
        <f>SUM(Q15:T15)</f>
        <v>186.75</v>
      </c>
      <c r="Q15" s="34">
        <v>155.41999999999999</v>
      </c>
      <c r="R15" s="32">
        <v>0</v>
      </c>
      <c r="S15" s="1255">
        <v>0</v>
      </c>
      <c r="T15" s="1256">
        <v>31.33</v>
      </c>
      <c r="U15" s="1254">
        <f>SUM(V15:Y15)</f>
        <v>118.8</v>
      </c>
      <c r="V15" s="34">
        <v>99.47</v>
      </c>
      <c r="W15" s="32">
        <v>0</v>
      </c>
      <c r="X15" s="1255">
        <v>0</v>
      </c>
      <c r="Y15" s="1257">
        <v>19.329999999999998</v>
      </c>
      <c r="Z15" s="1258">
        <f>SUM(AA15:AB15)</f>
        <v>6.1099999999999994</v>
      </c>
      <c r="AA15" s="32">
        <v>2.25</v>
      </c>
      <c r="AB15" s="36">
        <v>3.86</v>
      </c>
      <c r="AC15" s="1254">
        <f>SUM(AD15:AE15)</f>
        <v>12.59</v>
      </c>
      <c r="AD15" s="32">
        <v>9.68</v>
      </c>
      <c r="AE15" s="36">
        <v>2.91</v>
      </c>
    </row>
    <row r="16" spans="1:112" x14ac:dyDescent="0.25">
      <c r="A16" s="1259" t="s">
        <v>29</v>
      </c>
      <c r="B16" s="31"/>
      <c r="C16" s="32"/>
      <c r="D16" s="32"/>
      <c r="E16" s="32"/>
      <c r="F16" s="32"/>
      <c r="G16" s="1254">
        <f>SUM(H16:J16)</f>
        <v>0</v>
      </c>
      <c r="H16" s="34"/>
      <c r="I16" s="32"/>
      <c r="J16" s="38"/>
      <c r="K16" s="1254">
        <f>SUM(L16:O16)</f>
        <v>0</v>
      </c>
      <c r="L16" s="34"/>
      <c r="M16" s="38"/>
      <c r="N16" s="1260"/>
      <c r="O16" s="1261"/>
      <c r="P16" s="1254">
        <f>SUM(Q16:T16)</f>
        <v>0</v>
      </c>
      <c r="Q16" s="34"/>
      <c r="R16" s="38"/>
      <c r="S16" s="1260"/>
      <c r="T16" s="1261"/>
      <c r="U16" s="1254">
        <f>SUM(V16:Y16)</f>
        <v>0</v>
      </c>
      <c r="V16" s="34"/>
      <c r="W16" s="38"/>
      <c r="X16" s="1260"/>
      <c r="Y16" s="1262"/>
      <c r="Z16" s="1258">
        <f>SUM(AA16:AB16)</f>
        <v>0</v>
      </c>
      <c r="AA16" s="32"/>
      <c r="AB16" s="36"/>
      <c r="AC16" s="1254">
        <f>SUM(AD16:AE16)</f>
        <v>0</v>
      </c>
      <c r="AD16" s="32"/>
      <c r="AE16" s="36"/>
    </row>
    <row r="17" spans="1:31" x14ac:dyDescent="0.25">
      <c r="A17" s="673" t="s">
        <v>30</v>
      </c>
      <c r="B17" s="1263"/>
      <c r="C17" s="1264"/>
      <c r="D17" s="40"/>
      <c r="E17" s="40"/>
      <c r="F17" s="41"/>
      <c r="G17" s="1265">
        <f>SUM(H17:J17)</f>
        <v>0</v>
      </c>
      <c r="H17" s="43"/>
      <c r="I17" s="44"/>
      <c r="J17" s="1266"/>
      <c r="K17" s="1267">
        <f>SUM(L17:O17)</f>
        <v>0</v>
      </c>
      <c r="L17" s="43"/>
      <c r="M17" s="1268"/>
      <c r="N17" s="1269"/>
      <c r="O17" s="1266"/>
      <c r="P17" s="1267">
        <f>SUM(Q17:T17)</f>
        <v>0</v>
      </c>
      <c r="Q17" s="1268"/>
      <c r="R17" s="1264"/>
      <c r="S17" s="1269"/>
      <c r="T17" s="1270"/>
      <c r="U17" s="1267">
        <f>SUM(V17:Y17)</f>
        <v>0</v>
      </c>
      <c r="V17" s="1268"/>
      <c r="W17" s="1264"/>
      <c r="X17" s="1269"/>
      <c r="Y17" s="1271"/>
      <c r="Z17" s="178">
        <f>SUM(AA17:AB17)</f>
        <v>0</v>
      </c>
      <c r="AA17" s="1264"/>
      <c r="AB17" s="190"/>
      <c r="AC17" s="1265">
        <f>SUM(AD17:AE17)</f>
        <v>0</v>
      </c>
      <c r="AD17" s="1264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1272"/>
      <c r="D20" s="1272"/>
      <c r="E20" s="1272"/>
      <c r="F20" s="1272"/>
      <c r="G20" s="49"/>
    </row>
    <row r="21" spans="1:31" ht="21" x14ac:dyDescent="0.25">
      <c r="A21" s="1105" t="s">
        <v>33</v>
      </c>
      <c r="B21" s="1106" t="s">
        <v>34</v>
      </c>
      <c r="C21" s="1107" t="s">
        <v>35</v>
      </c>
      <c r="D21" s="1108" t="s">
        <v>36</v>
      </c>
      <c r="E21" s="1108" t="s">
        <v>37</v>
      </c>
      <c r="F21" s="1108" t="s">
        <v>38</v>
      </c>
      <c r="G21" s="1109" t="s">
        <v>39</v>
      </c>
    </row>
    <row r="22" spans="1:31" x14ac:dyDescent="0.25">
      <c r="A22" s="1110" t="s">
        <v>40</v>
      </c>
      <c r="B22" s="1046">
        <f>SUM(C22:G22)</f>
        <v>9</v>
      </c>
      <c r="C22" s="1111"/>
      <c r="D22" s="1273"/>
      <c r="E22" s="1273">
        <v>9</v>
      </c>
      <c r="F22" s="1273"/>
      <c r="G22" s="1274"/>
    </row>
    <row r="23" spans="1:31" x14ac:dyDescent="0.25">
      <c r="A23" s="1275" t="s">
        <v>41</v>
      </c>
      <c r="B23" s="1276">
        <f>SUM(C23:G23)</f>
        <v>615</v>
      </c>
      <c r="C23" s="1277"/>
      <c r="D23" s="1278"/>
      <c r="E23" s="1278">
        <v>615</v>
      </c>
      <c r="F23" s="1278"/>
      <c r="G23" s="1279"/>
    </row>
    <row r="24" spans="1:31" x14ac:dyDescent="0.25">
      <c r="A24" s="1275" t="s">
        <v>42</v>
      </c>
      <c r="B24" s="1276">
        <f>SUM(C24:G24)</f>
        <v>615</v>
      </c>
      <c r="C24" s="1277"/>
      <c r="D24" s="1278"/>
      <c r="E24" s="1278">
        <v>615</v>
      </c>
      <c r="F24" s="1278"/>
      <c r="G24" s="1279"/>
    </row>
    <row r="25" spans="1:31" x14ac:dyDescent="0.25">
      <c r="A25" s="1275" t="s">
        <v>43</v>
      </c>
      <c r="B25" s="1276">
        <f>SUM(C25:G25)</f>
        <v>615</v>
      </c>
      <c r="C25" s="1277"/>
      <c r="D25" s="1278"/>
      <c r="E25" s="1278">
        <v>615</v>
      </c>
      <c r="F25" s="1278"/>
      <c r="G25" s="1279"/>
    </row>
    <row r="26" spans="1:31" x14ac:dyDescent="0.25">
      <c r="A26" s="179" t="s">
        <v>44</v>
      </c>
      <c r="B26" s="691">
        <f>SUM(C26:G26)</f>
        <v>615</v>
      </c>
      <c r="C26" s="1280"/>
      <c r="D26" s="196"/>
      <c r="E26" s="196">
        <v>615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1228"/>
      <c r="D28" s="1228"/>
      <c r="E28" s="1228"/>
      <c r="F28" s="1228"/>
      <c r="G28" s="1228"/>
      <c r="H28" s="1228"/>
      <c r="I28" s="1281"/>
      <c r="J28" s="1281"/>
      <c r="K28" s="1282"/>
      <c r="L28" s="1282"/>
    </row>
    <row r="29" spans="1:31" x14ac:dyDescent="0.25">
      <c r="A29" s="295" t="s">
        <v>33</v>
      </c>
      <c r="B29" s="1031"/>
      <c r="C29" s="1042" t="s">
        <v>34</v>
      </c>
      <c r="D29" s="1283" t="s">
        <v>47</v>
      </c>
      <c r="E29" s="1034"/>
      <c r="F29" s="1112"/>
      <c r="G29" s="1113" t="s">
        <v>48</v>
      </c>
      <c r="H29" s="1113"/>
      <c r="I29" s="1113"/>
      <c r="J29" s="1113"/>
      <c r="K29" s="1113"/>
      <c r="L29" s="1114"/>
    </row>
    <row r="30" spans="1:31" x14ac:dyDescent="0.25">
      <c r="A30" s="339"/>
      <c r="B30" s="340"/>
      <c r="C30" s="342"/>
      <c r="D30" s="1284" t="s">
        <v>49</v>
      </c>
      <c r="E30" s="1284" t="s">
        <v>50</v>
      </c>
      <c r="F30" s="1044" t="s">
        <v>51</v>
      </c>
      <c r="G30" s="1115" t="s">
        <v>52</v>
      </c>
      <c r="H30" s="1284" t="s">
        <v>53</v>
      </c>
      <c r="I30" s="1284" t="s">
        <v>54</v>
      </c>
      <c r="J30" s="1284" t="s">
        <v>55</v>
      </c>
      <c r="K30" s="1284" t="s">
        <v>56</v>
      </c>
      <c r="L30" s="1284" t="s">
        <v>57</v>
      </c>
    </row>
    <row r="31" spans="1:31" x14ac:dyDescent="0.25">
      <c r="A31" s="1116" t="s">
        <v>41</v>
      </c>
      <c r="B31" s="1117"/>
      <c r="C31" s="1145">
        <f>SUM(D31:F31)</f>
        <v>93</v>
      </c>
      <c r="D31" s="1118">
        <v>0</v>
      </c>
      <c r="E31" s="1146">
        <v>5</v>
      </c>
      <c r="F31" s="1285">
        <v>88</v>
      </c>
      <c r="G31" s="1024">
        <v>1</v>
      </c>
      <c r="H31" s="1146">
        <v>56</v>
      </c>
      <c r="I31" s="1146">
        <v>27</v>
      </c>
      <c r="J31" s="1146">
        <v>7</v>
      </c>
      <c r="K31" s="1146">
        <v>0</v>
      </c>
      <c r="L31" s="1146">
        <v>2</v>
      </c>
    </row>
    <row r="32" spans="1:31" x14ac:dyDescent="0.25">
      <c r="A32" s="1286" t="s">
        <v>42</v>
      </c>
      <c r="B32" s="1287"/>
      <c r="C32" s="1145">
        <f t="shared" ref="C32:C37" si="1">SUM(D32:F32)</f>
        <v>116</v>
      </c>
      <c r="D32" s="1146">
        <v>0</v>
      </c>
      <c r="E32" s="1146">
        <v>5</v>
      </c>
      <c r="F32" s="1285">
        <v>111</v>
      </c>
      <c r="G32" s="1024">
        <v>2</v>
      </c>
      <c r="H32" s="1146">
        <v>70</v>
      </c>
      <c r="I32" s="1146">
        <v>35</v>
      </c>
      <c r="J32" s="1146">
        <v>7</v>
      </c>
      <c r="K32" s="1146">
        <v>0</v>
      </c>
      <c r="L32" s="1146">
        <v>2</v>
      </c>
    </row>
    <row r="33" spans="1:12" x14ac:dyDescent="0.25">
      <c r="A33" s="1286" t="s">
        <v>43</v>
      </c>
      <c r="B33" s="1287"/>
      <c r="C33" s="1145">
        <f t="shared" si="1"/>
        <v>823</v>
      </c>
      <c r="D33" s="1146">
        <v>0</v>
      </c>
      <c r="E33" s="1146">
        <v>24</v>
      </c>
      <c r="F33" s="1285">
        <v>799</v>
      </c>
      <c r="G33" s="1024">
        <v>3</v>
      </c>
      <c r="H33" s="1146">
        <v>496</v>
      </c>
      <c r="I33" s="1146">
        <v>271</v>
      </c>
      <c r="J33" s="1146">
        <v>41</v>
      </c>
      <c r="K33" s="1146">
        <v>0</v>
      </c>
      <c r="L33" s="1146">
        <v>12</v>
      </c>
    </row>
    <row r="34" spans="1:12" x14ac:dyDescent="0.25">
      <c r="A34" s="699" t="s">
        <v>44</v>
      </c>
      <c r="B34" s="700"/>
      <c r="C34" s="701">
        <f t="shared" si="1"/>
        <v>79</v>
      </c>
      <c r="D34" s="702">
        <v>0</v>
      </c>
      <c r="E34" s="702">
        <v>4</v>
      </c>
      <c r="F34" s="703">
        <v>75</v>
      </c>
      <c r="G34" s="704">
        <v>2</v>
      </c>
      <c r="H34" s="702">
        <v>48</v>
      </c>
      <c r="I34" s="702">
        <v>23</v>
      </c>
      <c r="J34" s="702">
        <v>5</v>
      </c>
      <c r="K34" s="702">
        <v>0</v>
      </c>
      <c r="L34" s="702">
        <v>1</v>
      </c>
    </row>
    <row r="35" spans="1:12" x14ac:dyDescent="0.25">
      <c r="A35" s="311" t="s">
        <v>58</v>
      </c>
      <c r="B35" s="80" t="s">
        <v>59</v>
      </c>
      <c r="C35" s="1145">
        <f t="shared" si="1"/>
        <v>6</v>
      </c>
      <c r="D35" s="1146">
        <v>0</v>
      </c>
      <c r="E35" s="1146">
        <v>0</v>
      </c>
      <c r="F35" s="1285">
        <v>6</v>
      </c>
      <c r="G35" s="1024">
        <v>0</v>
      </c>
      <c r="H35" s="1146">
        <v>3</v>
      </c>
      <c r="I35" s="1146">
        <v>3</v>
      </c>
      <c r="J35" s="1146">
        <v>0</v>
      </c>
      <c r="K35" s="1146">
        <v>0</v>
      </c>
      <c r="L35" s="1146">
        <v>0</v>
      </c>
    </row>
    <row r="36" spans="1:12" x14ac:dyDescent="0.25">
      <c r="A36" s="346"/>
      <c r="B36" s="705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5</v>
      </c>
      <c r="D37" s="180">
        <v>0</v>
      </c>
      <c r="E37" s="180">
        <v>0</v>
      </c>
      <c r="F37" s="181">
        <v>5</v>
      </c>
      <c r="G37" s="182">
        <v>0</v>
      </c>
      <c r="H37" s="180">
        <v>4</v>
      </c>
      <c r="I37" s="180">
        <v>1</v>
      </c>
      <c r="J37" s="180">
        <v>0</v>
      </c>
      <c r="K37" s="180">
        <v>0</v>
      </c>
      <c r="L37" s="180">
        <v>0</v>
      </c>
    </row>
    <row r="38" spans="1:12" s="10" customFormat="1" ht="12" x14ac:dyDescent="0.2">
      <c r="A38" s="1288" t="s">
        <v>62</v>
      </c>
      <c r="B38" s="1231"/>
    </row>
    <row r="39" spans="1:12" x14ac:dyDescent="0.25">
      <c r="A39" s="1284" t="s">
        <v>63</v>
      </c>
      <c r="B39" s="1284" t="s">
        <v>19</v>
      </c>
    </row>
    <row r="40" spans="1:12" x14ac:dyDescent="0.25">
      <c r="A40" s="1145" t="s">
        <v>64</v>
      </c>
      <c r="B40" s="1146">
        <v>173</v>
      </c>
    </row>
    <row r="41" spans="1:12" x14ac:dyDescent="0.25">
      <c r="A41" s="1145" t="s">
        <v>65</v>
      </c>
      <c r="B41" s="1146">
        <v>668</v>
      </c>
    </row>
    <row r="42" spans="1:12" x14ac:dyDescent="0.25">
      <c r="A42" s="1145" t="s">
        <v>66</v>
      </c>
      <c r="B42" s="1146">
        <v>890</v>
      </c>
    </row>
    <row r="43" spans="1:12" x14ac:dyDescent="0.25">
      <c r="A43" s="1145" t="s">
        <v>67</v>
      </c>
      <c r="B43" s="1146">
        <v>0</v>
      </c>
    </row>
    <row r="44" spans="1:12" x14ac:dyDescent="0.25">
      <c r="A44" s="1145" t="s">
        <v>68</v>
      </c>
      <c r="B44" s="1146">
        <v>510</v>
      </c>
    </row>
    <row r="45" spans="1:12" x14ac:dyDescent="0.25">
      <c r="A45" s="1145" t="s">
        <v>69</v>
      </c>
      <c r="B45" s="1146">
        <v>0</v>
      </c>
    </row>
    <row r="46" spans="1:12" x14ac:dyDescent="0.25">
      <c r="A46" s="1145" t="s">
        <v>70</v>
      </c>
      <c r="B46" s="1146">
        <v>3</v>
      </c>
    </row>
    <row r="47" spans="1:12" x14ac:dyDescent="0.25">
      <c r="A47" s="85" t="s">
        <v>71</v>
      </c>
      <c r="B47" s="86">
        <v>0</v>
      </c>
    </row>
    <row r="48" spans="1:12" x14ac:dyDescent="0.25">
      <c r="A48" s="701" t="s">
        <v>72</v>
      </c>
      <c r="B48" s="702">
        <v>0</v>
      </c>
    </row>
    <row r="49" spans="1:6" s="10" customFormat="1" ht="12" x14ac:dyDescent="0.2">
      <c r="A49" s="1289" t="s">
        <v>73</v>
      </c>
      <c r="B49" s="71"/>
      <c r="C49" s="9"/>
      <c r="D49" s="1166"/>
      <c r="E49" s="1166"/>
    </row>
    <row r="50" spans="1:6" ht="31.5" x14ac:dyDescent="0.25">
      <c r="A50" s="1284" t="s">
        <v>33</v>
      </c>
      <c r="B50" s="1284" t="s">
        <v>34</v>
      </c>
      <c r="C50" s="1284" t="s">
        <v>74</v>
      </c>
      <c r="D50" s="1284" t="s">
        <v>75</v>
      </c>
      <c r="E50" s="1284" t="s">
        <v>76</v>
      </c>
    </row>
    <row r="51" spans="1:6" x14ac:dyDescent="0.25">
      <c r="A51" s="1290" t="s">
        <v>77</v>
      </c>
      <c r="B51" s="1291">
        <f>SUM(C51:E51)</f>
        <v>900</v>
      </c>
      <c r="C51" s="1292">
        <v>900</v>
      </c>
      <c r="D51" s="1292">
        <v>0</v>
      </c>
      <c r="E51" s="1292">
        <v>0</v>
      </c>
    </row>
    <row r="52" spans="1:6" x14ac:dyDescent="0.25">
      <c r="A52" s="1290" t="s">
        <v>78</v>
      </c>
      <c r="B52" s="1291">
        <f>SUM(C52:E52)</f>
        <v>823</v>
      </c>
      <c r="C52" s="1292">
        <v>823</v>
      </c>
      <c r="D52" s="1292">
        <v>0</v>
      </c>
      <c r="E52" s="1292">
        <v>0</v>
      </c>
    </row>
    <row r="53" spans="1:6" x14ac:dyDescent="0.25">
      <c r="A53" s="701" t="s">
        <v>79</v>
      </c>
      <c r="B53" s="709">
        <f>SUM(C53:E53)</f>
        <v>77</v>
      </c>
      <c r="C53" s="710">
        <v>77</v>
      </c>
      <c r="D53" s="710">
        <v>0</v>
      </c>
      <c r="E53" s="710">
        <v>0</v>
      </c>
    </row>
    <row r="54" spans="1:6" s="10" customFormat="1" ht="12" x14ac:dyDescent="0.2">
      <c r="A54" s="1165" t="s">
        <v>80</v>
      </c>
      <c r="B54" s="93"/>
      <c r="C54" s="94"/>
      <c r="D54" s="94"/>
      <c r="E54" s="1293"/>
      <c r="F54" s="1293"/>
    </row>
    <row r="55" spans="1:6" ht="31.5" x14ac:dyDescent="0.25">
      <c r="A55" s="1294" t="s">
        <v>81</v>
      </c>
      <c r="B55" s="1294" t="s">
        <v>34</v>
      </c>
      <c r="C55" s="1295" t="s">
        <v>82</v>
      </c>
      <c r="D55" s="1045" t="s">
        <v>83</v>
      </c>
      <c r="E55" s="1119" t="s">
        <v>51</v>
      </c>
      <c r="F55" s="1115" t="s">
        <v>76</v>
      </c>
    </row>
    <row r="56" spans="1:6" x14ac:dyDescent="0.25">
      <c r="A56" s="1120" t="s">
        <v>84</v>
      </c>
      <c r="B56" s="1121">
        <f>SUM(C56:E56)</f>
        <v>0</v>
      </c>
      <c r="C56" s="996"/>
      <c r="D56" s="1122"/>
      <c r="E56" s="1296">
        <v>0</v>
      </c>
      <c r="F56" s="1297"/>
    </row>
    <row r="57" spans="1:6" x14ac:dyDescent="0.25">
      <c r="A57" s="1298" t="s">
        <v>85</v>
      </c>
      <c r="B57" s="1299">
        <f>SUM(C57:E57)</f>
        <v>0</v>
      </c>
      <c r="C57" s="1300"/>
      <c r="D57" s="1301"/>
      <c r="E57" s="1302">
        <v>0</v>
      </c>
      <c r="F57" s="1297"/>
    </row>
    <row r="58" spans="1:6" x14ac:dyDescent="0.25">
      <c r="A58" s="184" t="s">
        <v>86</v>
      </c>
      <c r="B58" s="185">
        <f>SUM(C58:E58)</f>
        <v>27</v>
      </c>
      <c r="C58" s="1303"/>
      <c r="D58" s="719"/>
      <c r="E58" s="1304">
        <v>27</v>
      </c>
      <c r="F58" s="721"/>
    </row>
    <row r="59" spans="1:6" s="10" customFormat="1" ht="12" x14ac:dyDescent="0.2">
      <c r="A59" s="1165" t="s">
        <v>87</v>
      </c>
      <c r="B59" s="107"/>
      <c r="C59" s="107"/>
      <c r="D59" s="107"/>
      <c r="E59" s="107"/>
    </row>
    <row r="60" spans="1:6" ht="21" x14ac:dyDescent="0.25">
      <c r="A60" s="990" t="s">
        <v>88</v>
      </c>
      <c r="B60" s="991" t="s">
        <v>89</v>
      </c>
      <c r="C60" s="992" t="s">
        <v>90</v>
      </c>
      <c r="D60" s="993" t="s">
        <v>91</v>
      </c>
      <c r="E60" s="991" t="s">
        <v>92</v>
      </c>
    </row>
    <row r="61" spans="1:6" x14ac:dyDescent="0.25">
      <c r="A61" s="994" t="s">
        <v>93</v>
      </c>
      <c r="B61" s="995"/>
      <c r="C61" s="996"/>
      <c r="D61" s="1305"/>
      <c r="E61" s="997"/>
    </row>
    <row r="62" spans="1:6" x14ac:dyDescent="0.25">
      <c r="A62" s="1306" t="s">
        <v>94</v>
      </c>
      <c r="B62" s="1307"/>
      <c r="C62" s="1300"/>
      <c r="D62" s="1308"/>
      <c r="E62" s="1309"/>
    </row>
    <row r="63" spans="1:6" x14ac:dyDescent="0.25">
      <c r="A63" s="1306" t="s">
        <v>95</v>
      </c>
      <c r="B63" s="1307"/>
      <c r="C63" s="1300"/>
      <c r="D63" s="1308"/>
      <c r="E63" s="1309"/>
    </row>
    <row r="64" spans="1:6" x14ac:dyDescent="0.25">
      <c r="A64" s="1306" t="s">
        <v>96</v>
      </c>
      <c r="B64" s="1307"/>
      <c r="C64" s="1300"/>
      <c r="D64" s="1308"/>
      <c r="E64" s="1309"/>
    </row>
    <row r="65" spans="1:47" x14ac:dyDescent="0.25">
      <c r="A65" s="1306" t="s">
        <v>97</v>
      </c>
      <c r="B65" s="1307"/>
      <c r="C65" s="1300"/>
      <c r="D65" s="1308"/>
      <c r="E65" s="1309"/>
    </row>
    <row r="66" spans="1:47" x14ac:dyDescent="0.25">
      <c r="A66" s="1310" t="s">
        <v>98</v>
      </c>
      <c r="B66" s="729">
        <v>20</v>
      </c>
      <c r="C66" s="1303">
        <v>7</v>
      </c>
      <c r="D66" s="1311">
        <v>20</v>
      </c>
      <c r="E66" s="731">
        <v>27</v>
      </c>
    </row>
    <row r="67" spans="1:47" x14ac:dyDescent="0.25">
      <c r="A67" s="1004" t="s">
        <v>34</v>
      </c>
      <c r="B67" s="1312">
        <f>SUM(B61:B66)</f>
        <v>20</v>
      </c>
      <c r="C67" s="1312">
        <f>SUM(C61:C66)</f>
        <v>7</v>
      </c>
      <c r="D67" s="198">
        <f>SUM(D61:D66)</f>
        <v>20</v>
      </c>
      <c r="E67" s="1006">
        <f>SUM(E61:E66)</f>
        <v>27</v>
      </c>
    </row>
    <row r="68" spans="1:47" s="10" customFormat="1" ht="12" x14ac:dyDescent="0.2">
      <c r="A68" s="1313" t="s">
        <v>99</v>
      </c>
      <c r="B68" s="349"/>
      <c r="C68" s="349"/>
      <c r="D68" s="349"/>
      <c r="E68" s="350"/>
      <c r="F68" s="1314"/>
      <c r="G68" s="1314"/>
      <c r="H68" s="1314"/>
      <c r="I68" s="1314"/>
    </row>
    <row r="69" spans="1:47" ht="21" x14ac:dyDescent="0.25">
      <c r="A69" s="1008" t="s">
        <v>100</v>
      </c>
      <c r="B69" s="1008" t="s">
        <v>101</v>
      </c>
      <c r="C69" s="1008" t="s">
        <v>34</v>
      </c>
      <c r="D69" s="1009" t="s">
        <v>102</v>
      </c>
      <c r="E69" s="1010" t="s">
        <v>103</v>
      </c>
      <c r="F69" s="1011" t="s">
        <v>104</v>
      </c>
      <c r="G69" s="1011" t="s">
        <v>105</v>
      </c>
      <c r="H69" s="1011" t="s">
        <v>106</v>
      </c>
      <c r="I69" s="1012" t="s">
        <v>50</v>
      </c>
    </row>
    <row r="70" spans="1:47" x14ac:dyDescent="0.25">
      <c r="A70" s="1013" t="s">
        <v>107</v>
      </c>
      <c r="B70" s="1014"/>
      <c r="C70" s="1015">
        <f>SUM(D70:I70)</f>
        <v>151</v>
      </c>
      <c r="D70" s="1016">
        <v>18</v>
      </c>
      <c r="E70" s="1017">
        <v>13</v>
      </c>
      <c r="F70" s="1017">
        <v>27</v>
      </c>
      <c r="G70" s="1017">
        <v>24</v>
      </c>
      <c r="H70" s="1017">
        <v>39</v>
      </c>
      <c r="I70" s="1018">
        <v>30</v>
      </c>
    </row>
    <row r="71" spans="1:47" ht="22.5" x14ac:dyDescent="0.25">
      <c r="A71" s="1019" t="s">
        <v>108</v>
      </c>
      <c r="B71" s="1020" t="s">
        <v>109</v>
      </c>
      <c r="C71" s="1021">
        <f>SUM(D71:I71)</f>
        <v>52</v>
      </c>
      <c r="D71" s="1159">
        <v>29</v>
      </c>
      <c r="E71" s="1160">
        <v>8</v>
      </c>
      <c r="F71" s="1160">
        <v>15</v>
      </c>
      <c r="G71" s="1160"/>
      <c r="H71" s="1160"/>
      <c r="I71" s="1024"/>
    </row>
    <row r="72" spans="1:47" ht="22.5" x14ac:dyDescent="0.25">
      <c r="A72" s="354"/>
      <c r="B72" s="128" t="s">
        <v>110</v>
      </c>
      <c r="C72" s="129">
        <f>SUM(D72:I72)</f>
        <v>108</v>
      </c>
      <c r="D72" s="130">
        <v>84</v>
      </c>
      <c r="E72" s="131">
        <v>12</v>
      </c>
      <c r="F72" s="131">
        <v>12</v>
      </c>
      <c r="G72" s="131"/>
      <c r="H72" s="131"/>
      <c r="I72" s="132"/>
    </row>
    <row r="73" spans="1:47" ht="22.5" x14ac:dyDescent="0.25">
      <c r="A73" s="1019" t="s">
        <v>111</v>
      </c>
      <c r="B73" s="1020" t="s">
        <v>109</v>
      </c>
      <c r="C73" s="1021">
        <f>SUM(D73:I73)</f>
        <v>32</v>
      </c>
      <c r="D73" s="1025">
        <v>15</v>
      </c>
      <c r="E73" s="1315">
        <v>6</v>
      </c>
      <c r="F73" s="1315">
        <v>11</v>
      </c>
      <c r="G73" s="1315"/>
      <c r="H73" s="1315"/>
      <c r="I73" s="1026"/>
    </row>
    <row r="74" spans="1:47" ht="22.5" x14ac:dyDescent="0.25">
      <c r="A74" s="354"/>
      <c r="B74" s="186" t="s">
        <v>110</v>
      </c>
      <c r="C74" s="187">
        <f>SUM(D74:I74)</f>
        <v>8</v>
      </c>
      <c r="D74" s="1316">
        <v>2</v>
      </c>
      <c r="E74" s="1317">
        <v>2</v>
      </c>
      <c r="F74" s="1317">
        <v>4</v>
      </c>
      <c r="G74" s="1317"/>
      <c r="H74" s="1317"/>
      <c r="I74" s="704"/>
    </row>
    <row r="75" spans="1:47" s="10" customFormat="1" ht="12" x14ac:dyDescent="0.2">
      <c r="A75" s="1165" t="s">
        <v>112</v>
      </c>
      <c r="B75" s="1166"/>
      <c r="C75" s="1166"/>
      <c r="D75" s="1231"/>
      <c r="E75" s="1231"/>
      <c r="F75" s="1231"/>
      <c r="G75" s="1231"/>
      <c r="H75" s="1232"/>
      <c r="I75" s="1232"/>
    </row>
    <row r="76" spans="1:47" ht="15" customHeight="1" x14ac:dyDescent="0.25">
      <c r="A76" s="1031" t="s">
        <v>113</v>
      </c>
      <c r="B76" s="1032" t="s">
        <v>114</v>
      </c>
      <c r="C76" s="1031"/>
      <c r="D76" s="1032" t="s">
        <v>115</v>
      </c>
      <c r="E76" s="1031"/>
      <c r="F76" s="1033" t="s">
        <v>116</v>
      </c>
      <c r="G76" s="1034"/>
      <c r="H76" s="1034"/>
      <c r="I76" s="1035"/>
    </row>
    <row r="77" spans="1:47" ht="15" customHeight="1" x14ac:dyDescent="0.25">
      <c r="A77" s="322"/>
      <c r="B77" s="355"/>
      <c r="C77" s="340"/>
      <c r="D77" s="355"/>
      <c r="E77" s="340"/>
      <c r="F77" s="1033" t="s">
        <v>117</v>
      </c>
      <c r="G77" s="1035"/>
      <c r="H77" s="1033" t="s">
        <v>118</v>
      </c>
      <c r="I77" s="1035"/>
    </row>
    <row r="78" spans="1:47" ht="21" x14ac:dyDescent="0.25">
      <c r="A78" s="340"/>
      <c r="B78" s="1036" t="s">
        <v>49</v>
      </c>
      <c r="C78" s="1037" t="s">
        <v>119</v>
      </c>
      <c r="D78" s="1036" t="s">
        <v>49</v>
      </c>
      <c r="E78" s="1037" t="s">
        <v>119</v>
      </c>
      <c r="F78" s="1036" t="s">
        <v>49</v>
      </c>
      <c r="G78" s="1037" t="s">
        <v>119</v>
      </c>
      <c r="H78" s="1036" t="s">
        <v>49</v>
      </c>
      <c r="I78" s="1038" t="s">
        <v>119</v>
      </c>
    </row>
    <row r="79" spans="1:47" x14ac:dyDescent="0.25">
      <c r="A79" s="1039" t="s">
        <v>120</v>
      </c>
      <c r="B79" s="1318">
        <v>0</v>
      </c>
      <c r="C79" s="1319">
        <v>2</v>
      </c>
      <c r="D79" s="1318">
        <v>42</v>
      </c>
      <c r="E79" s="1319">
        <v>197</v>
      </c>
      <c r="F79" s="1320">
        <v>43</v>
      </c>
      <c r="G79" s="1297">
        <v>206</v>
      </c>
      <c r="H79" s="1320">
        <v>1</v>
      </c>
      <c r="I79" s="1297">
        <v>9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1233" t="s">
        <v>121</v>
      </c>
      <c r="B80" s="1234"/>
      <c r="C80" s="1235"/>
      <c r="D80" s="1234"/>
      <c r="E80" s="1235"/>
      <c r="F80" s="1236"/>
      <c r="G80" s="1237"/>
      <c r="H80" s="1236"/>
      <c r="I80" s="1237"/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1233" t="s">
        <v>122</v>
      </c>
      <c r="B81" s="1234">
        <v>0</v>
      </c>
      <c r="C81" s="1235">
        <v>0</v>
      </c>
      <c r="D81" s="1234">
        <v>1</v>
      </c>
      <c r="E81" s="1235">
        <v>3</v>
      </c>
      <c r="F81" s="1236">
        <v>1</v>
      </c>
      <c r="G81" s="1237">
        <v>3</v>
      </c>
      <c r="H81" s="1236">
        <v>0</v>
      </c>
      <c r="I81" s="1237">
        <v>0</v>
      </c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1233" t="s">
        <v>123</v>
      </c>
      <c r="B82" s="1234"/>
      <c r="C82" s="1235"/>
      <c r="D82" s="1234"/>
      <c r="E82" s="1235"/>
      <c r="F82" s="1236"/>
      <c r="G82" s="1237"/>
      <c r="H82" s="1236"/>
      <c r="I82" s="1237"/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1233" t="s">
        <v>124</v>
      </c>
      <c r="B83" s="1234">
        <v>1</v>
      </c>
      <c r="C83" s="1235">
        <v>2</v>
      </c>
      <c r="D83" s="1234">
        <v>15</v>
      </c>
      <c r="E83" s="1235">
        <v>86</v>
      </c>
      <c r="F83" s="1236">
        <v>17</v>
      </c>
      <c r="G83" s="1237">
        <v>91</v>
      </c>
      <c r="H83" s="1236">
        <v>2</v>
      </c>
      <c r="I83" s="1237">
        <v>5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1233" t="s">
        <v>125</v>
      </c>
      <c r="B84" s="1234"/>
      <c r="C84" s="1235"/>
      <c r="D84" s="1234"/>
      <c r="E84" s="1235"/>
      <c r="F84" s="1236"/>
      <c r="G84" s="1237"/>
      <c r="H84" s="1236"/>
      <c r="I84" s="1237"/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1233" t="s">
        <v>126</v>
      </c>
      <c r="B85" s="1234">
        <v>0</v>
      </c>
      <c r="C85" s="1235">
        <v>5</v>
      </c>
      <c r="D85" s="1234">
        <v>12</v>
      </c>
      <c r="E85" s="1235">
        <v>4</v>
      </c>
      <c r="F85" s="1236">
        <v>12</v>
      </c>
      <c r="G85" s="1237">
        <v>4</v>
      </c>
      <c r="H85" s="1236">
        <v>0</v>
      </c>
      <c r="I85" s="1237">
        <v>0</v>
      </c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1233" t="s">
        <v>127</v>
      </c>
      <c r="B86" s="1234">
        <v>0</v>
      </c>
      <c r="C86" s="1235">
        <v>0</v>
      </c>
      <c r="D86" s="1234">
        <v>0</v>
      </c>
      <c r="E86" s="1235">
        <v>418</v>
      </c>
      <c r="F86" s="1236">
        <v>0</v>
      </c>
      <c r="G86" s="1237">
        <v>423</v>
      </c>
      <c r="H86" s="1236">
        <v>0</v>
      </c>
      <c r="I86" s="1237">
        <v>5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1233" t="s">
        <v>128</v>
      </c>
      <c r="B87" s="1234">
        <v>0</v>
      </c>
      <c r="C87" s="1235">
        <v>1</v>
      </c>
      <c r="D87" s="1234">
        <v>0</v>
      </c>
      <c r="E87" s="1235">
        <v>44</v>
      </c>
      <c r="F87" s="1236">
        <v>0</v>
      </c>
      <c r="G87" s="1237">
        <v>44</v>
      </c>
      <c r="H87" s="1236">
        <v>0</v>
      </c>
      <c r="I87" s="1237">
        <v>0</v>
      </c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1233" t="s">
        <v>129</v>
      </c>
      <c r="B88" s="1234">
        <v>0</v>
      </c>
      <c r="C88" s="1235">
        <v>1</v>
      </c>
      <c r="D88" s="1234">
        <v>0</v>
      </c>
      <c r="E88" s="1235">
        <v>32</v>
      </c>
      <c r="F88" s="1236">
        <v>0</v>
      </c>
      <c r="G88" s="1237">
        <v>34</v>
      </c>
      <c r="H88" s="1236">
        <v>0</v>
      </c>
      <c r="I88" s="1237">
        <v>2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1233" t="s">
        <v>130</v>
      </c>
      <c r="B89" s="1234">
        <v>0</v>
      </c>
      <c r="C89" s="1235">
        <v>1</v>
      </c>
      <c r="D89" s="1234">
        <v>0</v>
      </c>
      <c r="E89" s="1235">
        <v>13</v>
      </c>
      <c r="F89" s="1236">
        <v>0</v>
      </c>
      <c r="G89" s="1237">
        <v>13</v>
      </c>
      <c r="H89" s="1236">
        <v>0</v>
      </c>
      <c r="I89" s="1237">
        <v>0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1233" t="s">
        <v>131</v>
      </c>
      <c r="B90" s="1234"/>
      <c r="C90" s="1235"/>
      <c r="D90" s="1234"/>
      <c r="E90" s="1235"/>
      <c r="F90" s="1236"/>
      <c r="G90" s="1237"/>
      <c r="H90" s="1236"/>
      <c r="I90" s="1237"/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1233" t="s">
        <v>132</v>
      </c>
      <c r="B91" s="1234"/>
      <c r="C91" s="1235"/>
      <c r="D91" s="1234"/>
      <c r="E91" s="1235"/>
      <c r="F91" s="1236"/>
      <c r="G91" s="1237"/>
      <c r="H91" s="1236"/>
      <c r="I91" s="1237"/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1040" t="s">
        <v>34</v>
      </c>
      <c r="B92" s="1041">
        <f t="shared" ref="B92:I92" si="5">SUM(B79:B91)</f>
        <v>1</v>
      </c>
      <c r="C92" s="1041">
        <f t="shared" si="5"/>
        <v>12</v>
      </c>
      <c r="D92" s="1041">
        <f t="shared" si="5"/>
        <v>70</v>
      </c>
      <c r="E92" s="1041">
        <f t="shared" si="5"/>
        <v>797</v>
      </c>
      <c r="F92" s="1041">
        <f t="shared" si="5"/>
        <v>73</v>
      </c>
      <c r="G92" s="1041">
        <f t="shared" si="5"/>
        <v>818</v>
      </c>
      <c r="H92" s="1041">
        <f t="shared" si="5"/>
        <v>3</v>
      </c>
      <c r="I92" s="1015">
        <f t="shared" si="5"/>
        <v>21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1042" t="s">
        <v>134</v>
      </c>
      <c r="B94" s="1033" t="s">
        <v>135</v>
      </c>
      <c r="C94" s="1034"/>
      <c r="D94" s="1034"/>
      <c r="E94" s="1034"/>
      <c r="F94" s="1034"/>
      <c r="G94" s="1035"/>
    </row>
    <row r="95" spans="1:47" x14ac:dyDescent="0.25">
      <c r="A95" s="342"/>
      <c r="B95" s="1043" t="s">
        <v>136</v>
      </c>
      <c r="C95" s="1036" t="s">
        <v>49</v>
      </c>
      <c r="D95" s="1044" t="s">
        <v>119</v>
      </c>
      <c r="E95" s="1045" t="s">
        <v>20</v>
      </c>
      <c r="F95" s="1038" t="s">
        <v>21</v>
      </c>
      <c r="G95" s="1038" t="s">
        <v>22</v>
      </c>
    </row>
    <row r="96" spans="1:47" x14ac:dyDescent="0.25">
      <c r="A96" s="1039" t="s">
        <v>137</v>
      </c>
      <c r="B96" s="1046">
        <f t="shared" ref="B96:B103" si="6">SUM(C96+D96)</f>
        <v>11</v>
      </c>
      <c r="C96" s="1320">
        <v>1</v>
      </c>
      <c r="D96" s="1321">
        <v>10</v>
      </c>
      <c r="E96" s="1322">
        <v>11</v>
      </c>
      <c r="F96" s="1323"/>
      <c r="G96" s="1323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1324" t="s">
        <v>138</v>
      </c>
      <c r="B97" s="1276">
        <f t="shared" si="6"/>
        <v>7</v>
      </c>
      <c r="C97" s="650">
        <v>1</v>
      </c>
      <c r="D97" s="1325">
        <v>6</v>
      </c>
      <c r="E97" s="1326">
        <v>7</v>
      </c>
      <c r="F97" s="1279"/>
      <c r="G97" s="1279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588" t="s">
        <v>139</v>
      </c>
      <c r="B98" s="1276">
        <f t="shared" si="6"/>
        <v>0</v>
      </c>
      <c r="C98" s="650"/>
      <c r="D98" s="1325"/>
      <c r="E98" s="1326"/>
      <c r="F98" s="1279"/>
      <c r="G98" s="1279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588" t="s">
        <v>140</v>
      </c>
      <c r="B99" s="1276">
        <f t="shared" si="6"/>
        <v>1</v>
      </c>
      <c r="C99" s="650"/>
      <c r="D99" s="1325">
        <v>1</v>
      </c>
      <c r="E99" s="1326">
        <v>1</v>
      </c>
      <c r="F99" s="1279"/>
      <c r="G99" s="1279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588" t="s">
        <v>141</v>
      </c>
      <c r="B100" s="1276">
        <f t="shared" si="6"/>
        <v>5</v>
      </c>
      <c r="C100" s="650">
        <v>1</v>
      </c>
      <c r="D100" s="1325">
        <v>4</v>
      </c>
      <c r="E100" s="1326">
        <v>5</v>
      </c>
      <c r="F100" s="1279"/>
      <c r="G100" s="1279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588" t="s">
        <v>142</v>
      </c>
      <c r="B101" s="1276">
        <f t="shared" si="6"/>
        <v>0</v>
      </c>
      <c r="C101" s="650"/>
      <c r="D101" s="1325"/>
      <c r="E101" s="1326"/>
      <c r="F101" s="1279"/>
      <c r="G101" s="1279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1324" t="s">
        <v>143</v>
      </c>
      <c r="B102" s="1276">
        <f t="shared" si="6"/>
        <v>0</v>
      </c>
      <c r="C102" s="650"/>
      <c r="D102" s="1325"/>
      <c r="E102" s="1326"/>
      <c r="F102" s="1279"/>
      <c r="G102" s="1279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650"/>
      <c r="D103" s="1325"/>
      <c r="E103" s="1326"/>
      <c r="F103" s="1327"/>
      <c r="G103" s="1327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653" t="s">
        <v>34</v>
      </c>
      <c r="B104" s="1052">
        <f t="shared" ref="B104:G104" si="10">SUM(B96:B103)</f>
        <v>24</v>
      </c>
      <c r="C104" s="1053">
        <f t="shared" si="10"/>
        <v>3</v>
      </c>
      <c r="D104" s="1054">
        <f t="shared" si="10"/>
        <v>21</v>
      </c>
      <c r="E104" s="1055">
        <f t="shared" si="10"/>
        <v>24</v>
      </c>
      <c r="F104" s="1056">
        <f t="shared" si="10"/>
        <v>0</v>
      </c>
      <c r="G104" s="1056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1057" t="s">
        <v>146</v>
      </c>
      <c r="B106" s="1057" t="s">
        <v>147</v>
      </c>
      <c r="C106" s="1058" t="s">
        <v>47</v>
      </c>
      <c r="D106" s="1058"/>
      <c r="E106" s="1058"/>
      <c r="F106" s="1059" t="s">
        <v>148</v>
      </c>
      <c r="G106" s="1060"/>
    </row>
    <row r="107" spans="1:47" ht="21" x14ac:dyDescent="0.25">
      <c r="A107" s="357"/>
      <c r="B107" s="357"/>
      <c r="C107" s="1061" t="s">
        <v>149</v>
      </c>
      <c r="D107" s="1062" t="s">
        <v>150</v>
      </c>
      <c r="E107" s="1063" t="s">
        <v>151</v>
      </c>
      <c r="F107" s="1064" t="s">
        <v>152</v>
      </c>
      <c r="G107" s="1065" t="s">
        <v>153</v>
      </c>
    </row>
    <row r="108" spans="1:47" x14ac:dyDescent="0.25">
      <c r="A108" s="1066" t="s">
        <v>154</v>
      </c>
      <c r="B108" s="1067">
        <f>SUM(C108:E108)</f>
        <v>17</v>
      </c>
      <c r="C108" s="996">
        <v>0</v>
      </c>
      <c r="D108" s="1305">
        <v>10</v>
      </c>
      <c r="E108" s="1068">
        <v>7</v>
      </c>
      <c r="F108" s="1328">
        <v>0</v>
      </c>
      <c r="G108" s="1329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1303"/>
      <c r="D109" s="1311"/>
      <c r="E109" s="659"/>
      <c r="F109" s="1330"/>
      <c r="G109" s="1331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20124.010000000002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01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75.42578125" customWidth="1"/>
    <col min="2" max="2" width="16.5703125" customWidth="1"/>
    <col min="3" max="4" width="16.7109375" customWidth="1"/>
    <col min="5" max="5" width="16.5703125" customWidth="1"/>
    <col min="6" max="6" width="15.140625" customWidth="1"/>
    <col min="7" max="7" width="15.85546875" customWidth="1"/>
    <col min="8" max="8" width="18.42578125" customWidth="1"/>
    <col min="9" max="9" width="14.85546875" customWidth="1"/>
    <col min="10" max="10" width="13.42578125" customWidth="1"/>
    <col min="11" max="11" width="14.28515625" customWidth="1"/>
    <col min="13" max="13" width="13" customWidth="1"/>
    <col min="14" max="14" width="10" customWidth="1"/>
    <col min="27" max="27" width="14.140625" customWidth="1"/>
    <col min="28" max="28" width="15.7109375" customWidth="1"/>
    <col min="30" max="30" width="12.28515625" customWidth="1"/>
    <col min="31" max="31" width="13.5703125" customWidth="1"/>
    <col min="40" max="40" width="11.42578125" customWidth="1"/>
    <col min="41" max="47" width="11.42578125" hidden="1" customWidth="1"/>
    <col min="48" max="48" width="11.42578125" customWidth="1"/>
    <col min="84" max="84" width="11.7109375" customWidth="1"/>
    <col min="85" max="85" width="12.28515625" customWidth="1"/>
    <col min="86" max="112" width="11.42578125" customWidth="1"/>
  </cols>
  <sheetData>
    <row r="1" spans="1:112" x14ac:dyDescent="0.25">
      <c r="A1" s="1" t="s">
        <v>0</v>
      </c>
      <c r="E1" t="s">
        <v>1</v>
      </c>
      <c r="K1" t="s">
        <v>2</v>
      </c>
    </row>
    <row r="2" spans="1:112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112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12" x14ac:dyDescent="0.25">
      <c r="A4" s="1" t="str">
        <f>CONCATENATE("MES: ",[13]NOMBRE!B6," - ","( ",[13]NOMBRE!C6,[13]NOMBRE!D6," )")</f>
        <v>MES: DICIEMBRE - ( 12 )</v>
      </c>
    </row>
    <row r="5" spans="1:112" x14ac:dyDescent="0.25">
      <c r="A5" s="1" t="str">
        <f>CONCATENATE("AÑO: ",[13]NOMBRE!B7)</f>
        <v>AÑO: 2024</v>
      </c>
    </row>
    <row r="6" spans="1:112" s="3" customFormat="1" ht="18" customHeight="1" x14ac:dyDescent="0.2">
      <c r="A6" s="270" t="s">
        <v>3</v>
      </c>
      <c r="B6" s="270"/>
      <c r="C6" s="270"/>
      <c r="D6" s="270"/>
      <c r="E6" s="270"/>
      <c r="F6" s="270"/>
      <c r="G6" s="270"/>
      <c r="H6" s="270"/>
      <c r="I6" s="270"/>
      <c r="J6" s="2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O6" s="4"/>
      <c r="AP6" s="4"/>
      <c r="AQ6" s="4"/>
      <c r="AR6" s="4"/>
      <c r="AS6" s="4"/>
      <c r="AT6" s="4"/>
      <c r="AU6" s="4"/>
      <c r="CE6" s="5"/>
      <c r="CF6" s="6"/>
      <c r="CG6" s="6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4"/>
    </row>
    <row r="8" spans="1:112" s="10" customFormat="1" ht="18" customHeight="1" x14ac:dyDescent="0.2">
      <c r="A8" s="177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112" x14ac:dyDescent="0.25">
      <c r="A9" s="271" t="s">
        <v>5</v>
      </c>
      <c r="B9" s="1070" t="s">
        <v>6</v>
      </c>
      <c r="C9" s="1071" t="s">
        <v>7</v>
      </c>
      <c r="D9" s="1071" t="s">
        <v>8</v>
      </c>
      <c r="E9" s="1071" t="s">
        <v>9</v>
      </c>
      <c r="F9" s="1072" t="s">
        <v>10</v>
      </c>
      <c r="G9" s="1073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1074"/>
      <c r="Z9" s="1075" t="s">
        <v>12</v>
      </c>
      <c r="AA9" s="1075"/>
      <c r="AB9" s="1075"/>
      <c r="AC9" s="1075"/>
      <c r="AD9" s="1075"/>
      <c r="AE9" s="1076"/>
    </row>
    <row r="10" spans="1:112" x14ac:dyDescent="0.25">
      <c r="A10" s="271"/>
      <c r="B10" s="274"/>
      <c r="C10" s="277"/>
      <c r="D10" s="277"/>
      <c r="E10" s="277"/>
      <c r="F10" s="280"/>
      <c r="G10" s="1077" t="s">
        <v>13</v>
      </c>
      <c r="H10" s="290"/>
      <c r="I10" s="290"/>
      <c r="J10" s="1072"/>
      <c r="K10" s="1077" t="s">
        <v>14</v>
      </c>
      <c r="L10" s="290"/>
      <c r="M10" s="290"/>
      <c r="N10" s="290"/>
      <c r="O10" s="1072"/>
      <c r="P10" s="1077" t="s">
        <v>15</v>
      </c>
      <c r="Q10" s="290"/>
      <c r="R10" s="290"/>
      <c r="S10" s="290"/>
      <c r="T10" s="1072"/>
      <c r="U10" s="1077" t="s">
        <v>16</v>
      </c>
      <c r="V10" s="290"/>
      <c r="W10" s="290"/>
      <c r="X10" s="290"/>
      <c r="Y10" s="1078"/>
      <c r="Z10" s="290" t="s">
        <v>17</v>
      </c>
      <c r="AA10" s="290"/>
      <c r="AB10" s="1072"/>
      <c r="AC10" s="1077" t="s">
        <v>18</v>
      </c>
      <c r="AD10" s="290"/>
      <c r="AE10" s="1072"/>
    </row>
    <row r="11" spans="1:112" x14ac:dyDescent="0.25">
      <c r="A11" s="271"/>
      <c r="B11" s="274"/>
      <c r="C11" s="277"/>
      <c r="D11" s="277"/>
      <c r="E11" s="277"/>
      <c r="F11" s="280"/>
      <c r="G11" s="336"/>
      <c r="H11" s="337"/>
      <c r="I11" s="337"/>
      <c r="J11" s="334"/>
      <c r="K11" s="336"/>
      <c r="L11" s="337"/>
      <c r="M11" s="337"/>
      <c r="N11" s="337"/>
      <c r="O11" s="334"/>
      <c r="P11" s="336"/>
      <c r="Q11" s="337"/>
      <c r="R11" s="337"/>
      <c r="S11" s="337"/>
      <c r="T11" s="334"/>
      <c r="U11" s="336"/>
      <c r="V11" s="337"/>
      <c r="W11" s="337"/>
      <c r="X11" s="337"/>
      <c r="Y11" s="338"/>
      <c r="Z11" s="337"/>
      <c r="AA11" s="337"/>
      <c r="AB11" s="334"/>
      <c r="AC11" s="336"/>
      <c r="AD11" s="337"/>
      <c r="AE11" s="334"/>
    </row>
    <row r="12" spans="1:112" ht="21" x14ac:dyDescent="0.25">
      <c r="A12" s="331"/>
      <c r="B12" s="332"/>
      <c r="C12" s="358"/>
      <c r="D12" s="358"/>
      <c r="E12" s="358"/>
      <c r="F12" s="334"/>
      <c r="G12" s="1080" t="s">
        <v>19</v>
      </c>
      <c r="H12" s="1081" t="s">
        <v>20</v>
      </c>
      <c r="I12" s="1081" t="s">
        <v>21</v>
      </c>
      <c r="J12" s="1082" t="s">
        <v>22</v>
      </c>
      <c r="K12" s="1080" t="s">
        <v>19</v>
      </c>
      <c r="L12" s="1081" t="s">
        <v>20</v>
      </c>
      <c r="M12" s="1081" t="s">
        <v>21</v>
      </c>
      <c r="N12" s="1081" t="s">
        <v>22</v>
      </c>
      <c r="O12" s="1082" t="s">
        <v>23</v>
      </c>
      <c r="P12" s="1080" t="s">
        <v>19</v>
      </c>
      <c r="Q12" s="1081" t="s">
        <v>20</v>
      </c>
      <c r="R12" s="1081" t="s">
        <v>21</v>
      </c>
      <c r="S12" s="1081" t="s">
        <v>22</v>
      </c>
      <c r="T12" s="1082" t="s">
        <v>23</v>
      </c>
      <c r="U12" s="1080" t="s">
        <v>19</v>
      </c>
      <c r="V12" s="1081" t="s">
        <v>20</v>
      </c>
      <c r="W12" s="1081" t="s">
        <v>21</v>
      </c>
      <c r="X12" s="1081" t="s">
        <v>22</v>
      </c>
      <c r="Y12" s="1083" t="s">
        <v>23</v>
      </c>
      <c r="Z12" s="1080" t="s">
        <v>19</v>
      </c>
      <c r="AA12" s="1081" t="s">
        <v>24</v>
      </c>
      <c r="AB12" s="1084" t="s">
        <v>25</v>
      </c>
      <c r="AC12" s="1080" t="s">
        <v>19</v>
      </c>
      <c r="AD12" s="1081" t="s">
        <v>24</v>
      </c>
      <c r="AE12" s="1084" t="s">
        <v>25</v>
      </c>
    </row>
    <row r="13" spans="1:112" x14ac:dyDescent="0.25">
      <c r="A13" s="1085" t="s">
        <v>26</v>
      </c>
      <c r="B13" s="1086">
        <f t="shared" ref="B13:AE13" si="0">SUM(B14:B17)</f>
        <v>6</v>
      </c>
      <c r="C13" s="1087">
        <f t="shared" si="0"/>
        <v>6</v>
      </c>
      <c r="D13" s="1088">
        <f t="shared" si="0"/>
        <v>6</v>
      </c>
      <c r="E13" s="1088">
        <f t="shared" si="0"/>
        <v>1484</v>
      </c>
      <c r="F13" s="1089">
        <f t="shared" si="0"/>
        <v>1369</v>
      </c>
      <c r="G13" s="1090">
        <f t="shared" si="0"/>
        <v>649</v>
      </c>
      <c r="H13" s="1088">
        <f t="shared" si="0"/>
        <v>649</v>
      </c>
      <c r="I13" s="1088">
        <f t="shared" si="0"/>
        <v>0</v>
      </c>
      <c r="J13" s="1089">
        <f t="shared" si="0"/>
        <v>0</v>
      </c>
      <c r="K13" s="1090">
        <f t="shared" si="0"/>
        <v>626.06000000000006</v>
      </c>
      <c r="L13" s="1088">
        <f t="shared" si="0"/>
        <v>512.83000000000004</v>
      </c>
      <c r="M13" s="1088">
        <f t="shared" si="0"/>
        <v>0</v>
      </c>
      <c r="N13" s="1088">
        <f t="shared" si="0"/>
        <v>1.23</v>
      </c>
      <c r="O13" s="1089">
        <f t="shared" si="0"/>
        <v>112</v>
      </c>
      <c r="P13" s="1090">
        <f t="shared" si="0"/>
        <v>458.34000000000003</v>
      </c>
      <c r="Q13" s="1088">
        <f t="shared" si="0"/>
        <v>192.67</v>
      </c>
      <c r="R13" s="1088">
        <f t="shared" si="0"/>
        <v>165.62</v>
      </c>
      <c r="S13" s="1088">
        <f t="shared" si="0"/>
        <v>12.57</v>
      </c>
      <c r="T13" s="1089">
        <f t="shared" si="0"/>
        <v>87.48</v>
      </c>
      <c r="U13" s="1090">
        <f t="shared" si="0"/>
        <v>223.09</v>
      </c>
      <c r="V13" s="1088">
        <f t="shared" si="0"/>
        <v>138.98000000000002</v>
      </c>
      <c r="W13" s="1088">
        <f t="shared" si="0"/>
        <v>12.35</v>
      </c>
      <c r="X13" s="1088">
        <f t="shared" si="0"/>
        <v>3.43</v>
      </c>
      <c r="Y13" s="1091">
        <f t="shared" si="0"/>
        <v>68.33</v>
      </c>
      <c r="Z13" s="1087">
        <f t="shared" si="0"/>
        <v>64.8</v>
      </c>
      <c r="AA13" s="1088">
        <f>SUM(AA14:AA17)</f>
        <v>47.569999999999993</v>
      </c>
      <c r="AB13" s="1092">
        <f t="shared" si="0"/>
        <v>17.23</v>
      </c>
      <c r="AC13" s="1090">
        <f t="shared" si="0"/>
        <v>34.489999999999995</v>
      </c>
      <c r="AD13" s="1088">
        <f t="shared" si="0"/>
        <v>28.19</v>
      </c>
      <c r="AE13" s="1092">
        <f t="shared" si="0"/>
        <v>6.3</v>
      </c>
    </row>
    <row r="14" spans="1:112" x14ac:dyDescent="0.25">
      <c r="A14" s="1332" t="s">
        <v>27</v>
      </c>
      <c r="B14" s="1333">
        <v>5</v>
      </c>
      <c r="C14" s="1334">
        <v>5</v>
      </c>
      <c r="D14" s="1334">
        <v>5</v>
      </c>
      <c r="E14" s="1334">
        <v>740</v>
      </c>
      <c r="F14" s="1334">
        <v>649</v>
      </c>
      <c r="G14" s="1335">
        <f>SUM(H14:J14)</f>
        <v>649</v>
      </c>
      <c r="H14" s="1336">
        <v>649</v>
      </c>
      <c r="I14" s="1334">
        <v>0</v>
      </c>
      <c r="J14" s="1334">
        <v>0</v>
      </c>
      <c r="K14" s="1093">
        <f>SUM(L14:O14)</f>
        <v>529.98</v>
      </c>
      <c r="L14" s="1336">
        <v>431.75</v>
      </c>
      <c r="M14" s="1334">
        <v>0</v>
      </c>
      <c r="N14" s="1250">
        <v>1.23</v>
      </c>
      <c r="O14" s="1337">
        <v>97</v>
      </c>
      <c r="P14" s="1093">
        <f>SUM(Q14:T14)</f>
        <v>291.49</v>
      </c>
      <c r="Q14" s="1336">
        <v>48.82</v>
      </c>
      <c r="R14" s="1334">
        <v>165.62</v>
      </c>
      <c r="S14" s="1250">
        <v>12.57</v>
      </c>
      <c r="T14" s="1337">
        <v>64.48</v>
      </c>
      <c r="U14" s="1093">
        <f>SUM(V14:Y14)</f>
        <v>124.86</v>
      </c>
      <c r="V14" s="1336">
        <v>57.75</v>
      </c>
      <c r="W14" s="1334">
        <v>12.35</v>
      </c>
      <c r="X14" s="1250">
        <v>3.43</v>
      </c>
      <c r="Y14" s="1338">
        <v>51.33</v>
      </c>
      <c r="Z14" s="1095">
        <f>SUM(AA14:AB14)</f>
        <v>56.14</v>
      </c>
      <c r="AA14" s="1334">
        <v>41.66</v>
      </c>
      <c r="AB14" s="29">
        <v>14.48</v>
      </c>
      <c r="AC14" s="1093">
        <f>SUM(AD14:AE14)</f>
        <v>17.09</v>
      </c>
      <c r="AD14" s="1334">
        <v>14.21</v>
      </c>
      <c r="AE14" s="29">
        <v>2.88</v>
      </c>
    </row>
    <row r="15" spans="1:112" x14ac:dyDescent="0.25">
      <c r="A15" s="1339" t="s">
        <v>28</v>
      </c>
      <c r="B15" s="31">
        <v>1</v>
      </c>
      <c r="C15" s="32">
        <v>1</v>
      </c>
      <c r="D15" s="32">
        <v>1</v>
      </c>
      <c r="E15" s="32">
        <v>744</v>
      </c>
      <c r="F15" s="32">
        <v>720</v>
      </c>
      <c r="G15" s="1340">
        <f>SUM(H15:J15)</f>
        <v>0</v>
      </c>
      <c r="H15" s="34">
        <v>0</v>
      </c>
      <c r="I15" s="32">
        <v>0</v>
      </c>
      <c r="J15" s="34">
        <v>0</v>
      </c>
      <c r="K15" s="1340">
        <f>SUM(L15:O15)</f>
        <v>96.08</v>
      </c>
      <c r="L15" s="34">
        <v>81.08</v>
      </c>
      <c r="M15" s="34">
        <v>0</v>
      </c>
      <c r="N15" s="1255">
        <v>0</v>
      </c>
      <c r="O15" s="1256">
        <v>15</v>
      </c>
      <c r="P15" s="1340">
        <f>SUM(Q15:T15)</f>
        <v>166.85</v>
      </c>
      <c r="Q15" s="34">
        <v>143.85</v>
      </c>
      <c r="R15" s="32">
        <v>0</v>
      </c>
      <c r="S15" s="1255">
        <v>0</v>
      </c>
      <c r="T15" s="1256">
        <v>23</v>
      </c>
      <c r="U15" s="1340">
        <f>SUM(V15:Y15)</f>
        <v>98.23</v>
      </c>
      <c r="V15" s="34">
        <v>81.23</v>
      </c>
      <c r="W15" s="32">
        <v>0</v>
      </c>
      <c r="X15" s="1255">
        <v>0</v>
      </c>
      <c r="Y15" s="1257">
        <v>17</v>
      </c>
      <c r="Z15" s="1341">
        <f>SUM(AA15:AB15)</f>
        <v>8.66</v>
      </c>
      <c r="AA15" s="32">
        <v>5.91</v>
      </c>
      <c r="AB15" s="36">
        <v>2.75</v>
      </c>
      <c r="AC15" s="1340">
        <f>SUM(AD15:AE15)</f>
        <v>17.399999999999999</v>
      </c>
      <c r="AD15" s="32">
        <v>13.98</v>
      </c>
      <c r="AE15" s="36">
        <v>3.42</v>
      </c>
    </row>
    <row r="16" spans="1:112" x14ac:dyDescent="0.25">
      <c r="A16" s="1342" t="s">
        <v>29</v>
      </c>
      <c r="B16" s="31"/>
      <c r="C16" s="32"/>
      <c r="D16" s="32"/>
      <c r="E16" s="32"/>
      <c r="F16" s="32"/>
      <c r="G16" s="1340">
        <f>SUM(H16:J16)</f>
        <v>0</v>
      </c>
      <c r="H16" s="34"/>
      <c r="I16" s="32"/>
      <c r="J16" s="38"/>
      <c r="K16" s="1340">
        <f>SUM(L16:O16)</f>
        <v>0</v>
      </c>
      <c r="L16" s="34"/>
      <c r="M16" s="38"/>
      <c r="N16" s="1260"/>
      <c r="O16" s="1261"/>
      <c r="P16" s="1340">
        <f>SUM(Q16:T16)</f>
        <v>0</v>
      </c>
      <c r="Q16" s="34"/>
      <c r="R16" s="38"/>
      <c r="S16" s="1260"/>
      <c r="T16" s="1261"/>
      <c r="U16" s="1340">
        <f>SUM(V16:Y16)</f>
        <v>0</v>
      </c>
      <c r="V16" s="34"/>
      <c r="W16" s="38"/>
      <c r="X16" s="1260"/>
      <c r="Y16" s="1262"/>
      <c r="Z16" s="1341">
        <f>SUM(AA16:AB16)</f>
        <v>0</v>
      </c>
      <c r="AA16" s="32"/>
      <c r="AB16" s="36"/>
      <c r="AC16" s="1340">
        <f>SUM(AD16:AE16)</f>
        <v>0</v>
      </c>
      <c r="AD16" s="32"/>
      <c r="AE16" s="36"/>
    </row>
    <row r="17" spans="1:31" x14ac:dyDescent="0.25">
      <c r="A17" s="673" t="s">
        <v>30</v>
      </c>
      <c r="B17" s="1263"/>
      <c r="C17" s="1264"/>
      <c r="D17" s="40"/>
      <c r="E17" s="40"/>
      <c r="F17" s="41"/>
      <c r="G17" s="1343">
        <f>SUM(H17:J17)</f>
        <v>0</v>
      </c>
      <c r="H17" s="43"/>
      <c r="I17" s="44"/>
      <c r="J17" s="1266"/>
      <c r="K17" s="1344">
        <f>SUM(L17:O17)</f>
        <v>0</v>
      </c>
      <c r="L17" s="43"/>
      <c r="M17" s="1268"/>
      <c r="N17" s="1269"/>
      <c r="O17" s="1266"/>
      <c r="P17" s="1344">
        <f>SUM(Q17:T17)</f>
        <v>0</v>
      </c>
      <c r="Q17" s="1268"/>
      <c r="R17" s="1264"/>
      <c r="S17" s="1269"/>
      <c r="T17" s="1270"/>
      <c r="U17" s="1344">
        <f>SUM(V17:Y17)</f>
        <v>0</v>
      </c>
      <c r="V17" s="1268"/>
      <c r="W17" s="1264"/>
      <c r="X17" s="1269"/>
      <c r="Y17" s="1271"/>
      <c r="Z17" s="178">
        <f>SUM(AA17:AB17)</f>
        <v>0</v>
      </c>
      <c r="AA17" s="1264"/>
      <c r="AB17" s="190"/>
      <c r="AC17" s="1343">
        <f>SUM(AD17:AE17)</f>
        <v>0</v>
      </c>
      <c r="AD17" s="1264"/>
      <c r="AE17" s="190"/>
    </row>
    <row r="18" spans="1:31" x14ac:dyDescent="0.25">
      <c r="A18" s="47" t="s">
        <v>31</v>
      </c>
    </row>
    <row r="20" spans="1:31" s="10" customFormat="1" ht="12" x14ac:dyDescent="0.2">
      <c r="A20" s="48" t="s">
        <v>32</v>
      </c>
      <c r="B20" s="49"/>
      <c r="C20" s="1345"/>
      <c r="D20" s="1345"/>
      <c r="E20" s="1345"/>
      <c r="F20" s="1345"/>
      <c r="G20" s="49"/>
    </row>
    <row r="21" spans="1:31" ht="21" x14ac:dyDescent="0.25">
      <c r="A21" s="1105" t="s">
        <v>33</v>
      </c>
      <c r="B21" s="1106" t="s">
        <v>34</v>
      </c>
      <c r="C21" s="1107" t="s">
        <v>35</v>
      </c>
      <c r="D21" s="1108" t="s">
        <v>36</v>
      </c>
      <c r="E21" s="1108" t="s">
        <v>37</v>
      </c>
      <c r="F21" s="1108" t="s">
        <v>38</v>
      </c>
      <c r="G21" s="1109" t="s">
        <v>39</v>
      </c>
    </row>
    <row r="22" spans="1:31" x14ac:dyDescent="0.25">
      <c r="A22" s="1110" t="s">
        <v>40</v>
      </c>
      <c r="B22" s="1046">
        <f>SUM(C22:G22)</f>
        <v>9</v>
      </c>
      <c r="C22" s="1111"/>
      <c r="D22" s="1273"/>
      <c r="E22" s="1273">
        <v>9</v>
      </c>
      <c r="F22" s="1273"/>
      <c r="G22" s="1274"/>
    </row>
    <row r="23" spans="1:31" x14ac:dyDescent="0.25">
      <c r="A23" s="1346" t="s">
        <v>41</v>
      </c>
      <c r="B23" s="1347">
        <f>SUM(C23:G23)</f>
        <v>330</v>
      </c>
      <c r="C23" s="1348"/>
      <c r="D23" s="1349"/>
      <c r="E23" s="1349">
        <v>330</v>
      </c>
      <c r="F23" s="1349"/>
      <c r="G23" s="1350"/>
    </row>
    <row r="24" spans="1:31" x14ac:dyDescent="0.25">
      <c r="A24" s="1346" t="s">
        <v>42</v>
      </c>
      <c r="B24" s="1347">
        <f>SUM(C24:G24)</f>
        <v>330</v>
      </c>
      <c r="C24" s="1348"/>
      <c r="D24" s="1349"/>
      <c r="E24" s="1349">
        <v>330</v>
      </c>
      <c r="F24" s="1349"/>
      <c r="G24" s="1350"/>
    </row>
    <row r="25" spans="1:31" x14ac:dyDescent="0.25">
      <c r="A25" s="1346" t="s">
        <v>43</v>
      </c>
      <c r="B25" s="1347">
        <f>SUM(C25:G25)</f>
        <v>330</v>
      </c>
      <c r="C25" s="1348"/>
      <c r="D25" s="1349"/>
      <c r="E25" s="1349">
        <v>330</v>
      </c>
      <c r="F25" s="1349"/>
      <c r="G25" s="1350"/>
    </row>
    <row r="26" spans="1:31" x14ac:dyDescent="0.25">
      <c r="A26" s="179" t="s">
        <v>44</v>
      </c>
      <c r="B26" s="691">
        <f>SUM(C26:G26)</f>
        <v>330</v>
      </c>
      <c r="C26" s="1351"/>
      <c r="D26" s="196"/>
      <c r="E26" s="1349">
        <v>330</v>
      </c>
      <c r="F26" s="196"/>
      <c r="G26" s="197"/>
    </row>
    <row r="27" spans="1:31" s="10" customFormat="1" ht="12" x14ac:dyDescent="0.2">
      <c r="A27" s="48" t="s">
        <v>45</v>
      </c>
    </row>
    <row r="28" spans="1:31" s="10" customFormat="1" ht="12" x14ac:dyDescent="0.2">
      <c r="A28" s="48" t="s">
        <v>46</v>
      </c>
      <c r="B28" s="71"/>
      <c r="C28" s="1314"/>
      <c r="D28" s="1314"/>
      <c r="E28" s="1314"/>
      <c r="F28" s="1314"/>
      <c r="G28" s="1314"/>
      <c r="H28" s="1314"/>
      <c r="I28" s="1352"/>
      <c r="J28" s="1352"/>
      <c r="K28" s="1353"/>
      <c r="L28" s="1353"/>
    </row>
    <row r="29" spans="1:31" x14ac:dyDescent="0.25">
      <c r="A29" s="295" t="s">
        <v>33</v>
      </c>
      <c r="B29" s="1031"/>
      <c r="C29" s="1042" t="s">
        <v>34</v>
      </c>
      <c r="D29" s="1283" t="s">
        <v>47</v>
      </c>
      <c r="E29" s="1034"/>
      <c r="F29" s="1112"/>
      <c r="G29" s="1113" t="s">
        <v>48</v>
      </c>
      <c r="H29" s="1113"/>
      <c r="I29" s="1113"/>
      <c r="J29" s="1113"/>
      <c r="K29" s="1113"/>
      <c r="L29" s="1114"/>
    </row>
    <row r="30" spans="1:31" x14ac:dyDescent="0.25">
      <c r="A30" s="339"/>
      <c r="B30" s="340"/>
      <c r="C30" s="342"/>
      <c r="D30" s="1284" t="s">
        <v>49</v>
      </c>
      <c r="E30" s="1284" t="s">
        <v>50</v>
      </c>
      <c r="F30" s="1044" t="s">
        <v>51</v>
      </c>
      <c r="G30" s="1115" t="s">
        <v>52</v>
      </c>
      <c r="H30" s="1284" t="s">
        <v>53</v>
      </c>
      <c r="I30" s="1284" t="s">
        <v>54</v>
      </c>
      <c r="J30" s="1284" t="s">
        <v>55</v>
      </c>
      <c r="K30" s="1284" t="s">
        <v>56</v>
      </c>
      <c r="L30" s="1284" t="s">
        <v>57</v>
      </c>
    </row>
    <row r="31" spans="1:31" x14ac:dyDescent="0.25">
      <c r="A31" s="1116" t="s">
        <v>41</v>
      </c>
      <c r="B31" s="1117"/>
      <c r="C31" s="1290">
        <f>SUM(D31:F31)</f>
        <v>95</v>
      </c>
      <c r="D31" s="1118">
        <v>1</v>
      </c>
      <c r="E31" s="1354">
        <v>2</v>
      </c>
      <c r="F31" s="1355">
        <v>92</v>
      </c>
      <c r="G31" s="1319">
        <v>1</v>
      </c>
      <c r="H31" s="1354">
        <v>63</v>
      </c>
      <c r="I31" s="1354">
        <v>22</v>
      </c>
      <c r="J31" s="1354">
        <v>4</v>
      </c>
      <c r="K31" s="1354">
        <v>0</v>
      </c>
      <c r="L31" s="1354">
        <v>5</v>
      </c>
    </row>
    <row r="32" spans="1:31" x14ac:dyDescent="0.25">
      <c r="A32" s="1356" t="s">
        <v>42</v>
      </c>
      <c r="B32" s="1357"/>
      <c r="C32" s="1290">
        <f t="shared" ref="C32:C37" si="1">SUM(D32:F32)</f>
        <v>121</v>
      </c>
      <c r="D32" s="1354">
        <v>1</v>
      </c>
      <c r="E32" s="1354">
        <v>3</v>
      </c>
      <c r="F32" s="1355">
        <v>117</v>
      </c>
      <c r="G32" s="1319">
        <v>1</v>
      </c>
      <c r="H32" s="1354">
        <v>78</v>
      </c>
      <c r="I32" s="1354">
        <v>30</v>
      </c>
      <c r="J32" s="1354">
        <v>6</v>
      </c>
      <c r="K32" s="1354">
        <v>0</v>
      </c>
      <c r="L32" s="1354">
        <v>6</v>
      </c>
    </row>
    <row r="33" spans="1:12" x14ac:dyDescent="0.25">
      <c r="A33" s="1356" t="s">
        <v>43</v>
      </c>
      <c r="B33" s="1357"/>
      <c r="C33" s="1290">
        <f t="shared" si="1"/>
        <v>870</v>
      </c>
      <c r="D33" s="1354">
        <v>3</v>
      </c>
      <c r="E33" s="1354">
        <v>19</v>
      </c>
      <c r="F33" s="1355">
        <v>848</v>
      </c>
      <c r="G33" s="1319">
        <v>2</v>
      </c>
      <c r="H33" s="1354">
        <v>573</v>
      </c>
      <c r="I33" s="1354">
        <v>226</v>
      </c>
      <c r="J33" s="1354">
        <v>15</v>
      </c>
      <c r="K33" s="1354">
        <v>0</v>
      </c>
      <c r="L33" s="1354">
        <v>54</v>
      </c>
    </row>
    <row r="34" spans="1:12" x14ac:dyDescent="0.25">
      <c r="A34" s="699" t="s">
        <v>44</v>
      </c>
      <c r="B34" s="700"/>
      <c r="C34" s="701">
        <f t="shared" si="1"/>
        <v>91</v>
      </c>
      <c r="D34" s="702">
        <v>1</v>
      </c>
      <c r="E34" s="702">
        <v>1</v>
      </c>
      <c r="F34" s="703">
        <v>89</v>
      </c>
      <c r="G34" s="704">
        <v>1</v>
      </c>
      <c r="H34" s="702">
        <v>62</v>
      </c>
      <c r="I34" s="702">
        <v>20</v>
      </c>
      <c r="J34" s="702">
        <v>4</v>
      </c>
      <c r="K34" s="702">
        <v>0</v>
      </c>
      <c r="L34" s="702">
        <v>4</v>
      </c>
    </row>
    <row r="35" spans="1:12" x14ac:dyDescent="0.25">
      <c r="A35" s="311" t="s">
        <v>58</v>
      </c>
      <c r="B35" s="80" t="s">
        <v>59</v>
      </c>
      <c r="C35" s="1290">
        <f t="shared" si="1"/>
        <v>3</v>
      </c>
      <c r="D35" s="1354">
        <v>0</v>
      </c>
      <c r="E35" s="1354">
        <v>0</v>
      </c>
      <c r="F35" s="1355">
        <v>3</v>
      </c>
      <c r="G35" s="1319">
        <v>0</v>
      </c>
      <c r="H35" s="1354">
        <v>2</v>
      </c>
      <c r="I35" s="1354">
        <v>1</v>
      </c>
      <c r="J35" s="1354">
        <v>0</v>
      </c>
      <c r="K35" s="1354">
        <v>0</v>
      </c>
      <c r="L35" s="1354">
        <v>0</v>
      </c>
    </row>
    <row r="36" spans="1:12" x14ac:dyDescent="0.25">
      <c r="A36" s="346"/>
      <c r="B36" s="705" t="s">
        <v>60</v>
      </c>
      <c r="C36" s="179">
        <f t="shared" si="1"/>
        <v>0</v>
      </c>
      <c r="D36" s="180">
        <v>0</v>
      </c>
      <c r="E36" s="180">
        <v>0</v>
      </c>
      <c r="F36" s="181">
        <v>0</v>
      </c>
      <c r="G36" s="182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</row>
    <row r="37" spans="1:12" x14ac:dyDescent="0.25">
      <c r="A37" s="347" t="s">
        <v>61</v>
      </c>
      <c r="B37" s="348"/>
      <c r="C37" s="183">
        <f t="shared" si="1"/>
        <v>3</v>
      </c>
      <c r="D37" s="180">
        <v>0</v>
      </c>
      <c r="E37" s="180">
        <v>0</v>
      </c>
      <c r="F37" s="181">
        <v>3</v>
      </c>
      <c r="G37" s="182">
        <v>0</v>
      </c>
      <c r="H37" s="180">
        <v>3</v>
      </c>
      <c r="I37" s="180">
        <v>0</v>
      </c>
      <c r="J37" s="180">
        <v>0</v>
      </c>
      <c r="K37" s="180">
        <v>0</v>
      </c>
      <c r="L37" s="180">
        <v>0</v>
      </c>
    </row>
    <row r="38" spans="1:12" s="10" customFormat="1" ht="12" x14ac:dyDescent="0.2">
      <c r="A38" s="1358" t="s">
        <v>62</v>
      </c>
      <c r="B38" s="1359"/>
    </row>
    <row r="39" spans="1:12" x14ac:dyDescent="0.25">
      <c r="A39" s="1284" t="s">
        <v>63</v>
      </c>
      <c r="B39" s="1284" t="s">
        <v>19</v>
      </c>
    </row>
    <row r="40" spans="1:12" x14ac:dyDescent="0.25">
      <c r="A40" s="1290" t="s">
        <v>64</v>
      </c>
      <c r="B40" s="1354">
        <v>155</v>
      </c>
    </row>
    <row r="41" spans="1:12" x14ac:dyDescent="0.25">
      <c r="A41" s="1290" t="s">
        <v>65</v>
      </c>
      <c r="B41" s="1354">
        <v>649</v>
      </c>
    </row>
    <row r="42" spans="1:12" x14ac:dyDescent="0.25">
      <c r="A42" s="1290" t="s">
        <v>66</v>
      </c>
      <c r="B42" s="1354">
        <v>876</v>
      </c>
    </row>
    <row r="43" spans="1:12" x14ac:dyDescent="0.25">
      <c r="A43" s="1290" t="s">
        <v>67</v>
      </c>
      <c r="B43" s="1354"/>
    </row>
    <row r="44" spans="1:12" x14ac:dyDescent="0.25">
      <c r="A44" s="1290" t="s">
        <v>68</v>
      </c>
      <c r="B44" s="1354">
        <v>528</v>
      </c>
    </row>
    <row r="45" spans="1:12" x14ac:dyDescent="0.25">
      <c r="A45" s="1290" t="s">
        <v>69</v>
      </c>
      <c r="B45" s="1354"/>
    </row>
    <row r="46" spans="1:12" x14ac:dyDescent="0.25">
      <c r="A46" s="1290" t="s">
        <v>70</v>
      </c>
      <c r="B46" s="1354"/>
    </row>
    <row r="47" spans="1:12" x14ac:dyDescent="0.25">
      <c r="A47" s="85" t="s">
        <v>71</v>
      </c>
      <c r="B47" s="86"/>
    </row>
    <row r="48" spans="1:12" x14ac:dyDescent="0.25">
      <c r="A48" s="701" t="s">
        <v>72</v>
      </c>
      <c r="B48" s="702"/>
    </row>
    <row r="49" spans="1:6" s="10" customFormat="1" ht="12" x14ac:dyDescent="0.2">
      <c r="A49" s="1360" t="s">
        <v>73</v>
      </c>
      <c r="B49" s="71"/>
      <c r="C49" s="9"/>
      <c r="D49" s="1361"/>
      <c r="E49" s="1361"/>
    </row>
    <row r="50" spans="1:6" ht="31.5" x14ac:dyDescent="0.25">
      <c r="A50" s="1284" t="s">
        <v>33</v>
      </c>
      <c r="B50" s="1284" t="s">
        <v>34</v>
      </c>
      <c r="C50" s="1284" t="s">
        <v>74</v>
      </c>
      <c r="D50" s="1284" t="s">
        <v>75</v>
      </c>
      <c r="E50" s="1284" t="s">
        <v>76</v>
      </c>
    </row>
    <row r="51" spans="1:6" x14ac:dyDescent="0.25">
      <c r="A51" s="1290" t="s">
        <v>77</v>
      </c>
      <c r="B51" s="1291">
        <f>SUM(C51:E51)</f>
        <v>930</v>
      </c>
      <c r="C51" s="1292">
        <v>930</v>
      </c>
      <c r="D51" s="1292">
        <v>0</v>
      </c>
      <c r="E51" s="1292">
        <v>0</v>
      </c>
    </row>
    <row r="52" spans="1:6" x14ac:dyDescent="0.25">
      <c r="A52" s="1290" t="s">
        <v>78</v>
      </c>
      <c r="B52" s="1291">
        <f>SUM(C52:E52)</f>
        <v>870</v>
      </c>
      <c r="C52" s="1292">
        <v>870</v>
      </c>
      <c r="D52" s="1292">
        <v>0</v>
      </c>
      <c r="E52" s="1292">
        <v>0</v>
      </c>
    </row>
    <row r="53" spans="1:6" x14ac:dyDescent="0.25">
      <c r="A53" s="701" t="s">
        <v>79</v>
      </c>
      <c r="B53" s="709">
        <f>SUM(C53:E53)</f>
        <v>60</v>
      </c>
      <c r="C53" s="710">
        <v>60</v>
      </c>
      <c r="D53" s="710">
        <v>0</v>
      </c>
      <c r="E53" s="710">
        <v>0</v>
      </c>
    </row>
    <row r="54" spans="1:6" s="10" customFormat="1" ht="12" x14ac:dyDescent="0.2">
      <c r="A54" s="1362" t="s">
        <v>80</v>
      </c>
      <c r="B54" s="93"/>
      <c r="C54" s="94"/>
      <c r="D54" s="94"/>
      <c r="E54" s="1363"/>
      <c r="F54" s="1363"/>
    </row>
    <row r="55" spans="1:6" ht="31.5" x14ac:dyDescent="0.25">
      <c r="A55" s="1294" t="s">
        <v>81</v>
      </c>
      <c r="B55" s="1294" t="s">
        <v>34</v>
      </c>
      <c r="C55" s="1295" t="s">
        <v>82</v>
      </c>
      <c r="D55" s="1045" t="s">
        <v>83</v>
      </c>
      <c r="E55" s="1119" t="s">
        <v>51</v>
      </c>
      <c r="F55" s="1115" t="s">
        <v>76</v>
      </c>
    </row>
    <row r="56" spans="1:6" x14ac:dyDescent="0.25">
      <c r="A56" s="1120" t="s">
        <v>84</v>
      </c>
      <c r="B56" s="1121">
        <f>SUM(C56:E56)</f>
        <v>0</v>
      </c>
      <c r="C56" s="996"/>
      <c r="D56" s="1122"/>
      <c r="E56" s="1296"/>
      <c r="F56" s="1364"/>
    </row>
    <row r="57" spans="1:6" x14ac:dyDescent="0.25">
      <c r="A57" s="1365" t="s">
        <v>85</v>
      </c>
      <c r="B57" s="1366">
        <f>SUM(C57:E57)</f>
        <v>0</v>
      </c>
      <c r="C57" s="1367"/>
      <c r="D57" s="1368"/>
      <c r="E57" s="1369"/>
      <c r="F57" s="1364"/>
    </row>
    <row r="58" spans="1:6" x14ac:dyDescent="0.25">
      <c r="A58" s="184" t="s">
        <v>86</v>
      </c>
      <c r="B58" s="185">
        <f>SUM(C58:E58)</f>
        <v>11</v>
      </c>
      <c r="C58" s="1370"/>
      <c r="D58" s="719"/>
      <c r="E58" s="1371">
        <v>11</v>
      </c>
      <c r="F58" s="721"/>
    </row>
    <row r="59" spans="1:6" s="10" customFormat="1" ht="12" x14ac:dyDescent="0.2">
      <c r="A59" s="1362" t="s">
        <v>87</v>
      </c>
      <c r="B59" s="107"/>
      <c r="C59" s="107"/>
      <c r="D59" s="107"/>
      <c r="E59" s="107"/>
    </row>
    <row r="60" spans="1:6" ht="21" x14ac:dyDescent="0.25">
      <c r="A60" s="1372" t="s">
        <v>88</v>
      </c>
      <c r="B60" s="991" t="s">
        <v>89</v>
      </c>
      <c r="C60" s="992" t="s">
        <v>90</v>
      </c>
      <c r="D60" s="993" t="s">
        <v>91</v>
      </c>
      <c r="E60" s="991" t="s">
        <v>92</v>
      </c>
    </row>
    <row r="61" spans="1:6" x14ac:dyDescent="0.25">
      <c r="A61" s="994" t="s">
        <v>93</v>
      </c>
      <c r="B61" s="995"/>
      <c r="C61" s="996"/>
      <c r="D61" s="174"/>
      <c r="E61" s="997"/>
    </row>
    <row r="62" spans="1:6" x14ac:dyDescent="0.25">
      <c r="A62" s="1373" t="s">
        <v>94</v>
      </c>
      <c r="B62" s="1374"/>
      <c r="C62" s="1367"/>
      <c r="D62" s="1375"/>
      <c r="E62" s="1376"/>
    </row>
    <row r="63" spans="1:6" x14ac:dyDescent="0.25">
      <c r="A63" s="1373" t="s">
        <v>95</v>
      </c>
      <c r="B63" s="1374"/>
      <c r="C63" s="1367"/>
      <c r="D63" s="1375"/>
      <c r="E63" s="1376"/>
    </row>
    <row r="64" spans="1:6" x14ac:dyDescent="0.25">
      <c r="A64" s="1373" t="s">
        <v>96</v>
      </c>
      <c r="B64" s="1374"/>
      <c r="C64" s="1367"/>
      <c r="D64" s="1375"/>
      <c r="E64" s="1376"/>
    </row>
    <row r="65" spans="1:47" x14ac:dyDescent="0.25">
      <c r="A65" s="1373" t="s">
        <v>97</v>
      </c>
      <c r="B65" s="1374"/>
      <c r="C65" s="1367"/>
      <c r="D65" s="1375"/>
      <c r="E65" s="1376"/>
    </row>
    <row r="66" spans="1:47" x14ac:dyDescent="0.25">
      <c r="A66" s="1377" t="s">
        <v>98</v>
      </c>
      <c r="B66" s="729">
        <v>11</v>
      </c>
      <c r="C66" s="1370">
        <v>10</v>
      </c>
      <c r="D66" s="1378">
        <v>1</v>
      </c>
      <c r="E66" s="731">
        <v>10</v>
      </c>
    </row>
    <row r="67" spans="1:47" x14ac:dyDescent="0.25">
      <c r="A67" s="1379" t="s">
        <v>34</v>
      </c>
      <c r="B67" s="1380">
        <f>SUM(B61:B66)</f>
        <v>11</v>
      </c>
      <c r="C67" s="1380">
        <f>SUM(C61:C66)</f>
        <v>10</v>
      </c>
      <c r="D67" s="198">
        <f>SUM(D61:D66)</f>
        <v>1</v>
      </c>
      <c r="E67" s="1006">
        <f>SUM(E61:E66)</f>
        <v>10</v>
      </c>
    </row>
    <row r="68" spans="1:47" s="10" customFormat="1" ht="12" x14ac:dyDescent="0.2">
      <c r="A68" s="1381" t="s">
        <v>99</v>
      </c>
      <c r="B68" s="349"/>
      <c r="C68" s="349"/>
      <c r="D68" s="349"/>
      <c r="E68" s="350"/>
      <c r="F68" s="1314"/>
      <c r="G68" s="1314"/>
      <c r="H68" s="1314"/>
      <c r="I68" s="1314"/>
    </row>
    <row r="69" spans="1:47" ht="21" x14ac:dyDescent="0.25">
      <c r="A69" s="1284" t="s">
        <v>100</v>
      </c>
      <c r="B69" s="1284" t="s">
        <v>101</v>
      </c>
      <c r="C69" s="1284" t="s">
        <v>34</v>
      </c>
      <c r="D69" s="1382" t="s">
        <v>102</v>
      </c>
      <c r="E69" s="1010" t="s">
        <v>103</v>
      </c>
      <c r="F69" s="1011" t="s">
        <v>104</v>
      </c>
      <c r="G69" s="1011" t="s">
        <v>105</v>
      </c>
      <c r="H69" s="1011" t="s">
        <v>106</v>
      </c>
      <c r="I69" s="1012" t="s">
        <v>50</v>
      </c>
    </row>
    <row r="70" spans="1:47" x14ac:dyDescent="0.25">
      <c r="A70" s="1383" t="s">
        <v>107</v>
      </c>
      <c r="B70" s="1014"/>
      <c r="C70" s="1384">
        <f>SUM(D70:I70)</f>
        <v>181</v>
      </c>
      <c r="D70" s="1385">
        <v>36</v>
      </c>
      <c r="E70" s="1017">
        <v>17</v>
      </c>
      <c r="F70" s="1017">
        <v>27</v>
      </c>
      <c r="G70" s="1017">
        <v>48</v>
      </c>
      <c r="H70" s="1017">
        <v>26</v>
      </c>
      <c r="I70" s="1018">
        <v>27</v>
      </c>
    </row>
    <row r="71" spans="1:47" ht="22.5" x14ac:dyDescent="0.25">
      <c r="A71" s="1019" t="s">
        <v>108</v>
      </c>
      <c r="B71" s="1020" t="s">
        <v>109</v>
      </c>
      <c r="C71" s="1021">
        <f>SUM(D71:I71)</f>
        <v>83</v>
      </c>
      <c r="D71" s="1318">
        <v>43</v>
      </c>
      <c r="E71" s="1386">
        <v>28</v>
      </c>
      <c r="F71" s="1386">
        <v>12</v>
      </c>
      <c r="G71" s="1386"/>
      <c r="H71" s="1386"/>
      <c r="I71" s="1387"/>
    </row>
    <row r="72" spans="1:47" ht="22.5" x14ac:dyDescent="0.25">
      <c r="A72" s="354"/>
      <c r="B72" s="128" t="s">
        <v>110</v>
      </c>
      <c r="C72" s="129">
        <f>SUM(D72:I72)</f>
        <v>107</v>
      </c>
      <c r="D72" s="130">
        <v>72</v>
      </c>
      <c r="E72" s="131">
        <v>33</v>
      </c>
      <c r="F72" s="131">
        <v>2</v>
      </c>
      <c r="G72" s="131"/>
      <c r="H72" s="131"/>
      <c r="I72" s="132"/>
    </row>
    <row r="73" spans="1:47" ht="22.5" x14ac:dyDescent="0.25">
      <c r="A73" s="1019" t="s">
        <v>111</v>
      </c>
      <c r="B73" s="1020" t="s">
        <v>109</v>
      </c>
      <c r="C73" s="1021">
        <f>SUM(D73:I73)</f>
        <v>46</v>
      </c>
      <c r="D73" s="1025">
        <v>26</v>
      </c>
      <c r="E73" s="175">
        <v>13</v>
      </c>
      <c r="F73" s="175">
        <v>7</v>
      </c>
      <c r="G73" s="175"/>
      <c r="H73" s="175"/>
      <c r="I73" s="1026"/>
    </row>
    <row r="74" spans="1:47" ht="22.5" x14ac:dyDescent="0.25">
      <c r="A74" s="354"/>
      <c r="B74" s="186" t="s">
        <v>110</v>
      </c>
      <c r="C74" s="187">
        <f>SUM(D74:I74)</f>
        <v>6</v>
      </c>
      <c r="D74" s="1316">
        <v>3</v>
      </c>
      <c r="E74" s="1317">
        <v>1</v>
      </c>
      <c r="F74" s="1317">
        <v>2</v>
      </c>
      <c r="G74" s="1317"/>
      <c r="H74" s="1317"/>
      <c r="I74" s="704"/>
    </row>
    <row r="75" spans="1:47" s="10" customFormat="1" ht="12" x14ac:dyDescent="0.2">
      <c r="A75" s="1388" t="s">
        <v>112</v>
      </c>
      <c r="B75" s="1389"/>
      <c r="C75" s="1389"/>
      <c r="D75" s="1390"/>
      <c r="E75" s="1390"/>
      <c r="F75" s="1390"/>
      <c r="G75" s="1390"/>
      <c r="H75" s="1391"/>
      <c r="I75" s="1391"/>
    </row>
    <row r="76" spans="1:47" ht="15" customHeight="1" x14ac:dyDescent="0.25">
      <c r="A76" s="1031" t="s">
        <v>113</v>
      </c>
      <c r="B76" s="1032" t="s">
        <v>114</v>
      </c>
      <c r="C76" s="1031"/>
      <c r="D76" s="1032" t="s">
        <v>115</v>
      </c>
      <c r="E76" s="1031"/>
      <c r="F76" s="1283" t="s">
        <v>116</v>
      </c>
      <c r="G76" s="1034"/>
      <c r="H76" s="1034"/>
      <c r="I76" s="1035"/>
    </row>
    <row r="77" spans="1:47" ht="15" customHeight="1" x14ac:dyDescent="0.25">
      <c r="A77" s="322"/>
      <c r="B77" s="355"/>
      <c r="C77" s="340"/>
      <c r="D77" s="355"/>
      <c r="E77" s="340"/>
      <c r="F77" s="1283" t="s">
        <v>117</v>
      </c>
      <c r="G77" s="1035"/>
      <c r="H77" s="1283" t="s">
        <v>118</v>
      </c>
      <c r="I77" s="1035"/>
    </row>
    <row r="78" spans="1:47" ht="21" x14ac:dyDescent="0.25">
      <c r="A78" s="340"/>
      <c r="B78" s="1295" t="s">
        <v>49</v>
      </c>
      <c r="C78" s="1037" t="s">
        <v>119</v>
      </c>
      <c r="D78" s="1295" t="s">
        <v>49</v>
      </c>
      <c r="E78" s="1037" t="s">
        <v>119</v>
      </c>
      <c r="F78" s="1295" t="s">
        <v>49</v>
      </c>
      <c r="G78" s="1037" t="s">
        <v>119</v>
      </c>
      <c r="H78" s="1295" t="s">
        <v>49</v>
      </c>
      <c r="I78" s="1392" t="s">
        <v>119</v>
      </c>
    </row>
    <row r="79" spans="1:47" x14ac:dyDescent="0.25">
      <c r="A79" s="1039" t="s">
        <v>120</v>
      </c>
      <c r="B79" s="1318">
        <v>0</v>
      </c>
      <c r="C79" s="1387">
        <v>3</v>
      </c>
      <c r="D79" s="1318">
        <v>42</v>
      </c>
      <c r="E79" s="1387">
        <v>156</v>
      </c>
      <c r="F79" s="1320">
        <v>43</v>
      </c>
      <c r="G79" s="1364">
        <v>164</v>
      </c>
      <c r="H79" s="1320">
        <v>1</v>
      </c>
      <c r="I79" s="1364">
        <v>8</v>
      </c>
      <c r="J79" t="str">
        <f>AO79</f>
        <v/>
      </c>
      <c r="AO79" s="140" t="str">
        <f>IF((D79+E79)&lt;((F79+G79)-(H79+I79)),"* La suma de los pacientes intervenidos debe ser mayor o igual a la Suma de Pacientes Programados menos la suma de Pacientes Suspendidos","")</f>
        <v/>
      </c>
      <c r="AP79" s="140"/>
      <c r="AQ79" s="140"/>
      <c r="AS79" s="141">
        <f>IF((D79+E79)&lt;((F79+G79)-(H79+I79)),1,0)</f>
        <v>0</v>
      </c>
      <c r="AT79" s="141"/>
      <c r="AU79" s="141"/>
    </row>
    <row r="80" spans="1:47" x14ac:dyDescent="0.25">
      <c r="A80" s="588" t="s">
        <v>121</v>
      </c>
      <c r="B80" s="648">
        <v>0</v>
      </c>
      <c r="C80" s="590">
        <v>0</v>
      </c>
      <c r="D80" s="648">
        <v>0</v>
      </c>
      <c r="E80" s="590">
        <v>0</v>
      </c>
      <c r="F80" s="650">
        <v>0</v>
      </c>
      <c r="G80" s="592">
        <v>0</v>
      </c>
      <c r="H80" s="650">
        <v>0</v>
      </c>
      <c r="I80" s="592">
        <v>0</v>
      </c>
      <c r="J80" t="str">
        <f t="shared" ref="J80:J91" si="2">AO80</f>
        <v/>
      </c>
      <c r="AO80" s="140" t="str">
        <f t="shared" ref="AO80:AO91" si="3">IF((D80+E80)&lt;((F80+G80)-(H80+I80)),"* La suma de los pacientes intervenidos debe ser mayor o igual a la Suma de Pacientes Programados menos la suma de Pacientes Suspendidos","")</f>
        <v/>
      </c>
      <c r="AP80" s="140"/>
      <c r="AQ80" s="140"/>
      <c r="AS80" s="141">
        <f t="shared" ref="AS80:AS91" si="4">IF((D80+E80)&lt;((F80+G80)-(H80+I80)),1,0)</f>
        <v>0</v>
      </c>
      <c r="AT80" s="141"/>
      <c r="AU80" s="141"/>
    </row>
    <row r="81" spans="1:47" x14ac:dyDescent="0.25">
      <c r="A81" s="588" t="s">
        <v>122</v>
      </c>
      <c r="B81" s="648">
        <v>0</v>
      </c>
      <c r="C81" s="590">
        <v>0</v>
      </c>
      <c r="D81" s="648">
        <v>1</v>
      </c>
      <c r="E81" s="590">
        <v>1</v>
      </c>
      <c r="F81" s="650">
        <v>1</v>
      </c>
      <c r="G81" s="592">
        <v>1</v>
      </c>
      <c r="H81" s="650">
        <v>0</v>
      </c>
      <c r="I81" s="592">
        <v>0</v>
      </c>
      <c r="J81" t="str">
        <f t="shared" si="2"/>
        <v/>
      </c>
      <c r="AO81" s="140" t="str">
        <f t="shared" si="3"/>
        <v/>
      </c>
      <c r="AP81" s="140"/>
      <c r="AQ81" s="140"/>
      <c r="AS81" s="141">
        <f t="shared" si="4"/>
        <v>0</v>
      </c>
      <c r="AT81" s="141"/>
      <c r="AU81" s="141"/>
    </row>
    <row r="82" spans="1:47" x14ac:dyDescent="0.25">
      <c r="A82" s="588" t="s">
        <v>123</v>
      </c>
      <c r="B82" s="648">
        <v>0</v>
      </c>
      <c r="C82" s="590">
        <v>0</v>
      </c>
      <c r="D82" s="650">
        <v>0</v>
      </c>
      <c r="E82" s="592">
        <v>0</v>
      </c>
      <c r="F82" s="650">
        <v>0</v>
      </c>
      <c r="G82" s="592">
        <v>0</v>
      </c>
      <c r="H82" s="650">
        <v>0</v>
      </c>
      <c r="I82" s="592">
        <v>0</v>
      </c>
      <c r="J82" t="str">
        <f t="shared" si="2"/>
        <v/>
      </c>
      <c r="AO82" s="140" t="str">
        <f t="shared" si="3"/>
        <v/>
      </c>
      <c r="AP82" s="140"/>
      <c r="AQ82" s="140"/>
      <c r="AS82" s="141">
        <f t="shared" si="4"/>
        <v>0</v>
      </c>
      <c r="AT82" s="141"/>
      <c r="AU82" s="141"/>
    </row>
    <row r="83" spans="1:47" x14ac:dyDescent="0.25">
      <c r="A83" s="588" t="s">
        <v>124</v>
      </c>
      <c r="B83" s="648">
        <v>0</v>
      </c>
      <c r="C83" s="590">
        <v>3</v>
      </c>
      <c r="D83" s="648">
        <v>12</v>
      </c>
      <c r="E83" s="590">
        <v>72</v>
      </c>
      <c r="F83" s="650">
        <v>12</v>
      </c>
      <c r="G83" s="592">
        <v>76</v>
      </c>
      <c r="H83" s="650">
        <v>0</v>
      </c>
      <c r="I83" s="592">
        <v>4</v>
      </c>
      <c r="J83" t="str">
        <f t="shared" si="2"/>
        <v/>
      </c>
      <c r="AO83" s="140" t="str">
        <f t="shared" si="3"/>
        <v/>
      </c>
      <c r="AP83" s="140"/>
      <c r="AQ83" s="140"/>
      <c r="AS83" s="141">
        <f t="shared" si="4"/>
        <v>0</v>
      </c>
      <c r="AT83" s="141"/>
      <c r="AU83" s="141"/>
    </row>
    <row r="84" spans="1:47" x14ac:dyDescent="0.25">
      <c r="A84" s="588" t="s">
        <v>125</v>
      </c>
      <c r="B84" s="648">
        <v>0</v>
      </c>
      <c r="C84" s="590">
        <v>0</v>
      </c>
      <c r="D84" s="650">
        <v>0</v>
      </c>
      <c r="E84" s="592">
        <v>0</v>
      </c>
      <c r="F84" s="650">
        <v>0</v>
      </c>
      <c r="G84" s="592">
        <v>0</v>
      </c>
      <c r="H84" s="650">
        <v>0</v>
      </c>
      <c r="I84" s="592">
        <v>0</v>
      </c>
      <c r="J84" t="str">
        <f t="shared" si="2"/>
        <v/>
      </c>
      <c r="AO84" s="140" t="str">
        <f t="shared" si="3"/>
        <v/>
      </c>
      <c r="AP84" s="140"/>
      <c r="AQ84" s="140"/>
      <c r="AS84" s="141">
        <f t="shared" si="4"/>
        <v>0</v>
      </c>
      <c r="AT84" s="141"/>
      <c r="AU84" s="141"/>
    </row>
    <row r="85" spans="1:47" x14ac:dyDescent="0.25">
      <c r="A85" s="588" t="s">
        <v>126</v>
      </c>
      <c r="B85" s="648">
        <v>0</v>
      </c>
      <c r="C85" s="590">
        <v>0</v>
      </c>
      <c r="D85" s="648">
        <v>24</v>
      </c>
      <c r="E85" s="590">
        <v>4</v>
      </c>
      <c r="F85" s="650">
        <v>24</v>
      </c>
      <c r="G85" s="592">
        <v>5</v>
      </c>
      <c r="H85" s="650">
        <v>0</v>
      </c>
      <c r="I85" s="592">
        <v>1</v>
      </c>
      <c r="J85" t="str">
        <f t="shared" si="2"/>
        <v/>
      </c>
      <c r="AO85" s="140" t="str">
        <f t="shared" si="3"/>
        <v/>
      </c>
      <c r="AP85" s="140"/>
      <c r="AQ85" s="140"/>
      <c r="AS85" s="141">
        <f t="shared" si="4"/>
        <v>0</v>
      </c>
      <c r="AT85" s="141"/>
      <c r="AU85" s="141"/>
    </row>
    <row r="86" spans="1:47" x14ac:dyDescent="0.25">
      <c r="A86" s="588" t="s">
        <v>127</v>
      </c>
      <c r="B86" s="648">
        <v>0</v>
      </c>
      <c r="C86" s="590">
        <v>0</v>
      </c>
      <c r="D86" s="648">
        <v>0</v>
      </c>
      <c r="E86" s="590">
        <v>144</v>
      </c>
      <c r="F86" s="650">
        <v>0</v>
      </c>
      <c r="G86" s="592">
        <v>144</v>
      </c>
      <c r="H86" s="650">
        <v>0</v>
      </c>
      <c r="I86" s="592">
        <v>0</v>
      </c>
      <c r="J86" t="str">
        <f t="shared" si="2"/>
        <v/>
      </c>
      <c r="AO86" s="140" t="str">
        <f t="shared" si="3"/>
        <v/>
      </c>
      <c r="AP86" s="140"/>
      <c r="AQ86" s="140"/>
      <c r="AS86" s="141">
        <f t="shared" si="4"/>
        <v>0</v>
      </c>
      <c r="AT86" s="141"/>
      <c r="AU86" s="141"/>
    </row>
    <row r="87" spans="1:47" x14ac:dyDescent="0.25">
      <c r="A87" s="588" t="s">
        <v>128</v>
      </c>
      <c r="B87" s="648">
        <v>0</v>
      </c>
      <c r="C87" s="590">
        <v>0</v>
      </c>
      <c r="D87" s="648">
        <v>0</v>
      </c>
      <c r="E87" s="590">
        <v>60</v>
      </c>
      <c r="F87" s="650">
        <v>0</v>
      </c>
      <c r="G87" s="592">
        <v>60</v>
      </c>
      <c r="H87" s="650">
        <v>0</v>
      </c>
      <c r="I87" s="592">
        <v>0</v>
      </c>
      <c r="J87" t="str">
        <f t="shared" si="2"/>
        <v/>
      </c>
      <c r="AO87" s="140" t="str">
        <f t="shared" si="3"/>
        <v/>
      </c>
      <c r="AP87" s="140"/>
      <c r="AQ87" s="140"/>
      <c r="AS87" s="141">
        <f t="shared" si="4"/>
        <v>0</v>
      </c>
      <c r="AT87" s="141"/>
      <c r="AU87" s="141"/>
    </row>
    <row r="88" spans="1:47" x14ac:dyDescent="0.25">
      <c r="A88" s="588" t="s">
        <v>129</v>
      </c>
      <c r="B88" s="648">
        <v>0</v>
      </c>
      <c r="C88" s="590">
        <v>0</v>
      </c>
      <c r="D88" s="648">
        <v>0</v>
      </c>
      <c r="E88" s="590">
        <v>31</v>
      </c>
      <c r="F88" s="650">
        <v>0</v>
      </c>
      <c r="G88" s="592">
        <v>34</v>
      </c>
      <c r="H88" s="650">
        <v>0</v>
      </c>
      <c r="I88" s="592">
        <v>3</v>
      </c>
      <c r="J88" t="str">
        <f t="shared" si="2"/>
        <v/>
      </c>
      <c r="AO88" s="140" t="str">
        <f t="shared" si="3"/>
        <v/>
      </c>
      <c r="AP88" s="140"/>
      <c r="AQ88" s="140"/>
      <c r="AS88" s="141">
        <f t="shared" si="4"/>
        <v>0</v>
      </c>
      <c r="AT88" s="141"/>
      <c r="AU88" s="141"/>
    </row>
    <row r="89" spans="1:47" x14ac:dyDescent="0.25">
      <c r="A89" s="588" t="s">
        <v>130</v>
      </c>
      <c r="B89" s="648">
        <v>0</v>
      </c>
      <c r="C89" s="590">
        <v>0</v>
      </c>
      <c r="D89" s="648">
        <v>0</v>
      </c>
      <c r="E89" s="590">
        <v>15</v>
      </c>
      <c r="F89" s="650">
        <v>0</v>
      </c>
      <c r="G89" s="592">
        <v>17</v>
      </c>
      <c r="H89" s="650">
        <v>0</v>
      </c>
      <c r="I89" s="592">
        <v>2</v>
      </c>
      <c r="J89" t="str">
        <f t="shared" si="2"/>
        <v/>
      </c>
      <c r="AO89" s="140" t="str">
        <f t="shared" si="3"/>
        <v/>
      </c>
      <c r="AP89" s="140"/>
      <c r="AQ89" s="140"/>
      <c r="AS89" s="141">
        <f t="shared" si="4"/>
        <v>0</v>
      </c>
      <c r="AT89" s="141"/>
      <c r="AU89" s="141"/>
    </row>
    <row r="90" spans="1:47" x14ac:dyDescent="0.25">
      <c r="A90" s="588" t="s">
        <v>131</v>
      </c>
      <c r="B90" s="648">
        <v>0</v>
      </c>
      <c r="C90" s="590">
        <v>0</v>
      </c>
      <c r="D90" s="648">
        <v>0</v>
      </c>
      <c r="E90" s="590">
        <v>2</v>
      </c>
      <c r="F90" s="650">
        <v>0</v>
      </c>
      <c r="G90" s="592">
        <v>2</v>
      </c>
      <c r="H90" s="650">
        <v>0</v>
      </c>
      <c r="I90" s="592">
        <v>0</v>
      </c>
      <c r="J90" t="str">
        <f t="shared" si="2"/>
        <v/>
      </c>
      <c r="AO90" s="140" t="str">
        <f t="shared" si="3"/>
        <v/>
      </c>
      <c r="AP90" s="140"/>
      <c r="AQ90" s="140"/>
      <c r="AS90" s="141">
        <f t="shared" si="4"/>
        <v>0</v>
      </c>
      <c r="AT90" s="141"/>
      <c r="AU90" s="141"/>
    </row>
    <row r="91" spans="1:47" x14ac:dyDescent="0.25">
      <c r="A91" s="588" t="s">
        <v>132</v>
      </c>
      <c r="B91" s="648">
        <v>0</v>
      </c>
      <c r="C91" s="590">
        <v>0</v>
      </c>
      <c r="D91" s="650">
        <v>0</v>
      </c>
      <c r="E91" s="592">
        <v>0</v>
      </c>
      <c r="F91" s="650">
        <v>0</v>
      </c>
      <c r="G91" s="592">
        <v>0</v>
      </c>
      <c r="H91" s="650">
        <v>0</v>
      </c>
      <c r="I91" s="592">
        <v>0</v>
      </c>
      <c r="J91" t="str">
        <f t="shared" si="2"/>
        <v/>
      </c>
      <c r="AO91" s="140" t="str">
        <f t="shared" si="3"/>
        <v/>
      </c>
      <c r="AP91" s="140"/>
      <c r="AQ91" s="140"/>
      <c r="AS91" s="141">
        <f t="shared" si="4"/>
        <v>0</v>
      </c>
      <c r="AT91" s="141"/>
      <c r="AU91" s="141"/>
    </row>
    <row r="92" spans="1:47" x14ac:dyDescent="0.25">
      <c r="A92" s="1393" t="s">
        <v>34</v>
      </c>
      <c r="B92" s="1394">
        <f t="shared" ref="B92:I92" si="5">SUM(B79:B91)</f>
        <v>0</v>
      </c>
      <c r="C92" s="1394">
        <f t="shared" si="5"/>
        <v>6</v>
      </c>
      <c r="D92" s="1394">
        <f t="shared" si="5"/>
        <v>79</v>
      </c>
      <c r="E92" s="1394">
        <f t="shared" si="5"/>
        <v>485</v>
      </c>
      <c r="F92" s="1394">
        <f t="shared" si="5"/>
        <v>80</v>
      </c>
      <c r="G92" s="1394">
        <f t="shared" si="5"/>
        <v>503</v>
      </c>
      <c r="H92" s="1394">
        <f t="shared" si="5"/>
        <v>1</v>
      </c>
      <c r="I92" s="1384">
        <f t="shared" si="5"/>
        <v>18</v>
      </c>
    </row>
    <row r="93" spans="1:47" s="10" customFormat="1" ht="12" x14ac:dyDescent="0.2">
      <c r="A93" s="325" t="s">
        <v>133</v>
      </c>
      <c r="B93" s="325"/>
      <c r="C93" s="325"/>
      <c r="D93" s="325"/>
      <c r="E93" s="325"/>
      <c r="F93" s="325"/>
      <c r="G93" s="325"/>
    </row>
    <row r="94" spans="1:47" ht="15" customHeight="1" x14ac:dyDescent="0.25">
      <c r="A94" s="1042" t="s">
        <v>134</v>
      </c>
      <c r="B94" s="1283" t="s">
        <v>135</v>
      </c>
      <c r="C94" s="1034"/>
      <c r="D94" s="1034"/>
      <c r="E94" s="1034"/>
      <c r="F94" s="1034"/>
      <c r="G94" s="1035"/>
    </row>
    <row r="95" spans="1:47" x14ac:dyDescent="0.25">
      <c r="A95" s="342"/>
      <c r="B95" s="1294" t="s">
        <v>136</v>
      </c>
      <c r="C95" s="1295" t="s">
        <v>49</v>
      </c>
      <c r="D95" s="1044" t="s">
        <v>119</v>
      </c>
      <c r="E95" s="1045" t="s">
        <v>20</v>
      </c>
      <c r="F95" s="1392" t="s">
        <v>21</v>
      </c>
      <c r="G95" s="1392" t="s">
        <v>22</v>
      </c>
    </row>
    <row r="96" spans="1:47" x14ac:dyDescent="0.25">
      <c r="A96" s="1039" t="s">
        <v>137</v>
      </c>
      <c r="B96" s="1046">
        <f t="shared" ref="B96:B103" si="6">SUM(C96+D96)</f>
        <v>4</v>
      </c>
      <c r="C96" s="1320"/>
      <c r="D96" s="1395">
        <v>4</v>
      </c>
      <c r="E96" s="1396">
        <v>2</v>
      </c>
      <c r="F96" s="1323">
        <v>2</v>
      </c>
      <c r="G96" s="1323"/>
      <c r="H96" t="str">
        <f>AO96</f>
        <v/>
      </c>
      <c r="AO96" s="140" t="str">
        <f>IF(SUM(E96:G96)&lt;&gt;B96,"* La Suma de los Beneficiarios MAI, MLE y Otros debe ser igual al Total.","")</f>
        <v/>
      </c>
      <c r="AS96" s="140">
        <f>IF(SUM(E96:G96)&lt;&gt;B96,1,0)</f>
        <v>0</v>
      </c>
    </row>
    <row r="97" spans="1:47" x14ac:dyDescent="0.25">
      <c r="A97" s="1397" t="s">
        <v>138</v>
      </c>
      <c r="B97" s="1398">
        <f t="shared" si="6"/>
        <v>6</v>
      </c>
      <c r="C97" s="650">
        <v>1</v>
      </c>
      <c r="D97" s="1399">
        <v>5</v>
      </c>
      <c r="E97" s="1400">
        <v>4</v>
      </c>
      <c r="F97" s="1401">
        <v>2</v>
      </c>
      <c r="G97" s="1401"/>
      <c r="H97" t="str">
        <f t="shared" ref="H97:H103" si="7">AO97</f>
        <v/>
      </c>
      <c r="AO97" s="140" t="str">
        <f t="shared" ref="AO97:AO103" si="8">IF(SUM(E97:G97)&lt;&gt;B97,"* La Suma de los Beneficiarios MAI, MLE y Otros debe ser igual al Total.","")</f>
        <v/>
      </c>
      <c r="AS97" s="140">
        <f t="shared" ref="AS97:AS103" si="9">IF(SUM(E97:G97)&lt;&gt;B97,1,0)</f>
        <v>0</v>
      </c>
    </row>
    <row r="98" spans="1:47" x14ac:dyDescent="0.25">
      <c r="A98" s="588" t="s">
        <v>139</v>
      </c>
      <c r="B98" s="1398">
        <f t="shared" si="6"/>
        <v>0</v>
      </c>
      <c r="C98" s="650"/>
      <c r="D98" s="1399"/>
      <c r="E98" s="1400"/>
      <c r="F98" s="1401"/>
      <c r="G98" s="1401"/>
      <c r="H98" t="str">
        <f t="shared" si="7"/>
        <v/>
      </c>
      <c r="AO98" s="140" t="str">
        <f t="shared" si="8"/>
        <v/>
      </c>
      <c r="AS98" s="140">
        <f t="shared" si="9"/>
        <v>0</v>
      </c>
    </row>
    <row r="99" spans="1:47" x14ac:dyDescent="0.25">
      <c r="A99" s="588" t="s">
        <v>140</v>
      </c>
      <c r="B99" s="1398">
        <f t="shared" si="6"/>
        <v>1</v>
      </c>
      <c r="C99" s="650"/>
      <c r="D99" s="1399">
        <v>1</v>
      </c>
      <c r="E99" s="1400">
        <v>1</v>
      </c>
      <c r="F99" s="1401"/>
      <c r="G99" s="1401"/>
      <c r="H99" t="str">
        <f t="shared" si="7"/>
        <v/>
      </c>
      <c r="AO99" s="140" t="str">
        <f t="shared" si="8"/>
        <v/>
      </c>
      <c r="AS99" s="140">
        <f t="shared" si="9"/>
        <v>0</v>
      </c>
    </row>
    <row r="100" spans="1:47" x14ac:dyDescent="0.25">
      <c r="A100" s="588" t="s">
        <v>141</v>
      </c>
      <c r="B100" s="1398">
        <f t="shared" si="6"/>
        <v>8</v>
      </c>
      <c r="C100" s="650"/>
      <c r="D100" s="1399">
        <v>8</v>
      </c>
      <c r="E100" s="1400">
        <v>6</v>
      </c>
      <c r="F100" s="1401">
        <v>2</v>
      </c>
      <c r="G100" s="1401"/>
      <c r="H100" t="str">
        <f t="shared" si="7"/>
        <v/>
      </c>
      <c r="AO100" s="140" t="str">
        <f t="shared" si="8"/>
        <v/>
      </c>
      <c r="AS100" s="140">
        <f t="shared" si="9"/>
        <v>0</v>
      </c>
    </row>
    <row r="101" spans="1:47" x14ac:dyDescent="0.25">
      <c r="A101" s="588" t="s">
        <v>142</v>
      </c>
      <c r="B101" s="1398">
        <f t="shared" si="6"/>
        <v>0</v>
      </c>
      <c r="C101" s="650"/>
      <c r="D101" s="1399"/>
      <c r="E101" s="1400"/>
      <c r="F101" s="1401"/>
      <c r="G101" s="1401"/>
      <c r="H101" t="str">
        <f t="shared" si="7"/>
        <v/>
      </c>
      <c r="AO101" s="140" t="str">
        <f t="shared" si="8"/>
        <v/>
      </c>
      <c r="AS101" s="140">
        <f t="shared" si="9"/>
        <v>0</v>
      </c>
    </row>
    <row r="102" spans="1:47" x14ac:dyDescent="0.25">
      <c r="A102" s="1397" t="s">
        <v>143</v>
      </c>
      <c r="B102" s="1398">
        <f t="shared" si="6"/>
        <v>0</v>
      </c>
      <c r="C102" s="650"/>
      <c r="D102" s="1399"/>
      <c r="E102" s="1400"/>
      <c r="F102" s="1401"/>
      <c r="G102" s="1401"/>
      <c r="H102" t="str">
        <f t="shared" si="7"/>
        <v/>
      </c>
      <c r="AO102" s="140" t="str">
        <f t="shared" si="8"/>
        <v/>
      </c>
      <c r="AS102" s="140">
        <f t="shared" si="9"/>
        <v>0</v>
      </c>
    </row>
    <row r="103" spans="1:47" x14ac:dyDescent="0.25">
      <c r="A103" s="188" t="s">
        <v>144</v>
      </c>
      <c r="B103" s="189">
        <f t="shared" si="6"/>
        <v>0</v>
      </c>
      <c r="C103" s="650"/>
      <c r="D103" s="1399"/>
      <c r="E103" s="1400"/>
      <c r="F103" s="1327"/>
      <c r="G103" s="1327"/>
      <c r="H103" t="str">
        <f t="shared" si="7"/>
        <v/>
      </c>
      <c r="AO103" s="140" t="str">
        <f t="shared" si="8"/>
        <v/>
      </c>
      <c r="AS103" s="140">
        <f t="shared" si="9"/>
        <v>0</v>
      </c>
    </row>
    <row r="104" spans="1:47" x14ac:dyDescent="0.25">
      <c r="A104" s="653" t="s">
        <v>34</v>
      </c>
      <c r="B104" s="1402">
        <f t="shared" ref="B104:G104" si="10">SUM(B96:B103)</f>
        <v>19</v>
      </c>
      <c r="C104" s="1403">
        <f t="shared" si="10"/>
        <v>1</v>
      </c>
      <c r="D104" s="1054">
        <f t="shared" si="10"/>
        <v>18</v>
      </c>
      <c r="E104" s="1055">
        <f t="shared" si="10"/>
        <v>13</v>
      </c>
      <c r="F104" s="1404">
        <f t="shared" si="10"/>
        <v>6</v>
      </c>
      <c r="G104" s="1404">
        <f t="shared" si="10"/>
        <v>0</v>
      </c>
      <c r="H104" s="155" t="str">
        <f>AO104</f>
        <v/>
      </c>
      <c r="AO104" s="140" t="str">
        <f>IF((H92+I92)&lt;&gt;B104," * El total de Causas de suspensión debe coincidir con la suma de Pacientes suspendidos de la Sección E","")</f>
        <v/>
      </c>
      <c r="AP104" s="156"/>
      <c r="AQ104" s="156"/>
      <c r="AS104" s="157">
        <f>IF((H92+I92)&lt;&gt;B104,1,0)</f>
        <v>0</v>
      </c>
      <c r="AT104" s="157"/>
      <c r="AU104" s="157"/>
    </row>
    <row r="105" spans="1:47" s="10" customFormat="1" ht="12" x14ac:dyDescent="0.2">
      <c r="A105" s="158" t="s">
        <v>145</v>
      </c>
      <c r="E105" s="176"/>
      <c r="F105" s="160"/>
      <c r="G105" s="160"/>
    </row>
    <row r="106" spans="1:47" x14ac:dyDescent="0.25">
      <c r="A106" s="1057" t="s">
        <v>146</v>
      </c>
      <c r="B106" s="1057" t="s">
        <v>147</v>
      </c>
      <c r="C106" s="1058" t="s">
        <v>47</v>
      </c>
      <c r="D106" s="1058"/>
      <c r="E106" s="1058"/>
      <c r="F106" s="1059" t="s">
        <v>148</v>
      </c>
      <c r="G106" s="1060"/>
    </row>
    <row r="107" spans="1:47" ht="21" x14ac:dyDescent="0.25">
      <c r="A107" s="357"/>
      <c r="B107" s="357"/>
      <c r="C107" s="1405" t="s">
        <v>149</v>
      </c>
      <c r="D107" s="1062" t="s">
        <v>150</v>
      </c>
      <c r="E107" s="1063" t="s">
        <v>151</v>
      </c>
      <c r="F107" s="1406" t="s">
        <v>152</v>
      </c>
      <c r="G107" s="1407" t="s">
        <v>153</v>
      </c>
    </row>
    <row r="108" spans="1:47" x14ac:dyDescent="0.25">
      <c r="A108" s="1066" t="s">
        <v>154</v>
      </c>
      <c r="B108" s="1067">
        <f>SUM(C108:E108)</f>
        <v>30</v>
      </c>
      <c r="C108" s="996"/>
      <c r="D108" s="174">
        <v>20</v>
      </c>
      <c r="E108" s="1068">
        <v>10</v>
      </c>
      <c r="F108" s="1328">
        <v>0</v>
      </c>
      <c r="G108" s="1408"/>
      <c r="H108" t="str">
        <f>AO108</f>
        <v/>
      </c>
      <c r="AO108" s="140" t="str">
        <f>IF(AND(B108&gt;0,F108=""),"* No olvide digitar la variable Trans Masculino.",IF(F108&gt;B108," * Trans Masculino no puede ser mayor al Total.",""))</f>
        <v/>
      </c>
      <c r="AS108" s="141">
        <f>IF(AND(B108&gt;0,F108=""),1,IF(F108&gt;B108,1,0))</f>
        <v>0</v>
      </c>
    </row>
    <row r="109" spans="1:47" x14ac:dyDescent="0.25">
      <c r="A109" s="655" t="s">
        <v>155</v>
      </c>
      <c r="B109" s="656">
        <f>SUM(C109:E109)</f>
        <v>0</v>
      </c>
      <c r="C109" s="1303"/>
      <c r="D109" s="1311"/>
      <c r="E109" s="659"/>
      <c r="F109" s="1330"/>
      <c r="G109" s="1331"/>
      <c r="H109" t="str">
        <f>AP109</f>
        <v/>
      </c>
      <c r="AP109" s="140" t="str">
        <f>IF(AND(B109&gt;0,G109=""),"* No olvide digitar la variable Trans Femenino.",IF(G109&gt;B109," * Trans Femeninoo no puede ser mayor al Total.",""))</f>
        <v/>
      </c>
      <c r="AT109" s="141">
        <f>IF(AND(B109&gt;0,G109=""),1,IF(G109&gt;B109,1,0))</f>
        <v>0</v>
      </c>
    </row>
    <row r="201" spans="1:2" x14ac:dyDescent="0.25">
      <c r="A201" s="172">
        <f>SUM(B13:F13,G13:J13,G14:G17,K13:AE13,K14:K17,P14:P17,U14:U17,Z14:Z17,AC14:AC17,B22:B26,C31:C37,B40:B48,B51:B53,B56:B58,B67:E67,C70:C74,B92:I92,B96:B103,B104:G104,B108:B109)</f>
        <v>17362.339999999997</v>
      </c>
      <c r="B201" s="173">
        <f>SUM(AS79:AV109)</f>
        <v>0</v>
      </c>
    </row>
  </sheetData>
  <mergeCells count="42">
    <mergeCell ref="A93:G93"/>
    <mergeCell ref="A94:A95"/>
    <mergeCell ref="B94:G94"/>
    <mergeCell ref="A106:A107"/>
    <mergeCell ref="B106:B107"/>
    <mergeCell ref="C106:E106"/>
    <mergeCell ref="F106:G106"/>
    <mergeCell ref="F76:I76"/>
    <mergeCell ref="F77:G77"/>
    <mergeCell ref="H77:I77"/>
    <mergeCell ref="A33:B33"/>
    <mergeCell ref="A34:B34"/>
    <mergeCell ref="A35:A36"/>
    <mergeCell ref="A37:B37"/>
    <mergeCell ref="A68:E68"/>
    <mergeCell ref="A70:B70"/>
    <mergeCell ref="A71:A72"/>
    <mergeCell ref="A73:A74"/>
    <mergeCell ref="A76:A78"/>
    <mergeCell ref="B76:C77"/>
    <mergeCell ref="D76:E77"/>
    <mergeCell ref="A32:B32"/>
    <mergeCell ref="Z9:AE9"/>
    <mergeCell ref="G10:J11"/>
    <mergeCell ref="K10:O11"/>
    <mergeCell ref="P10:T11"/>
    <mergeCell ref="U10:Y11"/>
    <mergeCell ref="Z10:AB11"/>
    <mergeCell ref="AC10:AE11"/>
    <mergeCell ref="A29:B30"/>
    <mergeCell ref="C29:C30"/>
    <mergeCell ref="D29:F29"/>
    <mergeCell ref="G29:L29"/>
    <mergeCell ref="A31:B31"/>
    <mergeCell ref="A6:J6"/>
    <mergeCell ref="A9:A12"/>
    <mergeCell ref="B9:B12"/>
    <mergeCell ref="C9:C12"/>
    <mergeCell ref="D9:D12"/>
    <mergeCell ref="E9:E12"/>
    <mergeCell ref="F9:F12"/>
    <mergeCell ref="G9:Y9"/>
  </mergeCells>
  <dataValidations count="5">
    <dataValidation type="decimal" operator="greaterThanOrEqual" allowBlank="1" showInputMessage="1" showErrorMessage="1" sqref="C14:F17 H14:J17 L14:O17 Q14:T17 V14:Y17 AA14:AB17 AD14:AE17">
      <formula1>0</formula1>
    </dataValidation>
    <dataValidation allowBlank="1" showInputMessage="1" showErrorMessage="1" error="Valor no Permitido" sqref="A108 A105:A106 B105:B109 C105:E105"/>
    <dataValidation type="whole" allowBlank="1" showInputMessage="1" showErrorMessage="1" sqref="D92:I92 C108:G109">
      <formula1>0</formula1>
      <formula2>10000000</formula2>
    </dataValidation>
    <dataValidation type="whole" allowBlank="1" showInputMessage="1" showErrorMessage="1" sqref="B55 C59:D60 A67:E67 C105:D105">
      <formula1>0</formula1>
      <formula2>1E+27</formula2>
    </dataValidation>
    <dataValidation type="whole" operator="greaterThanOrEqual" allowBlank="1" showInputMessage="1" showErrorMessage="1" sqref="B14:B17 C22:G26 B40:B48 C51:E53 C56:F58 B61:E66 D70:I74 B79:I91 C96:G103 D31:L37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2024-03-19T15:24:12Z</dcterms:created>
  <dcterms:modified xsi:type="dcterms:W3CDTF">2025-04-22T19:43:11Z</dcterms:modified>
</cp:coreProperties>
</file>